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<sst xmlns="http://schemas.openxmlformats.org/spreadsheetml/2006/main" count="2110" uniqueCount="2110">
  <si>
    <t>Date Type:</t>
  </si>
  <si>
    <t>Shipped Date</t>
  </si>
  <si>
    <t>Start Date:</t>
  </si>
  <si>
    <t>07/01/2022</t>
  </si>
  <si>
    <t>End Date:</t>
  </si>
  <si>
    <t>07/01/2023</t>
  </si>
  <si>
    <t>Report Run Date:</t>
  </si>
  <si>
    <t>02/13/2024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</si>
  <si>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</si>
  <si>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</si>
  <si>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</si>
  <si>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</si>
  <si>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</si>
  <si>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</si>
  <si>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</si>
  <si>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</si>
  <si>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</si>
  <si>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</si>
  <si>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</si>
  <si>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TGTDVS</t>
  </si>
  <si>
    <t>JCPENNEY01</t>
  </si>
  <si>
    <t>KOHLDSN</t>
  </si>
  <si>
    <t>KIRKLANDDS</t>
  </si>
  <si>
    <t>BBBDROP</t>
  </si>
  <si>
    <t>LAMPDS</t>
  </si>
  <si>
    <t>HOUZZ</t>
  </si>
  <si>
    <t>ROOMECOM</t>
  </si>
  <si>
    <t>AMERSIGNDS</t>
  </si>
  <si>
    <t>ZOLA</t>
  </si>
  <si>
    <t>ZULILY</t>
  </si>
  <si>
    <t>ASHFURNDS</t>
  </si>
  <si>
    <t>MACY02</t>
  </si>
  <si>
    <t>NEBFUR01</t>
  </si>
  <si>
    <t>DESINC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</si>
  <si>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</si>
  <si>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</si>
  <si>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</si>
  <si>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</si>
  <si>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</si>
  <si>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</si>
  <si>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</si>
  <si>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</si>
  <si>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</si>
  <si>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</si>
  <si>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</si>
  <si>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</si>
  <si>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</si>
  <si>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</si>
  <si>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</si>
  <si>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</si>
  <si>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</si>
  <si>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</si>
  <si>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</si>
  <si>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</si>
  <si>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</si>
  <si>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</si>
  <si>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</si>
  <si>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</si>
  <si>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</si>
  <si>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</si>
  <si>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</si>
  <si>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</si>
  <si>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</si>
  <si>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</si>
  <si>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</si>
  <si>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</si>
  <si>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</si>
  <si>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</si>
  <si>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</si>
  <si>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</si>
  <si>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</si>
  <si>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</si>
  <si>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</si>
  <si>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</si>
  <si>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</si>
  <si>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</si>
  <si>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</si>
  <si>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</si>
  <si>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</si>
  <si>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</si>
  <si>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</si>
  <si>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</si>
  <si>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</si>
  <si>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</si>
  <si>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</si>
  <si>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</si>
  <si>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</si>
  <si>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</si>
  <si>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</si>
  <si>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</si>
  <si>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</si>
  <si>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</si>
  <si>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</si>
  <si>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</si>
  <si>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</si>
  <si>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</si>
  <si>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</si>
  <si>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</si>
  <si>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</si>
  <si>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</si>
  <si>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</si>
  <si>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</si>
  <si>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</si>
  <si>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</si>
  <si>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</si>
  <si>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</si>
  <si>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</si>
  <si>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</si>
  <si>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</si>
  <si>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</si>
  <si>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</si>
  <si>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</si>
  <si>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</si>
  <si>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</si>
  <si>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</si>
  <si>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</si>
  <si>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</si>
  <si>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</si>
  <si>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</si>
  <si>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</si>
  <si>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</si>
  <si>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</si>
  <si>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</si>
  <si>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</si>
  <si>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</si>
  <si>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</si>
  <si>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</si>
  <si>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</si>
  <si>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</si>
  <si>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</si>
  <si>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</si>
  <si>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</si>
  <si>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</si>
  <si>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</si>
  <si>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4/6/2024</t>
  </si>
  <si>
    <t>AMAZONDS,AMERSIGNDS,BBBDROP,CSNSTORES,DESINC,HOUZZ,JCPENNEY01,KOHLDSN,LAMPDS,MACY02,NEBFUR01,OLLIIX,OVERSTOCK01,ROOMECOM,TGTDVS</t>
  </si>
  <si>
    <t>Setup</t>
  </si>
  <si>
    <t>11/22/2017</t>
  </si>
  <si>
    <t>2/14/2018</t>
  </si>
  <si>
    <t>No</t>
  </si>
  <si>
    <t>7/16/2017</t>
  </si>
  <si>
    <t>11/3/2017</t>
  </si>
  <si>
    <t>11/19/2017</t>
  </si>
  <si>
    <t>1/31/2018</t>
  </si>
  <si>
    <t>5/29/2020</t>
  </si>
  <si>
    <t>7/14/2020</t>
  </si>
  <si>
    <t>1/3/2019</t>
  </si>
  <si>
    <t>9/5/2021</t>
  </si>
  <si>
    <t>9/24/2018</t>
  </si>
  <si>
    <t>5/28/2019</t>
  </si>
  <si>
    <t>Offered</t>
  </si>
  <si>
    <t>Temp Discontinued</t>
  </si>
  <si>
    <t>12/4/2017</t>
  </si>
  <si>
    <t>9/26/2018</t>
  </si>
  <si>
    <t>5/6/2022</t>
  </si>
  <si>
    <t>6/9/2022</t>
  </si>
  <si>
    <t>12/18/2018</t>
  </si>
  <si>
    <t>8/24/2020</t>
  </si>
  <si>
    <t>10/12/2022</t>
  </si>
  <si>
    <t>12/16/2020</t>
  </si>
  <si>
    <t>1/19/2022</t>
  </si>
  <si>
    <t>Declined</t>
  </si>
  <si>
    <t>6/9/2020</t>
  </si>
  <si>
    <t>4/7/2021</t>
  </si>
  <si>
    <t>10/21/2019</t>
  </si>
  <si>
    <t>12/12/2022</t>
  </si>
  <si>
    <t>12/15/2020</t>
  </si>
  <si>
    <t>10/13/2022</t>
  </si>
  <si>
    <t>Open</t>
  </si>
  <si>
    <t>Restricted</t>
  </si>
  <si>
    <t>Discontinued</t>
  </si>
  <si>
    <t>6/19/2019</t>
  </si>
  <si>
    <t>FB150-1153</t>
  </si>
  <si>
    <t>5-Light Black Drum Shade Chandelier</t>
  </si>
  <si>
    <t>Gold/Black</t>
  </si>
  <si>
    <t>A</t>
  </si>
  <si>
    <t>1</t>
  </si>
  <si>
    <t>Other 99</t>
  </si>
  <si>
    <t>1/28/2021</t>
  </si>
  <si>
    <t>3/9/2024</t>
  </si>
  <si>
    <t>AMAZONDS,ASHFURNDS,BBBDROP,CSNSTORES,JCPENNEY01,KIRKLANDDS,KOHLDSN,LAMPDS,OLLIIX,OVERSTOCK01,ROOMECOM,TGTDVS,Zulily</t>
  </si>
  <si>
    <t>2/3/2021</t>
  </si>
  <si>
    <t>2/10/2021</t>
  </si>
  <si>
    <t>2/8/2021</t>
  </si>
  <si>
    <t>5/20/2022</t>
  </si>
  <si>
    <t>6/21/2022</t>
  </si>
  <si>
    <t>6/6/2021</t>
  </si>
  <si>
    <t>8/24/2021</t>
  </si>
  <si>
    <t>1/6/2022</t>
  </si>
  <si>
    <t>11/9/2022</t>
  </si>
  <si>
    <t>4/19/2022</t>
  </si>
  <si>
    <t>3/23/2021</t>
  </si>
  <si>
    <t>5/11/2021</t>
  </si>
  <si>
    <t>4/29/2022</t>
  </si>
  <si>
    <t>5/12/2022</t>
  </si>
  <si>
    <t>7/7/2023</t>
  </si>
  <si>
    <t>1/26/2024</t>
  </si>
  <si>
    <t>2/18/2022</t>
  </si>
  <si>
    <t>5/3/2023</t>
  </si>
  <si>
    <t>5/24/2023</t>
  </si>
  <si>
    <t>2/6/2024</t>
  </si>
  <si>
    <t>4/6/2021</t>
  </si>
  <si>
    <t>7/25/2021</t>
  </si>
  <si>
    <t>2/9/2021</t>
  </si>
  <si>
    <t>3/28/2021</t>
  </si>
  <si>
    <t>4/26/2022</t>
  </si>
  <si>
    <t>5/13/2022</t>
  </si>
  <si>
    <t>6/10/2021</t>
  </si>
  <si>
    <t>3/20/2023</t>
  </si>
  <si>
    <t>Ready To Offer</t>
  </si>
  <si>
    <t>MPS150-0107</t>
  </si>
  <si>
    <t>Silver/White</t>
  </si>
  <si>
    <t>10/15/2019</t>
  </si>
  <si>
    <t>AMAZONDS,BBBDROP,CSNSTORES,DESINC,HOUZZ,JCPENNEY01,KOHLDSN,LAMPDS,OLLIIX,OVERSTOCK01,ROOMECOM,TGTDVS,Zulily</t>
  </si>
  <si>
    <t>11/22/2019</t>
  </si>
  <si>
    <t>12/2/2019</t>
  </si>
  <si>
    <t>7/8/2020</t>
  </si>
  <si>
    <t>12/19/2019</t>
  </si>
  <si>
    <t>1/6/2020</t>
  </si>
  <si>
    <t>7/7/2020</t>
  </si>
  <si>
    <t>6/8/2021</t>
  </si>
  <si>
    <t>7/9/2021</t>
  </si>
  <si>
    <t>7/21/2020</t>
  </si>
  <si>
    <t>3/5/2020</t>
  </si>
  <si>
    <t>12/3/2020</t>
  </si>
  <si>
    <t>4/19/2020</t>
  </si>
  <si>
    <t>7/15/2020</t>
  </si>
  <si>
    <t>6/23/2022</t>
  </si>
  <si>
    <t>9/18/2020</t>
  </si>
  <si>
    <t>12/21/2020</t>
  </si>
  <si>
    <t>7/20/2022</t>
  </si>
  <si>
    <t>7/9/2020</t>
  </si>
  <si>
    <t>10/13/2020</t>
  </si>
  <si>
    <t>1/13/2020</t>
  </si>
  <si>
    <t>MP150-0194</t>
  </si>
  <si>
    <t>Brighton</t>
  </si>
  <si>
    <t>6-Light Farmhouse Metal Chandelier</t>
  </si>
  <si>
    <t>Matte Black</t>
  </si>
  <si>
    <t>3/26/2019</t>
  </si>
  <si>
    <t>AMAZONDS,AMERSIGNDS,BBBDROP,CSNSTORES,HOUZZ,KOHLDSN,LAMPDS,MACY02,NEBFUR01,OLLIIX,OVERSTOCK01,TGTDVS,Zulily</t>
  </si>
  <si>
    <t>3/28/2019</t>
  </si>
  <si>
    <t>5/9/2019</t>
  </si>
  <si>
    <t>5/14/2019</t>
  </si>
  <si>
    <t>4/9/2019</t>
  </si>
  <si>
    <t>5/5/2019</t>
  </si>
  <si>
    <t>6/7/2019</t>
  </si>
  <si>
    <t>8/13/2019</t>
  </si>
  <si>
    <t>10/18/2019</t>
  </si>
  <si>
    <t>1/8/2020</t>
  </si>
  <si>
    <t>1/16/2020</t>
  </si>
  <si>
    <t>5/20/2019</t>
  </si>
  <si>
    <t>5/16/2022</t>
  </si>
  <si>
    <t>7/22/2019</t>
  </si>
  <si>
    <t>4/28/2022</t>
  </si>
  <si>
    <t>12/19/2020</t>
  </si>
  <si>
    <t>7/29/2021</t>
  </si>
  <si>
    <t>5/3/2019</t>
  </si>
  <si>
    <t>11/4/2019</t>
  </si>
  <si>
    <t>6/18/2021</t>
  </si>
  <si>
    <t>3/27/2019</t>
  </si>
  <si>
    <t>5/31/2019</t>
  </si>
  <si>
    <t>FB150-1156</t>
  </si>
  <si>
    <t>Distressed White</t>
  </si>
  <si>
    <t>Donation</t>
  </si>
  <si>
    <t>C</t>
  </si>
  <si>
    <t>Farm House</t>
  </si>
  <si>
    <t>2/17/2021</t>
  </si>
  <si>
    <t>ASHFURNDS,BBBDROP,CSNSTORES,KOHLDSN,OLLIIX,OVERSTOCK01,TGTDVS,ZOLA</t>
  </si>
  <si>
    <t>3/17/2021</t>
  </si>
  <si>
    <t>3/26/2021</t>
  </si>
  <si>
    <t>6/25/2021</t>
  </si>
  <si>
    <t>5/30/2021</t>
  </si>
  <si>
    <t>6/3/2021</t>
  </si>
  <si>
    <t>10/25/2021</t>
  </si>
  <si>
    <t>11/19/2021</t>
  </si>
  <si>
    <t>10/28/2021</t>
  </si>
  <si>
    <t>11/11/2021</t>
  </si>
  <si>
    <t>7/22/2021</t>
  </si>
  <si>
    <t>10/20/2021</t>
  </si>
  <si>
    <t>11/1/2021</t>
  </si>
  <si>
    <t>1/5/2022</t>
  </si>
  <si>
    <t>12/7/2022</t>
  </si>
  <si>
    <t>3/7/2022</t>
  </si>
  <si>
    <t>FB150-1154</t>
  </si>
  <si>
    <t>Maria</t>
  </si>
  <si>
    <t>6-Light Chandelier with Interchangeable Shades</t>
  </si>
  <si>
    <t>Plated Gold</t>
  </si>
  <si>
    <t>1/21/2021</t>
  </si>
  <si>
    <t>AMAZONDS,ASHFURNDS,BBBDROP,CSNSTORES,HOUZZ,JCPENNEY01,KIRKLANDDS,KOHLDSN,OLLIIX,OVERSTOCK01,TGTDVS,ZOLA,Zulily</t>
  </si>
  <si>
    <t>2/1/2021</t>
  </si>
  <si>
    <t>2/2/2021</t>
  </si>
  <si>
    <t>2/5/2021</t>
  </si>
  <si>
    <t>3/2/2021</t>
  </si>
  <si>
    <t>8/25/2022</t>
  </si>
  <si>
    <t>10/6/2021</t>
  </si>
  <si>
    <t>10/17/2022</t>
  </si>
  <si>
    <t>8/9/2022</t>
  </si>
  <si>
    <t>4/30/2021</t>
  </si>
  <si>
    <t>7/29/2022</t>
  </si>
  <si>
    <t>5/4/2021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</si>
  <si>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</si>
  <si>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</si>
  <si>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</si>
  <si>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</si>
  <si>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</si>
  <si>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</si>
  <si>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ASHFURNDS,CSNSTORES,JCPENNEY01,KOHLDSN,LAMPDS,OLLIIX,OVERSTOCK01,ROOMECOM</t>
  </si>
  <si>
    <t>11/1/2017</t>
  </si>
  <si>
    <t>12/2/2017</t>
  </si>
  <si>
    <t>11/20/2017</t>
  </si>
  <si>
    <t>12/12/2017</t>
  </si>
  <si>
    <t>Yes</t>
  </si>
  <si>
    <t>9/9/2019</t>
  </si>
  <si>
    <t>4/4/2018</t>
  </si>
  <si>
    <t>7/16/2018</t>
  </si>
  <si>
    <t>4/15/2018</t>
  </si>
  <si>
    <t>6/7/2022</t>
  </si>
  <si>
    <t>5/18/2020</t>
  </si>
  <si>
    <t>9/9/2020</t>
  </si>
  <si>
    <t>10/31/2022</t>
  </si>
  <si>
    <t>3/13/2018</t>
  </si>
  <si>
    <t>FB150-1163</t>
  </si>
  <si>
    <t>Savor</t>
  </si>
  <si>
    <t>6-Light Traditional Candelabra Styled Chandelier</t>
  </si>
  <si>
    <t>Gold</t>
  </si>
  <si>
    <t>B-</t>
  </si>
  <si>
    <t>Traditional</t>
  </si>
  <si>
    <t>5/4/2022</t>
  </si>
  <si>
    <t>CSNSTORES,KOHLDSN,OLLIIX,OVERSTOCK01,TGTDVS,ZOLA,Zulily</t>
  </si>
  <si>
    <t>7/25/2022</t>
  </si>
  <si>
    <t>6/3/2022</t>
  </si>
  <si>
    <t>6/30/2022</t>
  </si>
  <si>
    <t>7/26/2022</t>
  </si>
  <si>
    <t>5/23/2022</t>
  </si>
  <si>
    <t>5/31/2022</t>
  </si>
  <si>
    <t>7/19/2022</t>
  </si>
  <si>
    <t>2/8/2024</t>
  </si>
  <si>
    <t>9/22/2022</t>
  </si>
  <si>
    <t>10/28/2022</t>
  </si>
  <si>
    <t>3/15/2023</t>
  </si>
  <si>
    <t>5/17/2022</t>
  </si>
  <si>
    <t>8/8/2022</t>
  </si>
  <si>
    <t>5/15/2023</t>
  </si>
  <si>
    <t>8/21/2023</t>
  </si>
  <si>
    <t>MPS150-0064</t>
  </si>
  <si>
    <t>Conrad</t>
  </si>
  <si>
    <t>Chandelier</t>
  </si>
  <si>
    <t>Grey/Gold</t>
  </si>
  <si>
    <t>PF003209</t>
  </si>
  <si>
    <t>10/4/2017</t>
  </si>
  <si>
    <t>CSNSTORES,KOHLDSN,OLLIIX,OVERSTOCK01,TGTDVS</t>
  </si>
  <si>
    <t>11/15/2017</t>
  </si>
  <si>
    <t>11/9/2017</t>
  </si>
  <si>
    <t>10/18/2017</t>
  </si>
  <si>
    <t>1/28/2018</t>
  </si>
  <si>
    <t>4/12/2021</t>
  </si>
  <si>
    <t>4/30/2019</t>
  </si>
  <si>
    <t>5/21/2018</t>
  </si>
  <si>
    <t>4/13/2018</t>
  </si>
  <si>
    <t>11/8/2019</t>
  </si>
  <si>
    <t>2/16/2018</t>
  </si>
  <si>
    <t>12/25/2017</t>
  </si>
  <si>
    <t>FB150-1160</t>
  </si>
  <si>
    <t>Abbot</t>
  </si>
  <si>
    <t>4-Light Glass Drum Shade Chandelier</t>
  </si>
  <si>
    <t>White</t>
  </si>
  <si>
    <t>Mid-Century</t>
  </si>
  <si>
    <t>BBBDROP,CSNSTORES,KOHLDSN,OLLIIX,OVERSTOCK01,TGTDVS,Zulily</t>
  </si>
  <si>
    <t>5/25/2022</t>
  </si>
  <si>
    <t>1/20/2023</t>
  </si>
  <si>
    <t>7/13/2022</t>
  </si>
  <si>
    <t>1/26/2023</t>
  </si>
  <si>
    <t>10/13/2023</t>
  </si>
  <si>
    <t>8/31/2022</t>
  </si>
  <si>
    <t>12/21/2022</t>
  </si>
  <si>
    <t>6/6/2022</t>
  </si>
  <si>
    <t>11/28/2022</t>
  </si>
  <si>
    <t>FB150-1159</t>
  </si>
  <si>
    <t>Melrose</t>
  </si>
  <si>
    <t>2-Light Beaded Chandelier</t>
  </si>
  <si>
    <t>Antique Brass/White</t>
  </si>
  <si>
    <t>Modern/Contemporary</t>
  </si>
  <si>
    <t>2/23/2022</t>
  </si>
  <si>
    <t>AMAZONDS,CSNSTORES,KIRKLANDDS,KOHLDSN,OLLIIX,OVERSTOCK01,TGTDVS</t>
  </si>
  <si>
    <t>3/16/2022</t>
  </si>
  <si>
    <t>7/28/2022</t>
  </si>
  <si>
    <t>3/17/2022</t>
  </si>
  <si>
    <t>11/14/2022</t>
  </si>
  <si>
    <t>7/15/2022</t>
  </si>
  <si>
    <t>12/4/2022</t>
  </si>
  <si>
    <t>11/7/2022</t>
  </si>
  <si>
    <t>4/25/2022</t>
  </si>
  <si>
    <t>6/16/2022</t>
  </si>
  <si>
    <t>8/17/2023</t>
  </si>
  <si>
    <t>2/25/2022</t>
  </si>
  <si>
    <t>9/19/2022</t>
  </si>
  <si>
    <t>2/24/2022</t>
  </si>
  <si>
    <t>FB150-1170</t>
  </si>
  <si>
    <t>Nava</t>
  </si>
  <si>
    <t>3-Light Metal Chandelier with Adjustable Chain</t>
  </si>
  <si>
    <t>Black</t>
  </si>
  <si>
    <t>10/14/2022</t>
  </si>
  <si>
    <t>CSNSTORES,KIRKLANDDS,KOHLDSN,OLLIIX,OVERSTOCK01</t>
  </si>
  <si>
    <t>5/23/2023</t>
  </si>
  <si>
    <t>10/25/2022</t>
  </si>
  <si>
    <t>1/24/2023</t>
  </si>
  <si>
    <t>8/25/2023</t>
  </si>
  <si>
    <t>7/20/2023</t>
  </si>
  <si>
    <t>11/3/2022</t>
  </si>
  <si>
    <t>4/17/2023</t>
  </si>
  <si>
    <t>5/18/2023</t>
  </si>
  <si>
    <t>6/5/2023</t>
  </si>
  <si>
    <t>1/10/2023</t>
  </si>
  <si>
    <t>8/20/2023</t>
  </si>
  <si>
    <t>7/13/2023</t>
  </si>
  <si>
    <t>FB150-1162</t>
  </si>
  <si>
    <t>Alexis</t>
  </si>
  <si>
    <t>6-Light Metal Chandelier</t>
  </si>
  <si>
    <t>Antique Brass/Black</t>
  </si>
  <si>
    <t>3/4/2022</t>
  </si>
  <si>
    <t>CSNSTORES,OLLIIX,TGTDVS</t>
  </si>
  <si>
    <t>5/18/2022</t>
  </si>
  <si>
    <t>2/2/2023</t>
  </si>
  <si>
    <t>9/23/2022</t>
  </si>
  <si>
    <t>3/11/2022</t>
  </si>
  <si>
    <t>3/10/2022</t>
  </si>
  <si>
    <t>FB150-1169</t>
  </si>
  <si>
    <t>Fairmount</t>
  </si>
  <si>
    <t>8-Light Traditional Chandelier with Drum Shades</t>
  </si>
  <si>
    <t>Black/Silver</t>
  </si>
  <si>
    <t>9/8/2022</t>
  </si>
  <si>
    <t>10/6/2022</t>
  </si>
  <si>
    <t>6/6/2023</t>
  </si>
  <si>
    <t>9/7/2022</t>
  </si>
  <si>
    <t>9/27/2022</t>
  </si>
  <si>
    <t>10/16/2022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</si>
  <si>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</si>
  <si>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</si>
  <si>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</si>
  <si>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</si>
  <si>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</si>
  <si>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</si>
  <si>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</si>
  <si>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</si>
  <si>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</si>
  <si>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1/31/2024</t>
  </si>
  <si>
    <t>MP151-0123</t>
  </si>
  <si>
    <t>Dia.9"</t>
  </si>
  <si>
    <t>PF002875</t>
  </si>
  <si>
    <t>7/18/2017</t>
  </si>
  <si>
    <t>3/18/2024</t>
  </si>
  <si>
    <t>AMAZONDS,AMERSIGNDS,BBBDROP,CSNSTORES,HOUZZ,KIRKLANDDS,KOHLDSN,LAMPDS,MACY02,NEBFUR01,OLLIIX,OVERSTOCK01,ROOMECOM,TGTDVS,ZOLA,Zulily</t>
  </si>
  <si>
    <t>8/15/2017</t>
  </si>
  <si>
    <t>8/21/2017</t>
  </si>
  <si>
    <t>4/6/2017</t>
  </si>
  <si>
    <t>8/18/2017</t>
  </si>
  <si>
    <t>8/14/2017</t>
  </si>
  <si>
    <t>9/20/2017</t>
  </si>
  <si>
    <t>4/23/2018</t>
  </si>
  <si>
    <t>4/27/2018</t>
  </si>
  <si>
    <t>8/2/2021</t>
  </si>
  <si>
    <t>4/24/2018</t>
  </si>
  <si>
    <t>5/22/2019</t>
  </si>
  <si>
    <t>6/25/2019</t>
  </si>
  <si>
    <t>9/4/2018</t>
  </si>
  <si>
    <t>5/8/2019</t>
  </si>
  <si>
    <t>10/31/2019</t>
  </si>
  <si>
    <t>11/10/2019</t>
  </si>
  <si>
    <t>6/12/2019</t>
  </si>
  <si>
    <t>6/13/2019</t>
  </si>
  <si>
    <t>11/19/2018</t>
  </si>
  <si>
    <t>11/5/2020</t>
  </si>
  <si>
    <t>3/28/2018</t>
  </si>
  <si>
    <t>6/7/2018</t>
  </si>
  <si>
    <t>7/23/2018</t>
  </si>
  <si>
    <t>MP151-0199</t>
  </si>
  <si>
    <t>Silver/Clear</t>
  </si>
  <si>
    <t>10/14/2019</t>
  </si>
  <si>
    <t>AMAZONDS,BBBDROP,CSNSTORES,HOUZZ,KIRKLANDDS,KOHLDSN,LAMPDS,OLLIIX,OVERSTOCK01,ROOMECOM,TGTDVS</t>
  </si>
  <si>
    <t>11/25/2019</t>
  </si>
  <si>
    <t>1/31/2020</t>
  </si>
  <si>
    <t>12/17/2019</t>
  </si>
  <si>
    <t>3/19/2020</t>
  </si>
  <si>
    <t>8/6/2020</t>
  </si>
  <si>
    <t>5/14/2020</t>
  </si>
  <si>
    <t>8/5/2021</t>
  </si>
  <si>
    <t>5/4/2020</t>
  </si>
  <si>
    <t>5/26/2020</t>
  </si>
  <si>
    <t>4/7/2020</t>
  </si>
  <si>
    <t>8/16/2020</t>
  </si>
  <si>
    <t>12/29/2020</t>
  </si>
  <si>
    <t>6/14/2022</t>
  </si>
  <si>
    <t>7/5/2023</t>
  </si>
  <si>
    <t>6/15/2020</t>
  </si>
  <si>
    <t>5/18/2021</t>
  </si>
  <si>
    <t>4/17/2020</t>
  </si>
  <si>
    <t>MP151-0198</t>
  </si>
  <si>
    <t>Bronze/Clear</t>
  </si>
  <si>
    <t>3/20/2024</t>
  </si>
  <si>
    <t>AMAZONDS,BBBDROP,CSNSTORES,HOUZZ,KIRKLANDDS,KOHLDSN,LAMPDS,NEBFUR01,OLLIIX,OVERSTOCK01,TGTDVS</t>
  </si>
  <si>
    <t>12/3/2019</t>
  </si>
  <si>
    <t>11/23/2019</t>
  </si>
  <si>
    <t>4/14/2020</t>
  </si>
  <si>
    <t>10/18/2020</t>
  </si>
  <si>
    <t>8/18/2020</t>
  </si>
  <si>
    <t>3/10/2020</t>
  </si>
  <si>
    <t>6/29/2020</t>
  </si>
  <si>
    <t>12/22/2020</t>
  </si>
  <si>
    <t>6/11/2021</t>
  </si>
  <si>
    <t>1/20/2020</t>
  </si>
  <si>
    <t>FB151-1171</t>
  </si>
  <si>
    <t>Gold/Blue</t>
  </si>
  <si>
    <t>B</t>
  </si>
  <si>
    <t>AMAZONDS,CSNSTORES,KOHLDSN,OLLIIX,OVERSTOCK01,Zulily</t>
  </si>
  <si>
    <t>9/13/2022</t>
  </si>
  <si>
    <t>10/27/2022</t>
  </si>
  <si>
    <t>11/14/2023</t>
  </si>
  <si>
    <t>11/27/2022</t>
  </si>
  <si>
    <t>10/8/2023</t>
  </si>
  <si>
    <t>11/19/2023</t>
  </si>
  <si>
    <t>9/14/2023</t>
  </si>
  <si>
    <t>3/24/2023</t>
  </si>
  <si>
    <t>FB151-1188</t>
  </si>
  <si>
    <t>Gold/Amber</t>
  </si>
  <si>
    <t>3/23/2024</t>
  </si>
  <si>
    <t>MP151-0202</t>
  </si>
  <si>
    <t>Lansing</t>
  </si>
  <si>
    <t>Pendant with Cylinder Drum Shade</t>
  </si>
  <si>
    <t>Industrial</t>
  </si>
  <si>
    <t>CSNSTORES,OVERSTOCK01,TGTDVS</t>
  </si>
  <si>
    <t>11/18/2019</t>
  </si>
  <si>
    <t>1/2/2020</t>
  </si>
  <si>
    <t>9/14/2020</t>
  </si>
  <si>
    <t>2/25/2020</t>
  </si>
  <si>
    <t>5/13/2021</t>
  </si>
  <si>
    <t>6/24/2021</t>
  </si>
  <si>
    <t>9/15/2020</t>
  </si>
  <si>
    <t>4/22/2021</t>
  </si>
  <si>
    <t>MP151-0201</t>
  </si>
  <si>
    <t>Pendant</t>
  </si>
  <si>
    <t>AMAZONDS,CSNSTORES,OLLIIX,OVERSTOCK01</t>
  </si>
  <si>
    <t>4/27/2020</t>
  </si>
  <si>
    <t>7/4/2022</t>
  </si>
  <si>
    <t>6/25/2020</t>
  </si>
  <si>
    <t>11/19/2020</t>
  </si>
  <si>
    <t>1/28/2023</t>
  </si>
  <si>
    <t>FB151-1161</t>
  </si>
  <si>
    <t>Elm</t>
  </si>
  <si>
    <t>Bell-Shaped Glass Pendant</t>
  </si>
  <si>
    <t>Smoke Grey</t>
  </si>
  <si>
    <t>JCPENNEY01,KOHLDSN,NEBFUR01,TGTDVS</t>
  </si>
  <si>
    <t>5/11/2022</t>
  </si>
  <si>
    <t>7/4/2023</t>
  </si>
  <si>
    <t>12/2/2022</t>
  </si>
  <si>
    <t>2/10/2023</t>
  </si>
  <si>
    <t>10/26/2022</t>
  </si>
  <si>
    <t>8/10/2022</t>
  </si>
  <si>
    <t>1/3/2024</t>
  </si>
  <si>
    <t>4/24/2023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</si>
  <si>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</si>
  <si>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</si>
  <si>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</si>
  <si>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</si>
  <si>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</si>
  <si>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</si>
  <si>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</si>
  <si>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</si>
  <si>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AMAZONDS,AMERSIGNDS,BBBDROP,CSNSTORES,HOUZZ,JCPENNEY01,KIRKLANDDS,KOHLDSN,OLLIIX,OVERSTOCK01,ROOMECOM,TGTDVS,Zulily</t>
  </si>
  <si>
    <t>7/17/2017</t>
  </si>
  <si>
    <t>11/23/2017</t>
  </si>
  <si>
    <t>11/8/2017</t>
  </si>
  <si>
    <t>12/3/2017</t>
  </si>
  <si>
    <t>6/12/2020</t>
  </si>
  <si>
    <t>12/26/2018</t>
  </si>
  <si>
    <t>3/19/2019</t>
  </si>
  <si>
    <t>10/10/2018</t>
  </si>
  <si>
    <t>10/21/2020</t>
  </si>
  <si>
    <t>6/25/2018</t>
  </si>
  <si>
    <t>7/10/2019</t>
  </si>
  <si>
    <t>10/29/2018</t>
  </si>
  <si>
    <t>3/29/2022</t>
  </si>
  <si>
    <t>12/20/2017</t>
  </si>
  <si>
    <t>FB153-1155</t>
  </si>
  <si>
    <t>Black/Grey</t>
  </si>
  <si>
    <t>1/27/2021</t>
  </si>
  <si>
    <t>ASHFURNDS,BBBDROP,CSNSTORES,HOUZZ,KOHLDSN,OLLIIX,OVERSTOCK01,TGTDVS,ZOLA</t>
  </si>
  <si>
    <t>3/22/2021</t>
  </si>
  <si>
    <t>5/6/2021</t>
  </si>
  <si>
    <t>3/3/2021</t>
  </si>
  <si>
    <t>3/31/2021</t>
  </si>
  <si>
    <t>9/29/2022</t>
  </si>
  <si>
    <t>11/15/2021</t>
  </si>
  <si>
    <t>12/15/2021</t>
  </si>
  <si>
    <t>12/7/2021</t>
  </si>
  <si>
    <t>8/2/2023</t>
  </si>
  <si>
    <t>6/12/2023</t>
  </si>
  <si>
    <t>9/21/2022</t>
  </si>
  <si>
    <t>11/8/2021</t>
  </si>
  <si>
    <t>7/27/2021</t>
  </si>
  <si>
    <t>MP153-0144</t>
  </si>
  <si>
    <t>Prague</t>
  </si>
  <si>
    <t>Alabaster Table Lamp</t>
  </si>
  <si>
    <t>White/Gold</t>
  </si>
  <si>
    <t>PF003238</t>
  </si>
  <si>
    <t>10/26/2017</t>
  </si>
  <si>
    <t>BBBDROP,CSNSTORES,DESINC,HOUZZ,JCPENNEY01,KOHLDSN,OLLIIX,ROOMECOM,TGTDVS,Zulily</t>
  </si>
  <si>
    <t>10/17/2017</t>
  </si>
  <si>
    <t>11/7/2017</t>
  </si>
  <si>
    <t>12/16/2017</t>
  </si>
  <si>
    <t>7/5/2018</t>
  </si>
  <si>
    <t>1/19/2018</t>
  </si>
  <si>
    <t>2/27/2018</t>
  </si>
  <si>
    <t>9/6/2019</t>
  </si>
  <si>
    <t>1/2/2019</t>
  </si>
  <si>
    <t>2/17/2019</t>
  </si>
  <si>
    <t>7/18/2022</t>
  </si>
  <si>
    <t>9/5/2023</t>
  </si>
  <si>
    <t>2/26/2019</t>
  </si>
  <si>
    <t>10/3/2022</t>
  </si>
  <si>
    <t>3/22/2018</t>
  </si>
  <si>
    <t>1/2/2018</t>
  </si>
  <si>
    <t>MP153-0179</t>
  </si>
  <si>
    <t>Macon</t>
  </si>
  <si>
    <t>Glass Cylinder Table Lamp</t>
  </si>
  <si>
    <t>Clear</t>
  </si>
  <si>
    <t>BBBDROP,CSNSTORES,HOUZZ,KOHLDSN,OLLIIX,OVERSTOCK01,ROOMECOM,TGTDVS,Zulily</t>
  </si>
  <si>
    <t>4/12/2018</t>
  </si>
  <si>
    <t>5/16/2018</t>
  </si>
  <si>
    <t>1/18/2018</t>
  </si>
  <si>
    <t>4/6/2018</t>
  </si>
  <si>
    <t>8/2/2018</t>
  </si>
  <si>
    <t>10/15/2018</t>
  </si>
  <si>
    <t>7/29/2019</t>
  </si>
  <si>
    <t>5/6/2019</t>
  </si>
  <si>
    <t>10/9/2018</t>
  </si>
  <si>
    <t>5/8/2020</t>
  </si>
  <si>
    <t>3/21/2018</t>
  </si>
  <si>
    <t>1/14/2019</t>
  </si>
  <si>
    <t>12/28/2020</t>
  </si>
  <si>
    <t>7/24/2023</t>
  </si>
  <si>
    <t>9/15/2021</t>
  </si>
  <si>
    <t>8/23/2018</t>
  </si>
  <si>
    <t>11/5/2018</t>
  </si>
  <si>
    <t>6/17/2019</t>
  </si>
  <si>
    <t>MPS153-0025</t>
  </si>
  <si>
    <t>Colette</t>
  </si>
  <si>
    <t>Rectangular Ceramic Table Lamp</t>
  </si>
  <si>
    <t>Ivory</t>
  </si>
  <si>
    <t>PF002829</t>
  </si>
  <si>
    <t>4/2/2017</t>
  </si>
  <si>
    <t>ASHFURNDS,BBBDROP,CSNSTORES,HOUZZ,JCPENNEY01,KOHLDSN,MACY02,OLLIIX,OVERSTOCK01,TGTDVS</t>
  </si>
  <si>
    <t>2/9/2017</t>
  </si>
  <si>
    <t>5/4/2017</t>
  </si>
  <si>
    <t>10/7/2016</t>
  </si>
  <si>
    <t>3/13/2017</t>
  </si>
  <si>
    <t>3/16/2017</t>
  </si>
  <si>
    <t>10/29/2020</t>
  </si>
  <si>
    <t>4/3/2017</t>
  </si>
  <si>
    <t>10/11/2017</t>
  </si>
  <si>
    <t>10/26/2016</t>
  </si>
  <si>
    <t>6/19/2017</t>
  </si>
  <si>
    <t>8/9/2017</t>
  </si>
  <si>
    <t>6/6/2019</t>
  </si>
  <si>
    <t>7/25/2023</t>
  </si>
  <si>
    <t>6/8/2023</t>
  </si>
  <si>
    <t>7/12/2023</t>
  </si>
  <si>
    <t>4/5/2017</t>
  </si>
  <si>
    <t>5/2/2017</t>
  </si>
  <si>
    <t>7/10/2017</t>
  </si>
  <si>
    <t>9/28/2017</t>
  </si>
  <si>
    <t>5/31/2018</t>
  </si>
  <si>
    <t>MP153-0001</t>
  </si>
  <si>
    <t>Tate</t>
  </si>
  <si>
    <t>Boho Textured Ceramic Table Lamp</t>
  </si>
  <si>
    <t>PF002834</t>
  </si>
  <si>
    <t>AMAZONDS,AMERSIGNDS,CSNSTORES,JCPENNEY01,KOHLDSN,OLLIIX,OVERSTOCK01,ROOMECOM,TGTDVS,Zulily</t>
  </si>
  <si>
    <t>9/20/2016</t>
  </si>
  <si>
    <t>12/15/2016</t>
  </si>
  <si>
    <t>7/30/2016</t>
  </si>
  <si>
    <t>10/19/2016</t>
  </si>
  <si>
    <t>2/23/2017</t>
  </si>
  <si>
    <t>5/29/2018</t>
  </si>
  <si>
    <t>3/8/2018</t>
  </si>
  <si>
    <t>1/3/2017</t>
  </si>
  <si>
    <t>10/5/2016</t>
  </si>
  <si>
    <t>5/14/2018</t>
  </si>
  <si>
    <t>2/24/2021</t>
  </si>
  <si>
    <t>11/4/2017</t>
  </si>
  <si>
    <t>7/24/2020</t>
  </si>
  <si>
    <t>5/25/2017</t>
  </si>
  <si>
    <t>12/18/2017</t>
  </si>
  <si>
    <t>7/10/2018</t>
  </si>
  <si>
    <t>FB153-1158</t>
  </si>
  <si>
    <t>Celine</t>
  </si>
  <si>
    <t>Textured Ceramic Table Lamp</t>
  </si>
  <si>
    <t>10/18/2021</t>
  </si>
  <si>
    <t>CSNSTORES,JCPENNEY01,KIRKLANDDS,KOHLDSN,OLLIIX,OVERSTOCK01,Zulily</t>
  </si>
  <si>
    <t>10/27/2021</t>
  </si>
  <si>
    <t>11/17/2021</t>
  </si>
  <si>
    <t>11/3/2021</t>
  </si>
  <si>
    <t>11/7/2021</t>
  </si>
  <si>
    <t>12/3/2021</t>
  </si>
  <si>
    <t>8/31/2023</t>
  </si>
  <si>
    <t>8/20/2022</t>
  </si>
  <si>
    <t>9/14/2022</t>
  </si>
  <si>
    <t>2/8/2022</t>
  </si>
  <si>
    <t>2/14/2022</t>
  </si>
  <si>
    <t>11/15/2023</t>
  </si>
  <si>
    <t>2/11/2022</t>
  </si>
  <si>
    <t>7/31/2023</t>
  </si>
  <si>
    <t>10/22/2021</t>
  </si>
  <si>
    <t>FB153-1174</t>
  </si>
  <si>
    <t>Ashbourne</t>
  </si>
  <si>
    <t>Embossed Floral Resin Table Lamp</t>
  </si>
  <si>
    <t>5/25/2024</t>
  </si>
  <si>
    <t>CSNSTORES,KOHLDSN,OLLIIX,OVERSTOCK01,Zulily</t>
  </si>
  <si>
    <t>12/29/2022</t>
  </si>
  <si>
    <t>1/3/2023</t>
  </si>
  <si>
    <t>12/20/2022</t>
  </si>
  <si>
    <t>12/27/2022</t>
  </si>
  <si>
    <t>3/21/2023</t>
  </si>
  <si>
    <t>12/5/2023</t>
  </si>
  <si>
    <t>10/17/2023</t>
  </si>
  <si>
    <t>1/16/2023</t>
  </si>
  <si>
    <t>6/28/2023</t>
  </si>
  <si>
    <t>11/27/2023</t>
  </si>
  <si>
    <t>1/8/2023</t>
  </si>
  <si>
    <t>FB153-1167</t>
  </si>
  <si>
    <t>Blythe</t>
  </si>
  <si>
    <t>Resin Table Lamp</t>
  </si>
  <si>
    <t>CSNSTORES,JCPENNEY01,KIRKLANDDS,KOHLDSN,OLLIIX,OVERSTOCK01,ZOLA</t>
  </si>
  <si>
    <t>3/28/2022</t>
  </si>
  <si>
    <t>7/7/2022</t>
  </si>
  <si>
    <t>6/2/2022</t>
  </si>
  <si>
    <t>11/1/2022</t>
  </si>
  <si>
    <t>4/18/2022</t>
  </si>
  <si>
    <t>5/31/2023</t>
  </si>
  <si>
    <t>1/8/2024</t>
  </si>
  <si>
    <t>3/9/2022</t>
  </si>
  <si>
    <t>MP153-0002</t>
  </si>
  <si>
    <t>Spire</t>
  </si>
  <si>
    <t>Table Lamp</t>
  </si>
  <si>
    <t>Close-out</t>
  </si>
  <si>
    <t>PF002835</t>
  </si>
  <si>
    <t>CSNSTORES,KOHLDSN,OLLIIX</t>
  </si>
  <si>
    <t>11/4/2016</t>
  </si>
  <si>
    <t>10/14/2016</t>
  </si>
  <si>
    <t>10/10/2016</t>
  </si>
  <si>
    <t>1/21/2017</t>
  </si>
  <si>
    <t>4/25/2018</t>
  </si>
  <si>
    <t>11/3/2016</t>
  </si>
  <si>
    <t>2/7/2017</t>
  </si>
  <si>
    <t>9/26/2016</t>
  </si>
  <si>
    <t>12/3/2016</t>
  </si>
  <si>
    <t>12/8/2016</t>
  </si>
  <si>
    <t>10/14/2017</t>
  </si>
  <si>
    <t>10/19/2017</t>
  </si>
  <si>
    <t>7/11/2017</t>
  </si>
  <si>
    <t>2/8/2017</t>
  </si>
  <si>
    <t>FB153-1175</t>
  </si>
  <si>
    <t>24" H Table Lamp with Marble Base</t>
  </si>
  <si>
    <t>CSNSTORES,OLLIIX,OVERSTOCK01</t>
  </si>
  <si>
    <t>1/30/2023</t>
  </si>
  <si>
    <t>2/14/2023</t>
  </si>
  <si>
    <t>1/31/2023</t>
  </si>
  <si>
    <t>3/13/2023</t>
  </si>
  <si>
    <t>12/4/2023</t>
  </si>
  <si>
    <t>8/7/2023</t>
  </si>
  <si>
    <t>2/24/2023</t>
  </si>
  <si>
    <t>10/16/2023</t>
  </si>
  <si>
    <t>12/11/2023</t>
  </si>
  <si>
    <t>2/13/2023</t>
  </si>
  <si>
    <t>2/1/2023</t>
  </si>
  <si>
    <t>8/14/2023</t>
  </si>
  <si>
    <t>FB153-1168</t>
  </si>
  <si>
    <t>Livy</t>
  </si>
  <si>
    <t>Oval Textured Ceramic Table Lamp</t>
  </si>
  <si>
    <t>Silver Base/White Shade</t>
  </si>
  <si>
    <t>CSNSTORES,JCPENNEY01,OLLIIX,OVERSTOCK01,TGTDVS</t>
  </si>
  <si>
    <t>2/22/2023</t>
  </si>
  <si>
    <t>1/19/2023</t>
  </si>
  <si>
    <t>3/8/2022</t>
  </si>
  <si>
    <t>FB153-1178</t>
  </si>
  <si>
    <t>Luxuria</t>
  </si>
  <si>
    <t>Textured Glass and Acrylic Base Table Lamp</t>
  </si>
  <si>
    <t>Blue</t>
  </si>
  <si>
    <t>Casual</t>
  </si>
  <si>
    <t>12/28/2023</t>
  </si>
  <si>
    <t>1/21/2024</t>
  </si>
  <si>
    <t>12/27/2023</t>
  </si>
  <si>
    <t>1/9/2024</t>
  </si>
  <si>
    <t>FB153-1180</t>
  </si>
  <si>
    <t>Mercury</t>
  </si>
  <si>
    <t>1/16/2024</t>
  </si>
  <si>
    <t>1/15/2024</t>
  </si>
  <si>
    <t>1/28/2024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</si>
  <si>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</si>
  <si>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</si>
  <si>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</si>
  <si>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</si>
  <si>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</si>
  <si>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</si>
  <si>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</si>
  <si>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</si>
  <si>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</si>
  <si>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</si>
  <si>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</si>
  <si>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</si>
  <si>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</si>
  <si>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</si>
  <si>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</si>
  <si>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</si>
  <si>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</si>
  <si>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</si>
  <si>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</si>
  <si>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</si>
  <si>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</si>
  <si>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</si>
  <si>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FB154-1164</t>
  </si>
  <si>
    <t>LGT-FLOOR LAMPS</t>
  </si>
  <si>
    <t>FLOOR LAMPS</t>
  </si>
  <si>
    <t>Aster</t>
  </si>
  <si>
    <t>Angular Arched Metal Floor Lamp</t>
  </si>
  <si>
    <t>BBBDROP,CSNSTORES,DESINC,JCPENNEY01,KIRKLANDDS,KOHLDSN,OLLIIX,OVERSTOCK01,TGTDVS,ZOLA</t>
  </si>
  <si>
    <t>5/9/2022</t>
  </si>
  <si>
    <t>6/15/2022</t>
  </si>
  <si>
    <t>5/5/2022</t>
  </si>
  <si>
    <t>5/27/2022</t>
  </si>
  <si>
    <t>1/6/2023</t>
  </si>
  <si>
    <t>6/1/2022</t>
  </si>
  <si>
    <t>8/29/2022</t>
  </si>
  <si>
    <t>8/22/2022</t>
  </si>
  <si>
    <t>FB154-1177</t>
  </si>
  <si>
    <t>Silver</t>
  </si>
  <si>
    <t>9/1/2023</t>
  </si>
  <si>
    <t>9/11/2023</t>
  </si>
  <si>
    <t>9/6/2023</t>
  </si>
  <si>
    <t>9/13/2023</t>
  </si>
  <si>
    <t>10/10/2023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</si>
  <si>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</si>
  <si>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</si>
  <si>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</si>
  <si>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</si>
  <si>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</si>
  <si>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</si>
  <si>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</si>
  <si>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AMAZONDS,AMERSIGNDS,ASHFURNDS,BBBDROP,CSNSTORES,DESINC,JCPENNEY01,KOHLDSN,OLLIIX,ROOMECOM,TGTDVS,ZOLA,Zulily</t>
  </si>
  <si>
    <t>11/21/2019</t>
  </si>
  <si>
    <t>12/12/2019</t>
  </si>
  <si>
    <t>1/21/2020</t>
  </si>
  <si>
    <t>6/4/2020</t>
  </si>
  <si>
    <t>6/29/2021</t>
  </si>
  <si>
    <t>8/31/2021</t>
  </si>
  <si>
    <t>8/25/2021</t>
  </si>
  <si>
    <t>3/26/2020</t>
  </si>
  <si>
    <t>4/6/2020</t>
  </si>
  <si>
    <t>4/24/2020</t>
  </si>
  <si>
    <t>9/29/2020</t>
  </si>
  <si>
    <t>1/31/2022</t>
  </si>
  <si>
    <t>6/22/2022</t>
  </si>
  <si>
    <t>10/18/2022</t>
  </si>
  <si>
    <t>8/10/2020</t>
  </si>
  <si>
    <t>MPS154-0009</t>
  </si>
  <si>
    <t>Bringham</t>
  </si>
  <si>
    <t>Metal Floor Lamp</t>
  </si>
  <si>
    <t>PF002813</t>
  </si>
  <si>
    <t>ABSTRACT 23</t>
  </si>
  <si>
    <t>AMERSIGNDS,BBBDROP,CSNSTORES,KOHLDSN,OLLIIX,OVERSTOCK01,ROOMECOM,TGTDVS</t>
  </si>
  <si>
    <t>8/23/2016</t>
  </si>
  <si>
    <t>8/31/2016</t>
  </si>
  <si>
    <t>8/11/2016</t>
  </si>
  <si>
    <t>6/5/2020</t>
  </si>
  <si>
    <t>11/6/2017</t>
  </si>
  <si>
    <t>7/25/2017</t>
  </si>
  <si>
    <t>6/27/2019</t>
  </si>
  <si>
    <t>7/31/2016</t>
  </si>
  <si>
    <t>9/11/2016</t>
  </si>
  <si>
    <t>1/18/2021</t>
  </si>
  <si>
    <t>8/3/2022</t>
  </si>
  <si>
    <t>2/15/2021</t>
  </si>
  <si>
    <t>9/8/2020</t>
  </si>
  <si>
    <t>9/19/2016</t>
  </si>
  <si>
    <t>2/21/2017</t>
  </si>
  <si>
    <t>9/14/2016</t>
  </si>
  <si>
    <t>12/4/2018</t>
  </si>
  <si>
    <t>FB154-1165</t>
  </si>
  <si>
    <t>Bellow</t>
  </si>
  <si>
    <t>Uplight Floor Lamp with Mercury Glass Shade</t>
  </si>
  <si>
    <t>Antique Brass</t>
  </si>
  <si>
    <t>BBBDROP,CSNSTORES,DESINC,JCPENNEY01,KIRKLANDDS,KOHLDSN,MACY02,NEBFUR01,OLLIIX,OVERSTOCK01,TGTDVS</t>
  </si>
  <si>
    <t>9/26/2022</t>
  </si>
  <si>
    <t>6/20/2022</t>
  </si>
  <si>
    <t>8/18/2022</t>
  </si>
  <si>
    <t>7/11/2023</t>
  </si>
  <si>
    <t>5/30/2022</t>
  </si>
  <si>
    <t>6/11/2023</t>
  </si>
  <si>
    <t>6/29/2023</t>
  </si>
  <si>
    <t>10/24/2022</t>
  </si>
  <si>
    <t>FB154-1166</t>
  </si>
  <si>
    <t>Ellsworth</t>
  </si>
  <si>
    <t>Asymmetrical Adjustable Height Metal Floor Lamp</t>
  </si>
  <si>
    <t>Black/Gold</t>
  </si>
  <si>
    <t>BBBDROP,CSNSTORES,JCPENNEY01,KIRKLANDDS,OLLIIX,OVERSTOCK01,TGTDVS,ZOLA</t>
  </si>
  <si>
    <t>5/19/2022</t>
  </si>
  <si>
    <t>8/23/2022</t>
  </si>
  <si>
    <t>12/5/2022</t>
  </si>
  <si>
    <t>10/7/2022</t>
  </si>
  <si>
    <t>11/22/2022</t>
  </si>
  <si>
    <t>11/17/2022</t>
  </si>
  <si>
    <t>FB154-1157</t>
  </si>
  <si>
    <t>Halsey</t>
  </si>
  <si>
    <t>Arched Metal Floor Lamp with Marble Base</t>
  </si>
  <si>
    <t>2/11/2021</t>
  </si>
  <si>
    <t>ASHFURNDS,CSNSTORES,KOHLDSN,OLLIIX,OVERSTOCK01,TGTDVS</t>
  </si>
  <si>
    <t>3/19/2021</t>
  </si>
  <si>
    <t>2/12/2021</t>
  </si>
  <si>
    <t>9/8/2021</t>
  </si>
  <si>
    <t>3/30/2022</t>
  </si>
  <si>
    <t>12/5/2021</t>
  </si>
  <si>
    <t>10/7/2021</t>
  </si>
  <si>
    <t>1/25/2022</t>
  </si>
  <si>
    <t>7/14/2021</t>
  </si>
  <si>
    <t>2/22/2021</t>
  </si>
  <si>
    <t>3/29/2021</t>
  </si>
  <si>
    <t>6/17/2022</t>
  </si>
  <si>
    <t>6/15/2021</t>
  </si>
  <si>
    <t>FB154-1172</t>
  </si>
  <si>
    <t>Attwell</t>
  </si>
  <si>
    <t>Arched Metal Floor Lamp</t>
  </si>
  <si>
    <t>CSNSTORES,KOHLDSN,OLLIIX,OVERSTOCK01</t>
  </si>
  <si>
    <t>12/26/2022</t>
  </si>
  <si>
    <t>1/17/2024</t>
  </si>
  <si>
    <t>10/30/2023</t>
  </si>
  <si>
    <t>10/11/2023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</si>
  <si>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</si>
  <si>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</si>
  <si>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</si>
  <si>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</si>
  <si>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</si>
  <si>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</si>
  <si>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</si>
  <si>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11/23/2022</t>
  </si>
  <si>
    <t>1/23/2023</t>
  </si>
  <si>
    <t>4/10/2023</t>
  </si>
  <si>
    <t>11/25/2022</t>
  </si>
  <si>
    <t>1/4/2023</t>
  </si>
  <si>
    <t>9/8/2023</t>
  </si>
  <si>
    <t>11/28/2023</t>
  </si>
  <si>
    <t>12/13/2022</t>
  </si>
  <si>
    <t>6/19/2023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</si>
  <si>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</si>
  <si>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</si>
  <si>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</si>
  <si>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</si>
  <si>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</si>
  <si>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</si>
  <si>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</si>
  <si>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8/15/2023</t>
  </si>
  <si>
    <t>10/12/2023</t>
  </si>
  <si>
    <t>9/4/2023</t>
  </si>
  <si>
    <t>FB155-1182</t>
  </si>
  <si>
    <t>Luminex</t>
  </si>
  <si>
    <t>White Ceramic Wall Sconce with Adjustable Swing Arm</t>
  </si>
  <si>
    <t>TBU</t>
  </si>
  <si>
    <t>5DS153-0014</t>
  </si>
  <si>
    <t>510 Design</t>
  </si>
  <si>
    <t>Ellipse</t>
  </si>
  <si>
    <t>Curved Glass Table Lamp, Set of 2</t>
  </si>
  <si>
    <t>3/30/2018</t>
  </si>
  <si>
    <t>AMERSIGNDS,BBBDROP,CSNSTORES,HOUZZ,JCPENNEY01,KIRKLANDDS,KOHLDSN,NEBFUR01,OLLIIX,OVERSTOCK01,ROOMECOM,TGTDVS,Zulily</t>
  </si>
  <si>
    <t>4/19/2018</t>
  </si>
  <si>
    <t>5/9/2018</t>
  </si>
  <si>
    <t>1/23/2018</t>
  </si>
  <si>
    <t>9/14/2018</t>
  </si>
  <si>
    <t>7/11/2019</t>
  </si>
  <si>
    <t>5/22/2018</t>
  </si>
  <si>
    <t>8/29/2018</t>
  </si>
  <si>
    <t>9/20/2018</t>
  </si>
  <si>
    <t>2/25/2019</t>
  </si>
  <si>
    <t>5/11/2020</t>
  </si>
  <si>
    <t>8/14/2019</t>
  </si>
  <si>
    <t>10/4/2019</t>
  </si>
  <si>
    <t>11/7/2019</t>
  </si>
  <si>
    <t>12/11/2019</t>
  </si>
  <si>
    <t>2/16/2019</t>
  </si>
  <si>
    <t>5/18/2018</t>
  </si>
  <si>
    <t>6/1/2018</t>
  </si>
  <si>
    <t>7/31/2018</t>
  </si>
  <si>
    <t>10/1/2018</t>
  </si>
  <si>
    <t>5DS153-0018</t>
  </si>
  <si>
    <t>9/12/2018</t>
  </si>
  <si>
    <t>AMERSIGNDS,BBBDROP,CSNSTORES,JCPENNEY01,KIRKLANDDS,KOHLDSN,MACY02,OLLIIX,OVERSTOCK01,ROOMECOM,TGTDVS,Zulily</t>
  </si>
  <si>
    <t>9/15/2018</t>
  </si>
  <si>
    <t>10/11/2018</t>
  </si>
  <si>
    <t>2/5/2019</t>
  </si>
  <si>
    <t>3/4/2019</t>
  </si>
  <si>
    <t>11/12/2018</t>
  </si>
  <si>
    <t>9/21/2018</t>
  </si>
  <si>
    <t>2/12/2020</t>
  </si>
  <si>
    <t>10/15/2020</t>
  </si>
  <si>
    <t>3/8/2019</t>
  </si>
  <si>
    <t>9/10/2019</t>
  </si>
  <si>
    <t>11/7/2018</t>
  </si>
  <si>
    <t>7/15/2019</t>
  </si>
  <si>
    <t>9/7/2019</t>
  </si>
  <si>
    <t>5DS153-0019</t>
  </si>
  <si>
    <t>Gray</t>
  </si>
  <si>
    <t>AMERSIGNDS,BBBDROP,CSNSTORES,JCPENNEY01,KIRKLANDDS,KOHLDSN,MACY02,OLLIIX,OVERSTOCK01,ROOMECOM,TGTDVS</t>
  </si>
  <si>
    <t>9/23/2018</t>
  </si>
  <si>
    <t>9/28/2018</t>
  </si>
  <si>
    <t>10/24/2018</t>
  </si>
  <si>
    <t>9/3/2019</t>
  </si>
  <si>
    <t>2/10/2019</t>
  </si>
  <si>
    <t>1/14/2020</t>
  </si>
  <si>
    <t>1/27/2020</t>
  </si>
  <si>
    <t>4/11/2022</t>
  </si>
  <si>
    <t>1/26/2021</t>
  </si>
  <si>
    <t>7/22/2020</t>
  </si>
  <si>
    <t>4/4/2022</t>
  </si>
  <si>
    <t>6/1/2020</t>
  </si>
  <si>
    <t>5DS153-0020</t>
  </si>
  <si>
    <t>Pink</t>
  </si>
  <si>
    <t>BBBDROP,CSNSTORES,HOUZZ,JCPENNEY01,KOHLDSN,OLLIIX,OVERSTOCK01,ROOMECOM,TGTDVS,Zulily</t>
  </si>
  <si>
    <t>2/15/2019</t>
  </si>
  <si>
    <t>2/13/2019</t>
  </si>
  <si>
    <t>6/3/2019</t>
  </si>
  <si>
    <t>3/12/2019</t>
  </si>
  <si>
    <t>3/5/2019</t>
  </si>
  <si>
    <t>4/3/2019</t>
  </si>
  <si>
    <t>7/24/2019</t>
  </si>
  <si>
    <t>9/25/2019</t>
  </si>
  <si>
    <t>2/7/2020</t>
  </si>
  <si>
    <t>3/6/2019</t>
  </si>
  <si>
    <t>10/9/2020</t>
  </si>
  <si>
    <t>11/19/2019</t>
  </si>
  <si>
    <t>5DS153-1157</t>
  </si>
  <si>
    <t>Clarity</t>
  </si>
  <si>
    <t>Glass Cylinder Table Lamp Set of 2</t>
  </si>
  <si>
    <t>2/6/2021</t>
  </si>
  <si>
    <t>ASHFURNDS,BBBDROP,CSNSTORES,JCPENNEY01,KIRKLANDDS,KOHLDSN,NEBFUR01,OLLIIX,OVERSTOCK01,ROOMECOM,TGTDVS,Zulily</t>
  </si>
  <si>
    <t>2/14/2021</t>
  </si>
  <si>
    <t>5/26/2022</t>
  </si>
  <si>
    <t>11/10/2021</t>
  </si>
  <si>
    <t>3/1/2021</t>
  </si>
  <si>
    <t>11/2/2021</t>
  </si>
  <si>
    <t>4/1/2021</t>
  </si>
  <si>
    <t>6/28/2022</t>
  </si>
  <si>
    <t>6/20/2023</t>
  </si>
  <si>
    <t>5DS153-0001</t>
  </si>
  <si>
    <t>BBBDROP,CSNSTORES,JCPENNEY01,KOHLDSN,MACY02,OLLIIX,OVERSTOCK01,ROOMECOM,TGTDVS,Zulily</t>
  </si>
  <si>
    <t>4/30/2018</t>
  </si>
  <si>
    <t>4/17/2018</t>
  </si>
  <si>
    <t>8/27/2018</t>
  </si>
  <si>
    <t>1/1/2019</t>
  </si>
  <si>
    <t>4/10/2019</t>
  </si>
  <si>
    <t>11/15/2018</t>
  </si>
  <si>
    <t>12/16/2019</t>
  </si>
  <si>
    <t>12/21/2018</t>
  </si>
  <si>
    <t>8/19/2019</t>
  </si>
  <si>
    <t>4/14/2022</t>
  </si>
  <si>
    <t>2/27/2019</t>
  </si>
  <si>
    <t>1/22/2018</t>
  </si>
  <si>
    <t>6/15/2018</t>
  </si>
  <si>
    <t>12/3/2018</t>
  </si>
  <si>
    <t>5DS153-0031</t>
  </si>
  <si>
    <t>Cortina</t>
  </si>
  <si>
    <t>Ombre Glass Table Lamp, Set of 2</t>
  </si>
  <si>
    <t>AMERSIGNDS,BBBDROP,CSNSTORES,JCPENNEY01,KIRKLANDDS,KOHLDSN,MACY02,NEBFUR01,OLLIIX,OVERSTOCK01,ROOMECOM,TGTDVS,Zulily</t>
  </si>
  <si>
    <t>11/14/2018</t>
  </si>
  <si>
    <t>8/13/2018</t>
  </si>
  <si>
    <t>1/21/2019</t>
  </si>
  <si>
    <t>12/27/2018</t>
  </si>
  <si>
    <t>2/20/2019</t>
  </si>
  <si>
    <t>4/18/2019</t>
  </si>
  <si>
    <t>4/1/2019</t>
  </si>
  <si>
    <t>2/4/2021</t>
  </si>
  <si>
    <t>1/9/2019</t>
  </si>
  <si>
    <t>7/17/2020</t>
  </si>
  <si>
    <t>2/24/2019</t>
  </si>
  <si>
    <t>7/16/2019</t>
  </si>
  <si>
    <t>5DS153-1158</t>
  </si>
  <si>
    <t>1/19/2021</t>
  </si>
  <si>
    <t>ASHFURNDS,BBBDROP,CSNSTORES,KIRKLANDDS,KOHLDSN,OLLIIX,OVERSTOCK01,Zulily</t>
  </si>
  <si>
    <t>1/25/2021</t>
  </si>
  <si>
    <t>2/16/2021</t>
  </si>
  <si>
    <t>8/1/2023</t>
  </si>
  <si>
    <t>6/12/2022</t>
  </si>
  <si>
    <t>11/18/2021</t>
  </si>
  <si>
    <t>1/14/2022</t>
  </si>
  <si>
    <t>5DS153-0029</t>
  </si>
  <si>
    <t>Driggs</t>
  </si>
  <si>
    <t>Ceramic Textured Table Lamp</t>
  </si>
  <si>
    <t>Ivory/Grey</t>
  </si>
  <si>
    <t>1/16/2019</t>
  </si>
  <si>
    <t>11/30/2018</t>
  </si>
  <si>
    <t>1/4/2019</t>
  </si>
  <si>
    <t>7/18/2019</t>
  </si>
  <si>
    <t>12/28/2018</t>
  </si>
  <si>
    <t>1/15/2019</t>
  </si>
  <si>
    <t>4/8/2019</t>
  </si>
  <si>
    <t>5/12/2020</t>
  </si>
  <si>
    <t>5/19/2020</t>
  </si>
  <si>
    <t>12/13/2018</t>
  </si>
  <si>
    <t>1/9/2020</t>
  </si>
  <si>
    <t>1/11/2021</t>
  </si>
  <si>
    <t>1/25/2019</t>
  </si>
  <si>
    <t>2/10/2022</t>
  </si>
  <si>
    <t>11/26/2018</t>
  </si>
  <si>
    <t>7/4/2019</t>
  </si>
  <si>
    <t>8/3/2020</t>
  </si>
  <si>
    <t>MP153-0204</t>
  </si>
  <si>
    <t>Bella</t>
  </si>
  <si>
    <t>Geometric Glass Table Lamp</t>
  </si>
  <si>
    <t>10/3/2019</t>
  </si>
  <si>
    <t>AMAZONDS,BBBDROP,DESINC,HOUZZ,JCPENNEY01,KIRKLANDDS,KOHLDSN,OLLIIX,OVERSTOCK01,ROOMECOM,TGTDVS,Zulily</t>
  </si>
  <si>
    <t>12/4/2019</t>
  </si>
  <si>
    <t>11/14/2019</t>
  </si>
  <si>
    <t>2/18/2020</t>
  </si>
  <si>
    <t>7/28/2020</t>
  </si>
  <si>
    <t>7/30/2020</t>
  </si>
  <si>
    <t>8/5/2020</t>
  </si>
  <si>
    <t>12/4/2020</t>
  </si>
  <si>
    <t>4/5/2022</t>
  </si>
  <si>
    <t>7/29/2020</t>
  </si>
  <si>
    <t>9/25/2020</t>
  </si>
  <si>
    <t>9/19/2023</t>
  </si>
  <si>
    <t>11/25/2020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</si>
  <si>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</si>
  <si>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</si>
  <si>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</si>
  <si>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</si>
  <si>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AMERSIGNDS,BBBDROP,CSNSTORES,DESINC,JCPENNEY01,KIRKLANDDS,KOHLDSN,MACY02,OLLIIX,OVERSTOCK01,ROOMECOM,TGTDVS,Zulily</t>
  </si>
  <si>
    <t>10/18/2018</t>
  </si>
  <si>
    <t>7/18/2018</t>
  </si>
  <si>
    <t>11/21/2018</t>
  </si>
  <si>
    <t>1/17/2019</t>
  </si>
  <si>
    <t>4/17/2019</t>
  </si>
  <si>
    <t>5/21/2020</t>
  </si>
  <si>
    <t>5/25/2020</t>
  </si>
  <si>
    <t>10/25/2018</t>
  </si>
  <si>
    <t>4/9/2022</t>
  </si>
  <si>
    <t>11/30/2021</t>
  </si>
  <si>
    <t>8/27/2019</t>
  </si>
  <si>
    <t>5DS153-0039</t>
  </si>
  <si>
    <t>Macey</t>
  </si>
  <si>
    <t>Geometric Ceramic Table Lamp</t>
  </si>
  <si>
    <t>Yellow</t>
  </si>
  <si>
    <t>12/23/2021</t>
  </si>
  <si>
    <t>BBBDROP,CSNSTORES,JCPENNEY01,KOHLDSN,OLLIIX,OVERSTOCK01,TGTDVS,Zulily</t>
  </si>
  <si>
    <t>2/2/2022</t>
  </si>
  <si>
    <t>1/18/2022</t>
  </si>
  <si>
    <t>10/30/2022</t>
  </si>
  <si>
    <t>7/19/2023</t>
  </si>
  <si>
    <t>10/24/2023</t>
  </si>
  <si>
    <t>12/31/2021</t>
  </si>
  <si>
    <t>6/23/2023</t>
  </si>
  <si>
    <t>11/20/2023</t>
  </si>
  <si>
    <t>12/27/2021</t>
  </si>
  <si>
    <t>7/26/2023</t>
  </si>
  <si>
    <t>5DS153-0040</t>
  </si>
  <si>
    <t>BBBDROP,CSNSTORES,KOHLDSN,OLLIIX,Zulily</t>
  </si>
  <si>
    <t>2/15/2022</t>
  </si>
  <si>
    <t>5/10/2022</t>
  </si>
  <si>
    <t>12/14/2022</t>
  </si>
  <si>
    <t>5DS153-0038</t>
  </si>
  <si>
    <t>BBBDROP,CSNSTORES,DESINC,JCPENNEY01,KOHLDSN,OLLIIX,OVERSTOCK01,TGTDVS,Zulily</t>
  </si>
  <si>
    <t>1/13/2022</t>
  </si>
  <si>
    <t>2/4/2022</t>
  </si>
  <si>
    <t>3/18/2022</t>
  </si>
  <si>
    <t>4/30/2023</t>
  </si>
  <si>
    <t>5DS153-0030</t>
  </si>
  <si>
    <t>Gypsy</t>
  </si>
  <si>
    <t>Embossed Boho Table Lamp</t>
  </si>
  <si>
    <t>12/7/2018</t>
  </si>
  <si>
    <t>AMAZONDS,AMERSIGNDS,BBBDROP,CSNSTORES,JCPENNEY01,KIRKLANDDS,KOHLDSN,MACY02,NEBFUR01,OLLIIX,OVERSTOCK01,ROOMECOM,TGTDVS,Zulily</t>
  </si>
  <si>
    <t>1/11/2019</t>
  </si>
  <si>
    <t>1/29/2019</t>
  </si>
  <si>
    <t>2/12/2019</t>
  </si>
  <si>
    <t>5/7/2019</t>
  </si>
  <si>
    <t>5/23/2019</t>
  </si>
  <si>
    <t>4/23/2019</t>
  </si>
  <si>
    <t>1/12/2023</t>
  </si>
  <si>
    <t>12/9/2018</t>
  </si>
  <si>
    <t>1/23/2019</t>
  </si>
  <si>
    <t>5/2/2019</t>
  </si>
  <si>
    <t>7/31/2019</t>
  </si>
  <si>
    <t>5DS153-0008</t>
  </si>
  <si>
    <t>Covey</t>
  </si>
  <si>
    <t>9/10/2018</t>
  </si>
  <si>
    <t>8/14/2018</t>
  </si>
  <si>
    <t>6/27/2018</t>
  </si>
  <si>
    <t>8/21/2018</t>
  </si>
  <si>
    <t>4/9/2020</t>
  </si>
  <si>
    <t>6/3/2020</t>
  </si>
  <si>
    <t>7/9/2018</t>
  </si>
  <si>
    <t>6/13/2018</t>
  </si>
  <si>
    <t>5DS153-1159</t>
  </si>
  <si>
    <t>ASHFURNDS,BBBDROP,JCPENNEY01,KOHLDSN,OLLIIX,OVERSTOCK01</t>
  </si>
  <si>
    <t>8/4/2021</t>
  </si>
  <si>
    <t>4/13/2021</t>
  </si>
  <si>
    <t>5DS153-0023</t>
  </si>
  <si>
    <t>Ranier</t>
  </si>
  <si>
    <t>Iridescent Glass Table Lamp</t>
  </si>
  <si>
    <t>Iridescent</t>
  </si>
  <si>
    <t>11/8/2018</t>
  </si>
  <si>
    <t>AMAZONDS,BBBDROP,CSNSTORES,HOUZZ,JCPENNEY01,KOHLDSN,MACY02,OLLIIX,OVERSTOCK01,ROOMECOM,TGTDVS,Zulily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</si>
  <si>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</si>
  <si>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</si>
  <si>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</si>
  <si>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</si>
  <si>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</si>
  <si>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</si>
  <si>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</si>
  <si>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5DS153-0037</t>
  </si>
  <si>
    <t>Nicolo</t>
  </si>
  <si>
    <t>BBBDROP,CSNSTORES,DESINC,JCPENNEY01,KOHLDSN,NEBFUR01,OLLIIX,OVERSTOCK01,TGTDVS,Zulily</t>
  </si>
  <si>
    <t>5/24/2022</t>
  </si>
  <si>
    <t>8/5/2022</t>
  </si>
  <si>
    <t>11/10/2022</t>
  </si>
  <si>
    <t>7/18/2023</t>
  </si>
  <si>
    <t>8/2/2022</t>
  </si>
  <si>
    <t>5DS153-0036</t>
  </si>
  <si>
    <t>BBBDROP,CSNSTORES,DESINC,JCPENNEY01,KOHLDSN,OLLIIX,OVERSTOCK01,TGTDVS</t>
  </si>
  <si>
    <t>4/27/2022</t>
  </si>
  <si>
    <t>6/29/2022</t>
  </si>
  <si>
    <t>3/14/2023</t>
  </si>
  <si>
    <t>9/5/2022</t>
  </si>
  <si>
    <t>10/2/2023</t>
  </si>
  <si>
    <t>10/9/2023</t>
  </si>
  <si>
    <t>3/2/2022</t>
  </si>
  <si>
    <t>5DS153-0017</t>
  </si>
  <si>
    <t>Saxony</t>
  </si>
  <si>
    <t>Metallic Glass Table Lamp</t>
  </si>
  <si>
    <t>BBBDROP,CSNSTORES,DESINC,HOUZZ,KIRKLANDDS,KOHLDSN,MACY02,OLLIIX,OVERSTOCK01,ROOMECOM,Zulily</t>
  </si>
  <si>
    <t>9/30/2018</t>
  </si>
  <si>
    <t>6/26/2018</t>
  </si>
  <si>
    <t>10/22/2018</t>
  </si>
  <si>
    <t>10/7/2018</t>
  </si>
  <si>
    <t>5/19/2019</t>
  </si>
  <si>
    <t>1/13/2019</t>
  </si>
  <si>
    <t>11/13/2018</t>
  </si>
  <si>
    <t>6/26/2020</t>
  </si>
  <si>
    <t>3/7/2019</t>
  </si>
  <si>
    <t>9/25/2022</t>
  </si>
  <si>
    <t>5/25/2023</t>
  </si>
  <si>
    <t>1/2/2024</t>
  </si>
  <si>
    <t>6/22/2020</t>
  </si>
  <si>
    <t>6/11/2019</t>
  </si>
  <si>
    <t>11/6/2018</t>
  </si>
  <si>
    <t>5DS153-0041</t>
  </si>
  <si>
    <t>Bayard</t>
  </si>
  <si>
    <t>Embossed Ceramic Table Lamp</t>
  </si>
  <si>
    <t>BBBDROP,CSNSTORES,JCPENNEY01,KOHLDSN,NEBFUR01,OLLIIX,OVERSTOCK01,TGTDVS,Zulily</t>
  </si>
  <si>
    <t>4/7/2022</t>
  </si>
  <si>
    <t>8/11/2022</t>
  </si>
  <si>
    <t>1/13/2023</t>
  </si>
  <si>
    <t>3/3/2022</t>
  </si>
  <si>
    <t>4/11/2023</t>
  </si>
  <si>
    <t>5DS153-0046</t>
  </si>
  <si>
    <t>Zusa</t>
  </si>
  <si>
    <t>Metal 2-Light Globe Table Lamp</t>
  </si>
  <si>
    <t>CSNSTORES,HOUZZ,KOHLDSN,OLLIIX,OVERSTOCK01</t>
  </si>
  <si>
    <t>2/21/2023</t>
  </si>
  <si>
    <t>3/8/2023</t>
  </si>
  <si>
    <t>2/23/2023</t>
  </si>
  <si>
    <t>3/23/2023</t>
  </si>
  <si>
    <t>11/6/2023</t>
  </si>
  <si>
    <t>5/1/2023</t>
  </si>
  <si>
    <t>4/13/2023</t>
  </si>
  <si>
    <t>3/9/2023</t>
  </si>
  <si>
    <t>5DS153-0045</t>
  </si>
  <si>
    <t>Crewe</t>
  </si>
  <si>
    <t>Textured Resin Table Lamp</t>
  </si>
  <si>
    <t>KOHLDSN,OLLIIX,OVERSTOCK01</t>
  </si>
  <si>
    <t>12/28/2022</t>
  </si>
  <si>
    <t>2/6/2023</t>
  </si>
  <si>
    <t>9/26/2023</t>
  </si>
  <si>
    <t>5DS153-0009</t>
  </si>
  <si>
    <t>Cape</t>
  </si>
  <si>
    <t>Table Lamp set of 2</t>
  </si>
  <si>
    <t>5/6/2018</t>
  </si>
  <si>
    <t>9/6/2018</t>
  </si>
  <si>
    <t>6/18/2018</t>
  </si>
  <si>
    <t>5DS153-0049</t>
  </si>
  <si>
    <t>Liora</t>
  </si>
  <si>
    <t>2-Tone Ceramic Table Lamp Set of 2</t>
  </si>
  <si>
    <t>1/23/2024</t>
  </si>
  <si>
    <t>1/20/2024</t>
  </si>
  <si>
    <t>1/22/2024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</si>
  <si>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</si>
  <si>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</si>
  <si>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</si>
  <si>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</si>
  <si>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</si>
  <si>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</si>
  <si>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</si>
  <si>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</si>
  <si>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7/5/2022</t>
  </si>
  <si>
    <t>9/20/2022</t>
  </si>
  <si>
    <t>3/10/2023</t>
  </si>
  <si>
    <t>5DS150-0042</t>
  </si>
  <si>
    <t>Ellie</t>
  </si>
  <si>
    <t>CSNSTORES,KIRKLANDDS,OVERSTOCK01,TGTDVS</t>
  </si>
  <si>
    <t>9/1/2022</t>
  </si>
  <si>
    <t>11/8/2022</t>
  </si>
  <si>
    <t>4/21/2022</t>
  </si>
  <si>
    <t>5DS150-0044</t>
  </si>
  <si>
    <t>Devon</t>
  </si>
  <si>
    <t>6-Light Chandelier with Bowl Shaped Glass Shades</t>
  </si>
  <si>
    <t>CSNSTORES,KIRKLANDDS,KOHLDSN,OLLIIX</t>
  </si>
  <si>
    <t>11/16/2022</t>
  </si>
  <si>
    <t>2/26/2023</t>
  </si>
  <si>
    <t>8/23/2023</t>
  </si>
  <si>
    <t>II150-0008</t>
  </si>
  <si>
    <t>INK+IVY</t>
  </si>
  <si>
    <t>Paige</t>
  </si>
  <si>
    <t>12-Light Chandelier with Oversized Globe Bulbs</t>
  </si>
  <si>
    <t>PF002784</t>
  </si>
  <si>
    <t>4/21/2017</t>
  </si>
  <si>
    <t>AMERSIGNDS,BBBDROP,CSNSTORES,HOUZZ,KOHLDSN,LAMPDS,NEBFUR01,OLLIIX,OVERSTOCK01,ROOMECOM,TGTDVS,Zulily</t>
  </si>
  <si>
    <t>8/12/2016</t>
  </si>
  <si>
    <t>8/17/2016</t>
  </si>
  <si>
    <t>1/9/2017</t>
  </si>
  <si>
    <t>11/9/2016</t>
  </si>
  <si>
    <t>1/13/2017</t>
  </si>
  <si>
    <t>5/27/2020</t>
  </si>
  <si>
    <t>5/29/2022</t>
  </si>
  <si>
    <t>10/5/2018</t>
  </si>
  <si>
    <t>7/17/2019</t>
  </si>
  <si>
    <t>7/2/2019</t>
  </si>
  <si>
    <t>1/17/2020</t>
  </si>
  <si>
    <t>10/8/2021</t>
  </si>
  <si>
    <t>10/14/2021</t>
  </si>
  <si>
    <t>II150-0009</t>
  </si>
  <si>
    <t>Antique Bronze</t>
  </si>
  <si>
    <t>PF002785</t>
  </si>
  <si>
    <t>BBBDROP,CSNSTORES,HOUZZ,KOHLDSN,LAMPDS,OLLIIX,OVERSTOCK01,ROOMECOM,TGTDVS,ZOLA</t>
  </si>
  <si>
    <t>9/15/2016</t>
  </si>
  <si>
    <t>8/28/2016</t>
  </si>
  <si>
    <t>1/12/2017</t>
  </si>
  <si>
    <t>11/29/2018</t>
  </si>
  <si>
    <t>4/4/2017</t>
  </si>
  <si>
    <t>1/23/2017</t>
  </si>
  <si>
    <t>2/6/2017</t>
  </si>
  <si>
    <t>5/17/2019</t>
  </si>
  <si>
    <t>10/11/2022</t>
  </si>
  <si>
    <t>8/22/2019</t>
  </si>
  <si>
    <t>3/1/2017</t>
  </si>
  <si>
    <t>II150-0077</t>
  </si>
  <si>
    <t>1/20/2018</t>
  </si>
  <si>
    <t>AMERSIGNDS,BBBDROP,CSNSTORES,HOUZZ,KOHLDSN,LAMPDS,NEBFUR01,OLLIIX,OVERSTOCK01</t>
  </si>
  <si>
    <t>3/5/2018</t>
  </si>
  <si>
    <t>3/25/2018</t>
  </si>
  <si>
    <t>9/29/2017</t>
  </si>
  <si>
    <t>2/12/2018</t>
  </si>
  <si>
    <t>3/14/2018</t>
  </si>
  <si>
    <t>4/11/2018</t>
  </si>
  <si>
    <t>9/16/2018</t>
  </si>
  <si>
    <t>10/20/2019</t>
  </si>
  <si>
    <t>9/11/2018</t>
  </si>
  <si>
    <t>9/27/2018</t>
  </si>
  <si>
    <t>1/7/2019</t>
  </si>
  <si>
    <t>4/14/2021</t>
  </si>
  <si>
    <t>7/3/2019</t>
  </si>
  <si>
    <t>8/5/2018</t>
  </si>
  <si>
    <t>2/26/2018</t>
  </si>
  <si>
    <t>II150-0010</t>
  </si>
  <si>
    <t>Cyrus</t>
  </si>
  <si>
    <t>6-Globe Light Architectural Metal Chandelier</t>
  </si>
  <si>
    <t>PF002786</t>
  </si>
  <si>
    <t>CSNSTORES,HOUZZ,KOHLDSN,LAMPDS,NEBFUR01,OLLIIX,OVERSTOCK01,ROOMECOM,TGTDVS,ZOLA</t>
  </si>
  <si>
    <t>9/6/2016</t>
  </si>
  <si>
    <t>11/1/2016</t>
  </si>
  <si>
    <t>2/24/2017</t>
  </si>
  <si>
    <t>3/8/2017</t>
  </si>
  <si>
    <t>10/24/2016</t>
  </si>
  <si>
    <t>6/13/2022</t>
  </si>
  <si>
    <t>10/3/2016</t>
  </si>
  <si>
    <t>8/15/2022</t>
  </si>
  <si>
    <t>11/10/2016</t>
  </si>
  <si>
    <t>II150-0011</t>
  </si>
  <si>
    <t>PF002787</t>
  </si>
  <si>
    <t>BBBDROP,CSNSTORES,HOUZZ,KOHLDSN,LAMPDS,MACY02,OLLIIX,OVERSTOCK01,TGTDVS,ZOLA</t>
  </si>
  <si>
    <t>9/1/2016</t>
  </si>
  <si>
    <t>9/30/2016</t>
  </si>
  <si>
    <t>5/7/2018</t>
  </si>
  <si>
    <t>5/16/2017</t>
  </si>
  <si>
    <t>2/17/2017</t>
  </si>
  <si>
    <t>10/15/2016</t>
  </si>
  <si>
    <t>1/13/2021</t>
  </si>
  <si>
    <t>9/16/2016</t>
  </si>
  <si>
    <t>II150-0122</t>
  </si>
  <si>
    <t>Helena</t>
  </si>
  <si>
    <t>6-Light Frosted Glass Globe Linear Chandelier</t>
  </si>
  <si>
    <t>BBBDROP,CSNSTORES,JCPENNEY01,KIRKLANDDS,KOHLDSN,OLLIIX,OVERSTOCK01,TGTDVS,ZOLA,Zulily</t>
  </si>
  <si>
    <t>4/8/2022</t>
  </si>
  <si>
    <t>7/14/2022</t>
  </si>
  <si>
    <t>4/3/2023</t>
  </si>
  <si>
    <t>11/15/2022</t>
  </si>
  <si>
    <t>II150-0121</t>
  </si>
  <si>
    <t>Blaire</t>
  </si>
  <si>
    <t>6-light Ombre Glass Globe Chandelier</t>
  </si>
  <si>
    <t>Antique Brass/Amber</t>
  </si>
  <si>
    <t>AMAZONDS,BBBDROP,CSNSTORES,JCPENNEY01,KIRKLANDDS,KOHLDSN,OLLIIX,OVERSTOCK01,TGTDVS,ZOLA</t>
  </si>
  <si>
    <t>2/28/2023</t>
  </si>
  <si>
    <t>10/19/2022</t>
  </si>
  <si>
    <t>5/14/2022</t>
  </si>
  <si>
    <t>II150-0116</t>
  </si>
  <si>
    <t>Trenton</t>
  </si>
  <si>
    <t>6-Light Chandelier with Cylinder Glass Shades</t>
  </si>
  <si>
    <t>CSNSTORES,HOUZZ,JCPENNEY01,KIRKLANDDS,KOHLDSN,OLLIIX,OVERSTOCK01,TGTDVS,ZOLA</t>
  </si>
  <si>
    <t>7/6/2022</t>
  </si>
  <si>
    <t>12/3/2022</t>
  </si>
  <si>
    <t>II150-0118</t>
  </si>
  <si>
    <t>Ezra</t>
  </si>
  <si>
    <t>5-Light Metal Chandelier</t>
  </si>
  <si>
    <t>AMAZONDS,CSNSTORES,JCPENNEY01,KIRKLANDDS,KOHLDSN,NEBFUR01,OLLIIX,OVERSTOCK01,TGTDVS,ZOLA,Zulily</t>
  </si>
  <si>
    <t>9/12/2022</t>
  </si>
  <si>
    <t>5/8/2023</t>
  </si>
  <si>
    <t>3/7/2023</t>
  </si>
  <si>
    <t>11/2/2022</t>
  </si>
  <si>
    <t>3/5/2023</t>
  </si>
  <si>
    <t>II150-0119</t>
  </si>
  <si>
    <t>Milo</t>
  </si>
  <si>
    <t>AMAZONDS,BBBDROP,CSNSTORES,HOUZZ,KIRKLANDDS,KOHLDSN,OLLIIX,OVERSTOCK01,TGTDVS</t>
  </si>
  <si>
    <t>9/16/2022</t>
  </si>
  <si>
    <t>2/27/2023</t>
  </si>
  <si>
    <t>10/26/2023</t>
  </si>
  <si>
    <t>II151-0133</t>
  </si>
  <si>
    <t>Aurelia</t>
  </si>
  <si>
    <t>5-Light Chandelier with Frosted Glass Globe Bulbs</t>
  </si>
  <si>
    <t>5-Light</t>
  </si>
  <si>
    <t>Farm House|Transitional</t>
  </si>
  <si>
    <t>AMAZONDS,CSNSTORES,KOHLDSN,NEBFUR01,OLLIIX,OVERSTOCK01</t>
  </si>
  <si>
    <t>1/27/2023</t>
  </si>
  <si>
    <t>1/2/2023</t>
  </si>
  <si>
    <t>6/25/2023</t>
  </si>
  <si>
    <t>II151-0134</t>
  </si>
  <si>
    <t>3-Light Chandelier with Frosted Glass Globe Bulbs</t>
  </si>
  <si>
    <t>3-Light</t>
  </si>
  <si>
    <t>7/14/2023</t>
  </si>
  <si>
    <t>10/3/2023</t>
  </si>
  <si>
    <t>11/22/2023</t>
  </si>
  <si>
    <t>II150-0081</t>
  </si>
  <si>
    <t>Clive</t>
  </si>
  <si>
    <t>5/3/2018</t>
  </si>
  <si>
    <t>1/17/2018</t>
  </si>
  <si>
    <t>6/11/2018</t>
  </si>
  <si>
    <t>2/13/2020</t>
  </si>
  <si>
    <t>12/20/2018</t>
  </si>
  <si>
    <t>11/4/2020</t>
  </si>
  <si>
    <t>10/6/2020</t>
  </si>
  <si>
    <t>4/6/2019</t>
  </si>
  <si>
    <t>II150-0140</t>
  </si>
  <si>
    <t>Ely</t>
  </si>
  <si>
    <t>3-Light Spiked Chandelier</t>
  </si>
  <si>
    <t>Matte Black /Gold</t>
  </si>
  <si>
    <t>Glam/Luxury|Industrial</t>
  </si>
  <si>
    <t>CSNSTORES,OVERSTOCK01</t>
  </si>
  <si>
    <t>9/10/2023</t>
  </si>
  <si>
    <t>3/17/2023</t>
  </si>
  <si>
    <t>II150-0132</t>
  </si>
  <si>
    <t>Renzetti</t>
  </si>
  <si>
    <t>6-Light Contemporary Candelabra Styled Chandelier</t>
  </si>
  <si>
    <t>AMAZONDS,CSNSTORES</t>
  </si>
  <si>
    <t>6/14/2023</t>
  </si>
  <si>
    <t>11/12/2023</t>
  </si>
  <si>
    <t>7/3/2023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</si>
  <si>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</si>
  <si>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</si>
  <si>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</si>
  <si>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</si>
  <si>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</si>
  <si>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</si>
  <si>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</si>
  <si>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</si>
  <si>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</si>
  <si>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II150-0149</t>
  </si>
  <si>
    <t>Serenitie</t>
  </si>
  <si>
    <t>5-Light Linear Chandelier</t>
  </si>
  <si>
    <t>Bronze</t>
  </si>
  <si>
    <t>10/25/2023</t>
  </si>
  <si>
    <t>10/31/2023</t>
  </si>
  <si>
    <t>12/18/2023</t>
  </si>
  <si>
    <t>10/28/2023</t>
  </si>
  <si>
    <t>II153-0006</t>
  </si>
  <si>
    <t>Chrislie</t>
  </si>
  <si>
    <t>Triangular Table Lamp</t>
  </si>
  <si>
    <t>Gold/Brown</t>
  </si>
  <si>
    <t>PF002782</t>
  </si>
  <si>
    <t>5/9/2017</t>
  </si>
  <si>
    <t>AMAZONDS,ASHFURNDS,BBBDROP,CSNSTORES,HOUZZ,JCPENNEY01,KOHLDSN,OLLIIX,OVERSTOCK01,ROOMECOM,TGTDVS,ZOLA,Zulily</t>
  </si>
  <si>
    <t>8/15/2016</t>
  </si>
  <si>
    <t>8/16/2016</t>
  </si>
  <si>
    <t>12/14/2016</t>
  </si>
  <si>
    <t>6/27/2017</t>
  </si>
  <si>
    <t>6/2/2017</t>
  </si>
  <si>
    <t>11/16/2016</t>
  </si>
  <si>
    <t>10/23/2018</t>
  </si>
  <si>
    <t>9/18/2023</t>
  </si>
  <si>
    <t>6/17/2020</t>
  </si>
  <si>
    <t>7/3/2020</t>
  </si>
  <si>
    <t>4/21/2021</t>
  </si>
  <si>
    <t>10/18/2016</t>
  </si>
  <si>
    <t>9/23/2016</t>
  </si>
  <si>
    <t>MPS153-0086</t>
  </si>
  <si>
    <t>Holloway</t>
  </si>
  <si>
    <t>Marble Base Table Lamp</t>
  </si>
  <si>
    <t>11/14/2017</t>
  </si>
  <si>
    <t>BBBDROP,CSNSTORES,HOUZZ,JCPENNEY01,KOHLDSN,OLLIIX,OVERSTOCK01,ROOMECOM,TGTDVS</t>
  </si>
  <si>
    <t>12/13/2017</t>
  </si>
  <si>
    <t>3/11/2018</t>
  </si>
  <si>
    <t>7/24/2017</t>
  </si>
  <si>
    <t>11/16/2017</t>
  </si>
  <si>
    <t>9/6/2021</t>
  </si>
  <si>
    <t>1/22/2019</t>
  </si>
  <si>
    <t>6/6/2018</t>
  </si>
  <si>
    <t>6/4/2018</t>
  </si>
  <si>
    <t>II153-0023</t>
  </si>
  <si>
    <t>Contour</t>
  </si>
  <si>
    <t>Ceramic Table Lamp</t>
  </si>
  <si>
    <t>PF002798</t>
  </si>
  <si>
    <t>AMAZONDS,AMERSIGNDS,BBBDROP,CSNSTORES,HOUZZ,KOHLDSN,NEBFUR01,OLLIIX,OVERSTOCK01,ROOMECOM,TGTDVS</t>
  </si>
  <si>
    <t>9/29/2016</t>
  </si>
  <si>
    <t>10/13/2016</t>
  </si>
  <si>
    <t>10/11/2016</t>
  </si>
  <si>
    <t>5/1/2018</t>
  </si>
  <si>
    <t>12/29/2016</t>
  </si>
  <si>
    <t>10/31/2016</t>
  </si>
  <si>
    <t>5/2/2022</t>
  </si>
  <si>
    <t>1/20/2021</t>
  </si>
  <si>
    <t>10/1/2020</t>
  </si>
  <si>
    <t>9/7/2020</t>
  </si>
  <si>
    <t>11/21/2016</t>
  </si>
  <si>
    <t>5/10/2023</t>
  </si>
  <si>
    <t>1/19/2017</t>
  </si>
  <si>
    <t>3/19/2018</t>
  </si>
  <si>
    <t>II153-0108</t>
  </si>
  <si>
    <t>Anzio</t>
  </si>
  <si>
    <t>Cream</t>
  </si>
  <si>
    <t>BBBDROP,CSNSTORES,JCPENNEY01,KOHLDSN,OLLIIX,OVERSTOCK01,TGTDVS</t>
  </si>
  <si>
    <t>3/24/2022</t>
  </si>
  <si>
    <t>4/20/2022</t>
  </si>
  <si>
    <t>II153-0129</t>
  </si>
  <si>
    <t>Tristan</t>
  </si>
  <si>
    <t>Triangular Ceramic and Wood Table Lamp</t>
  </si>
  <si>
    <t>White Base/Cream Shade</t>
  </si>
  <si>
    <t>4/26/2024</t>
  </si>
  <si>
    <t>BBBDROP,CSNSTORES,JCPENNEY01,KIRKLANDDS,KOHLDSN,OLLIIX,OVERSTOCK01,TGTDVS,ZOLA</t>
  </si>
  <si>
    <t>3/21/2022</t>
  </si>
  <si>
    <t>6/8/2022</t>
  </si>
  <si>
    <t>II153-0125</t>
  </si>
  <si>
    <t>Piper</t>
  </si>
  <si>
    <t>Domed Shaped Metal Table Lamp</t>
  </si>
  <si>
    <t>Black Base/Gold Shade</t>
  </si>
  <si>
    <t>BBBDROP,CSNSTORES,KIRKLANDDS,KOHLDSN,OLLIIX,OVERSTOCK01,TGTDVS</t>
  </si>
  <si>
    <t>II153-0106</t>
  </si>
  <si>
    <t>Jayda</t>
  </si>
  <si>
    <t>1/7/2022</t>
  </si>
  <si>
    <t>6/24/2023</t>
  </si>
  <si>
    <t>II153-0126</t>
  </si>
  <si>
    <t>Kittery</t>
  </si>
  <si>
    <t>Metal Table Lamp with Glass Drum Shade</t>
  </si>
  <si>
    <t>Black Base/Frosted Shade</t>
  </si>
  <si>
    <t>1/18/2023</t>
  </si>
  <si>
    <t>6/7/2023</t>
  </si>
  <si>
    <t>II153-0113</t>
  </si>
  <si>
    <t>Agape</t>
  </si>
  <si>
    <t>Boho Ceramic Table Lamp</t>
  </si>
  <si>
    <t>12/22/2021</t>
  </si>
  <si>
    <t>CSNSTORES,JCPENNEY01,KOHLDSN,OLLIIX,OVERSTOCK01,TGTDVS</t>
  </si>
  <si>
    <t>12/12/2023</t>
  </si>
  <si>
    <t>12/29/2021</t>
  </si>
  <si>
    <t>II153-0127</t>
  </si>
  <si>
    <t>Bower</t>
  </si>
  <si>
    <t>2-Light Metal Table Lamp with Chimney Shades</t>
  </si>
  <si>
    <t>BBBDROP,CSNSTORES,DESINC,HOUZZ,JCPENNEY01,KIRKLANDDS,KOHLDSN,OLLIIX,OVERSTOCK01,TGTDVS,ZOLA,Zulily</t>
  </si>
  <si>
    <t>4/12/2022</t>
  </si>
  <si>
    <t>4/6/2023</t>
  </si>
  <si>
    <t>8/1/2022</t>
  </si>
  <si>
    <t>7/11/2022</t>
  </si>
  <si>
    <t>9/9/2022</t>
  </si>
  <si>
    <t>4/17/2022</t>
  </si>
  <si>
    <t>4/14/2023</t>
  </si>
  <si>
    <t>II153-0111</t>
  </si>
  <si>
    <t>Kenlyn</t>
  </si>
  <si>
    <t>3/25/2022</t>
  </si>
  <si>
    <t>II153-0112</t>
  </si>
  <si>
    <t>CSNSTORES,KOHLDSN,OLLIIX,OVERSTOCK01,TGTDVS,Zulily</t>
  </si>
  <si>
    <t>1/12/2022</t>
  </si>
  <si>
    <t>2/1/2022</t>
  </si>
  <si>
    <t>12/1/2022</t>
  </si>
  <si>
    <t>II153-0007</t>
  </si>
  <si>
    <t>Venice</t>
  </si>
  <si>
    <t>Arched Metal Table Lamp with Glass Globe Bulb</t>
  </si>
  <si>
    <t>PF002783</t>
  </si>
  <si>
    <t>BBBDROP,DESINC,JCPENNEY01,KOHLDSN,OLLIIX,OVERSTOCK01,Zulily</t>
  </si>
  <si>
    <t>8/29/2016</t>
  </si>
  <si>
    <t>8/9/2016</t>
  </si>
  <si>
    <t>3/22/2017</t>
  </si>
  <si>
    <t>3/21/2017</t>
  </si>
  <si>
    <t>9/8/2016</t>
  </si>
  <si>
    <t>3/12/2020</t>
  </si>
  <si>
    <t>11/15/2016</t>
  </si>
  <si>
    <t>11/13/2017</t>
  </si>
  <si>
    <t>II153-0128</t>
  </si>
  <si>
    <t>Whit</t>
  </si>
  <si>
    <t>Triangular Mid-Century Resin Table Lamp</t>
  </si>
  <si>
    <t>Walnut Base/Cream Shade</t>
  </si>
  <si>
    <t>4/13/2022</t>
  </si>
  <si>
    <t>1/9/2023</t>
  </si>
  <si>
    <t>8/26/2022</t>
  </si>
  <si>
    <t>II153-0107</t>
  </si>
  <si>
    <t>Everly</t>
  </si>
  <si>
    <t>Ceramic Table Lamp with Handles</t>
  </si>
  <si>
    <t>BBBDROP,CSNSTORES,KOHLDSN,OLLIIX,OVERSTOCK01,TGTDVS</t>
  </si>
  <si>
    <t>1/17/2022</t>
  </si>
  <si>
    <t>2/17/2022</t>
  </si>
  <si>
    <t>8/16/2022</t>
  </si>
  <si>
    <t>10/5/2023</t>
  </si>
  <si>
    <t>II153-0110</t>
  </si>
  <si>
    <t>Arden</t>
  </si>
  <si>
    <t>Ceramic Round Table Lamp</t>
  </si>
  <si>
    <t>BBBDROP,CSNSTORES,DESINC,HOUZZ,JCPENNEY01,KOHLDSN,OLLIIX,OVERSTOCK01,TGTDVS</t>
  </si>
  <si>
    <t>10/4/2022</t>
  </si>
  <si>
    <t>II153-0109</t>
  </si>
  <si>
    <t>Alessio</t>
  </si>
  <si>
    <t>Oval Ceramic Table Lamp</t>
  </si>
  <si>
    <t>CSNSTORES,JCPENNEY01,KOHLDSN,OLLIIX,OVERSTOCK01,TGTDVS,Zulily</t>
  </si>
  <si>
    <t>10/20/2022</t>
  </si>
  <si>
    <t>1/27/2022</t>
  </si>
  <si>
    <t>2/16/2022</t>
  </si>
  <si>
    <t>II153-0144</t>
  </si>
  <si>
    <t>Nelia</t>
  </si>
  <si>
    <t>Frosted Glass Globe Resin Table Lamp</t>
  </si>
  <si>
    <t>DESINC,KOHLDSN,OLLIIX,OVERSTOCK01,ZOLA</t>
  </si>
  <si>
    <t>9/27/2023</t>
  </si>
  <si>
    <t>5/30/2023</t>
  </si>
  <si>
    <t>II153-0148</t>
  </si>
  <si>
    <t>Bryson</t>
  </si>
  <si>
    <t>Dome-Shaped 2-Light Metal Table Lamp</t>
  </si>
  <si>
    <t>6/9/2023</t>
  </si>
  <si>
    <t>9/7/2023</t>
  </si>
  <si>
    <t>8/3/2023</t>
  </si>
  <si>
    <t>8/8/2023</t>
  </si>
  <si>
    <t>9/24/2023</t>
  </si>
  <si>
    <t>12/13/2023</t>
  </si>
  <si>
    <t>II153-0146</t>
  </si>
  <si>
    <t>Grace Ivy</t>
  </si>
  <si>
    <t>Textured Dot Table Lamp</t>
  </si>
  <si>
    <t>7/27/2023</t>
  </si>
  <si>
    <t>II153-0156</t>
  </si>
  <si>
    <t>Alarid</t>
  </si>
  <si>
    <t>16" Ceramic Table Lamp</t>
  </si>
  <si>
    <t>5/1/2024</t>
  </si>
  <si>
    <t>II153-0147</t>
  </si>
  <si>
    <t>Bromley</t>
  </si>
  <si>
    <t>Two Tone Pull-chain Table Lamp</t>
  </si>
  <si>
    <t>8/28/2023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</si>
  <si>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</si>
  <si>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</si>
  <si>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</si>
  <si>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</si>
  <si>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</si>
  <si>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</si>
  <si>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</si>
  <si>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</si>
  <si>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</si>
  <si>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</si>
  <si>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</si>
  <si>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</si>
  <si>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</si>
  <si>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</si>
  <si>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</si>
  <si>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</si>
  <si>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</si>
  <si>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</si>
  <si>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</si>
  <si>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</si>
  <si>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</si>
  <si>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</si>
  <si>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</si>
  <si>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</si>
  <si>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</si>
  <si>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</si>
  <si>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</si>
  <si>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</si>
  <si>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</si>
  <si>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FPF21-0367</t>
  </si>
  <si>
    <t>Pacific</t>
  </si>
  <si>
    <t>Metal Tripod Floor Lamp with Glass Shade</t>
  </si>
  <si>
    <t>PF002773</t>
  </si>
  <si>
    <t>AMAZONDS,AMERSIGNDS,BBBDROP,CSNSTORES,JCPENNEY01,KOHLDSN,MACY02,NEBFUR01,OLLIIX,OVERSTOCK01,ROOMECOM,TGTDVS,ZOLA,Zulily</t>
  </si>
  <si>
    <t>9/21/2015</t>
  </si>
  <si>
    <t>7/8/2015</t>
  </si>
  <si>
    <t>3/23/2016</t>
  </si>
  <si>
    <t>1/6/2017</t>
  </si>
  <si>
    <t>9/7/2016</t>
  </si>
  <si>
    <t>6/13/2017</t>
  </si>
  <si>
    <t>4/4/2016</t>
  </si>
  <si>
    <t>7/8/2022</t>
  </si>
  <si>
    <t>5/21/2021</t>
  </si>
  <si>
    <t>8/1/2016</t>
  </si>
  <si>
    <t>2/19/2016</t>
  </si>
  <si>
    <t>II154-0091</t>
  </si>
  <si>
    <t>AMERSIGNDS,BBBDROP,CSNSTORES,HOUZZ,JCPENNEY01,KIRKLANDDS,KOHLDSN,MACY02,OLLIIX,OVERSTOCK01,ROOMECOM,TGTDVS</t>
  </si>
  <si>
    <t>9/7/2018</t>
  </si>
  <si>
    <t>10/12/2018</t>
  </si>
  <si>
    <t>6/29/2019</t>
  </si>
  <si>
    <t>7/14/2019</t>
  </si>
  <si>
    <t>MPS154-0087</t>
  </si>
  <si>
    <t>3-Globe Light Floor Lamp with Marble Base</t>
  </si>
  <si>
    <t>AMAZONDS,AMERSIGNDS,DESINC,HOUZZ,JCPENNEY01,KOHLDSN,OLLIIX,OVERSTOCK01,ROOMECOM,TGTDVS</t>
  </si>
  <si>
    <t>11/30/2017</t>
  </si>
  <si>
    <t>12/14/2017</t>
  </si>
  <si>
    <t>6/19/2020</t>
  </si>
  <si>
    <t>4/11/2019</t>
  </si>
  <si>
    <t>3/13/2019</t>
  </si>
  <si>
    <t>2/3/2019</t>
  </si>
  <si>
    <t>11/20/2018</t>
  </si>
  <si>
    <t>6/16/2020</t>
  </si>
  <si>
    <t>10/16/2018</t>
  </si>
  <si>
    <t>8/13/2021</t>
  </si>
  <si>
    <t>3/12/2018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</si>
  <si>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</si>
  <si>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</si>
  <si>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</si>
  <si>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</si>
  <si>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</t>
  </si>
  <si>
    <t>11/30/2022</t>
  </si>
  <si>
    <t>12/18/2022</t>
  </si>
  <si>
    <t>II154-0045</t>
  </si>
  <si>
    <t>Sullivan</t>
  </si>
  <si>
    <t>3-Light Metal Floor Lamp</t>
  </si>
  <si>
    <t>PF002867</t>
  </si>
  <si>
    <t>5/10/2017</t>
  </si>
  <si>
    <t>BBBDROP,CSNSTORES,HOUZZ,KOHLDSN,OLLIIX,Zulily</t>
  </si>
  <si>
    <t>6/5/2017</t>
  </si>
  <si>
    <t>1/16/2017</t>
  </si>
  <si>
    <t>5/19/2017</t>
  </si>
  <si>
    <t>8/20/2018</t>
  </si>
  <si>
    <t>8/4/2017</t>
  </si>
  <si>
    <t>10/30/2017</t>
  </si>
  <si>
    <t>8/3/2017</t>
  </si>
  <si>
    <t>9/18/2017</t>
  </si>
  <si>
    <t>12/6/2018</t>
  </si>
  <si>
    <t>11/4/2021</t>
  </si>
  <si>
    <t>II154-0123</t>
  </si>
  <si>
    <t>Beacon</t>
  </si>
  <si>
    <t>Arched Metal Floor Lamp with Chimney Shade</t>
  </si>
  <si>
    <t>BBBDROP,CSNSTORES,HOUZZ,JCPENNEY01,KIRKLANDDS,KOHLDSN,OLLIIX,OVERSTOCK01,TGTDVS,ZOLA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</si>
  <si>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</si>
  <si>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</si>
  <si>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</si>
  <si>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</si>
  <si>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</si>
  <si>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</si>
  <si>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</si>
  <si>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BBBDROP,CSNSTORES,JCPENNEY01,KOHLDSN,MACY02,OLLIIX,OVERSTOCK01,TGTDVS,ZOLA</t>
  </si>
  <si>
    <t>FPF21-0368</t>
  </si>
  <si>
    <t>Drew</t>
  </si>
  <si>
    <t>Tripod Floor Lamp</t>
  </si>
  <si>
    <t>12/31/2015</t>
  </si>
  <si>
    <t>10/21/2016</t>
  </si>
  <si>
    <t>5/6/2016</t>
  </si>
  <si>
    <t>7/24/2016</t>
  </si>
  <si>
    <t>7/4/2016</t>
  </si>
  <si>
    <t>1/13/2016</t>
  </si>
  <si>
    <t>IIF21-0070</t>
  </si>
  <si>
    <t>Fio</t>
  </si>
  <si>
    <t>Gold Metal Floor Lamp</t>
  </si>
  <si>
    <t>5/2/2016</t>
  </si>
  <si>
    <t>12/16/2015</t>
  </si>
  <si>
    <t>3/25/2016</t>
  </si>
  <si>
    <t>8/18/2016</t>
  </si>
  <si>
    <t>IIF21-0073A</t>
  </si>
  <si>
    <t>17 1/4 x 7 7/8 x 51 3/4"</t>
  </si>
  <si>
    <t>IIF21-0073B</t>
  </si>
  <si>
    <t>22 x 12 x 14"</t>
  </si>
  <si>
    <t>II151-0136</t>
  </si>
  <si>
    <t>Aria</t>
  </si>
  <si>
    <t>Geometric Bamboo Pendant</t>
  </si>
  <si>
    <t>Natural</t>
  </si>
  <si>
    <t>OLLIIX,OVERSTOCK01,Zulily</t>
  </si>
  <si>
    <t>5/11/2023</t>
  </si>
  <si>
    <t>II151-0141</t>
  </si>
  <si>
    <t>Ramsey</t>
  </si>
  <si>
    <t>Natural Woven Rope Pendant</t>
  </si>
  <si>
    <t>Matte Black/Natural</t>
  </si>
  <si>
    <t>CSNSTORES,KOHLDSN,OLLIIX,OVERSTOCK01,ZOLA</t>
  </si>
  <si>
    <t>3/6/2023</t>
  </si>
  <si>
    <t>12/8/2023</t>
  </si>
  <si>
    <t>MP151-0196</t>
  </si>
  <si>
    <t>Langston</t>
  </si>
  <si>
    <t>CSNSTORES,OLLIIX,OVERSTOCK01,TGTDVS</t>
  </si>
  <si>
    <t>7/6/2020</t>
  </si>
  <si>
    <t>11/6/2019</t>
  </si>
  <si>
    <t>3/17/2020</t>
  </si>
  <si>
    <t>3/4/2021</t>
  </si>
  <si>
    <t>II151-0139</t>
  </si>
  <si>
    <t>Orion</t>
  </si>
  <si>
    <t>Natural Rope and Metal Mesh Cylinder Pendant</t>
  </si>
  <si>
    <t>Natural/Black</t>
  </si>
  <si>
    <t>3/29/2023</t>
  </si>
  <si>
    <t>II151-0137</t>
  </si>
  <si>
    <t>Asher</t>
  </si>
  <si>
    <t>Bell Shaped Rope Pendant</t>
  </si>
  <si>
    <t>10/1/2023</t>
  </si>
  <si>
    <t>II151-0120</t>
  </si>
  <si>
    <t>saben</t>
  </si>
  <si>
    <t>2-Tier Layered Shade Pendant</t>
  </si>
  <si>
    <t>CSNSTORES,OLLIIX,OVERSTOCK01,TGTDVS,ZOLA</t>
  </si>
  <si>
    <t>4/27/2023</t>
  </si>
  <si>
    <t>4/1/2022</t>
  </si>
  <si>
    <t>II151-0135</t>
  </si>
  <si>
    <t>Astrid</t>
  </si>
  <si>
    <t>Bowl Shaped Bamboo Pendant</t>
  </si>
  <si>
    <t>AMAZONDS,CSNSTORES,HOUZZ,KOHLDSN,OLLIIX,OVERSTOCK01,ZOLA</t>
  </si>
  <si>
    <t>4/9/2023</t>
  </si>
  <si>
    <t>II151-0143</t>
  </si>
  <si>
    <t>Arbios</t>
  </si>
  <si>
    <t>Metal Perforated Pendant</t>
  </si>
  <si>
    <t>4/19/2023</t>
  </si>
  <si>
    <t>II151-0138</t>
  </si>
  <si>
    <t>Wren</t>
  </si>
  <si>
    <t>Bell Shaped Bamboo Pendant</t>
  </si>
  <si>
    <t>12/15/2023</t>
  </si>
  <si>
    <t>7/28/2023</t>
  </si>
  <si>
    <t>II151-0114</t>
  </si>
  <si>
    <t>Adele</t>
  </si>
  <si>
    <t>Farmhouse Metal Pendant</t>
  </si>
  <si>
    <t>White/Black</t>
  </si>
  <si>
    <t>1/21/2022</t>
  </si>
  <si>
    <t>CSNSTORES,KOHLDSN</t>
  </si>
  <si>
    <t>2/9/2022</t>
  </si>
  <si>
    <t>11/16/2023</t>
  </si>
  <si>
    <t>2/28/2022</t>
  </si>
  <si>
    <t>3/14/2022</t>
  </si>
  <si>
    <t>II151-0105</t>
  </si>
  <si>
    <t>Metal Pendant with Drum Shade</t>
  </si>
  <si>
    <t>Plated Nickel</t>
  </si>
  <si>
    <t>8/11/2023</t>
  </si>
  <si>
    <t>3/8/2021</t>
  </si>
  <si>
    <t>5/12/2021</t>
  </si>
  <si>
    <t>II151-0115</t>
  </si>
  <si>
    <t>Jaxson</t>
  </si>
  <si>
    <t>Metal Mesh Pendant</t>
  </si>
  <si>
    <t>II151-0066</t>
  </si>
  <si>
    <t>Landon</t>
  </si>
  <si>
    <t>PF003251</t>
  </si>
  <si>
    <t>3/26/2018</t>
  </si>
  <si>
    <t>2/13/2018</t>
  </si>
  <si>
    <t>7/3/2018</t>
  </si>
  <si>
    <t>II151-0017</t>
  </si>
  <si>
    <t>Oslo</t>
  </si>
  <si>
    <t>Single Pendant</t>
  </si>
  <si>
    <t>PF002793</t>
  </si>
  <si>
    <t>12/19/2016</t>
  </si>
  <si>
    <t>1/4/2017</t>
  </si>
  <si>
    <t>1/22/2020</t>
  </si>
  <si>
    <t>11/7/2016</t>
  </si>
  <si>
    <t>9/19/2017</t>
  </si>
  <si>
    <t>5/10/2018</t>
  </si>
  <si>
    <t>II152-0142</t>
  </si>
  <si>
    <t>LGT-FLUSHMOUNTS</t>
  </si>
  <si>
    <t>FLUSHMOUNTS</t>
  </si>
  <si>
    <t>Mililani</t>
  </si>
  <si>
    <t>Boho Bamboo Flush Mount Ceiling Light</t>
  </si>
  <si>
    <t>CSNSTORES,HOUZZ,KOHLDSN,OLLIIX,OVERSTOCK01,Zulily</t>
  </si>
  <si>
    <t>2/20/2023</t>
  </si>
  <si>
    <t>12/7/2023</t>
  </si>
  <si>
    <t>II155-0145</t>
  </si>
  <si>
    <t>Rattan Weave Wall Sconce</t>
  </si>
  <si>
    <t>6/18/2023</t>
  </si>
  <si>
    <t>7/17/2023</t>
  </si>
  <si>
    <t>6/22/2023</t>
  </si>
  <si>
    <t>MPS150-0093</t>
  </si>
  <si>
    <t>Urban Habitat</t>
  </si>
  <si>
    <t>Isla</t>
  </si>
  <si>
    <t>Layered Capiz Chandelier</t>
  </si>
  <si>
    <t>12/9/2017</t>
  </si>
  <si>
    <t>AMERSIGNDS,BBBDROP,CSNSTORES,HOUZZ,JCPENNEY01,KIRKLANDDS,KOHLDSN,LAMPDS,NEBFUR01,OLLIIX,OVERSTOCK01,ROOMECOM,TGTDVS,Zulily</t>
  </si>
  <si>
    <t>12/22/2017</t>
  </si>
  <si>
    <t>1/24/2018</t>
  </si>
  <si>
    <t>12/28/2017</t>
  </si>
  <si>
    <t>11/16/2020</t>
  </si>
  <si>
    <t>5/16/2019</t>
  </si>
  <si>
    <t>7/23/2020</t>
  </si>
  <si>
    <t>6/9/2021</t>
  </si>
  <si>
    <t>3/7/2018</t>
  </si>
  <si>
    <t>UH153-0057</t>
  </si>
  <si>
    <t>Borel</t>
  </si>
  <si>
    <t>Ombre Glass Table Lamp</t>
  </si>
  <si>
    <t>ASHFURNDS,BBBDROP,CSNSTORES,HOUZZ,JCPENNEY01,KOHLDSN,MACY02,OLLIIX,OVERSTOCK01,ROOMECOM,TGTDVS,Zulily</t>
  </si>
  <si>
    <t>7/19/2017</t>
  </si>
  <si>
    <t>10/12/2017</t>
  </si>
  <si>
    <t>11/10/2017</t>
  </si>
  <si>
    <t>7/2/2018</t>
  </si>
  <si>
    <t>10/25/2019</t>
  </si>
  <si>
    <t>8/9/2018</t>
  </si>
  <si>
    <t>7/11/2018</t>
  </si>
  <si>
    <t>12/21/2017</t>
  </si>
  <si>
    <t>UH153-0099</t>
  </si>
  <si>
    <t>Dark Blue</t>
  </si>
  <si>
    <t>ASHFURNDS,BBBDROP,CSNSTORES,JCPENNEY01,KIRKLANDDS,KOHLDSN,MACY02,OLLIIX,OVERSTOCK01,ROOMECOM,TGTDVS,Zulily</t>
  </si>
  <si>
    <t>6/27/2021</t>
  </si>
  <si>
    <t>4/16/2021</t>
  </si>
  <si>
    <t>UH154-0051</t>
  </si>
  <si>
    <t>Alta</t>
  </si>
  <si>
    <t>10/5/2017</t>
  </si>
  <si>
    <t>CSNSTORES,HOUZZ,JCPENNEY01,KOHLDSN,MACY02,NEBFUR01,OLLIIX,OVERSTOCK01,ROOMECOM,TGTDVS</t>
  </si>
  <si>
    <t>11/25/2017</t>
  </si>
  <si>
    <t>5/15/2019</t>
  </si>
  <si>
    <t>9/10/2021</t>
  </si>
  <si>
    <t>5/13/2018</t>
  </si>
  <si>
    <t>3/4/2020</t>
  </si>
  <si>
    <t>8/9/2019</t>
  </si>
  <si>
    <t>8/15/2018</t>
  </si>
  <si>
    <t>11/28/2018</t>
  </si>
  <si>
    <t>6/2/2023</t>
  </si>
  <si>
    <t>6/18/2019</t>
  </si>
  <si>
    <t>UH154-0041</t>
  </si>
  <si>
    <t>Largo</t>
  </si>
  <si>
    <t>Floor Lamp</t>
  </si>
  <si>
    <t>PF002905</t>
  </si>
  <si>
    <t>7/26/2017</t>
  </si>
  <si>
    <t>4/7/2017</t>
  </si>
  <si>
    <t>10/9/2017</t>
  </si>
  <si>
    <t>8/16/2017</t>
  </si>
  <si>
    <t>11/17/2017</t>
  </si>
  <si>
    <t>MT154-0036</t>
  </si>
  <si>
    <t>Martha Stewart</t>
  </si>
  <si>
    <t>Hunts</t>
  </si>
  <si>
    <t>MT Perry Street</t>
  </si>
  <si>
    <t>1/29/2020</t>
  </si>
  <si>
    <t>AMAZONDS,BBBDROP,CSNSTORES,HOUZZ,JCPENNEY01,KOHLDSN,OLLIIX,OVERSTOCK01,ROOMECOM,TGTDVS,ZOLA,Zulily</t>
  </si>
  <si>
    <t>2/10/2020</t>
  </si>
  <si>
    <t>1/30/2020</t>
  </si>
  <si>
    <t>4/13/2020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</si>
  <si>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</si>
  <si>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</si>
  <si>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</si>
  <si>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</si>
  <si>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</si>
  <si>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</si>
  <si>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</si>
  <si>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</si>
  <si>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CSNSTORES,HOUZZ,JCPENNEY01,KOHLDSN,OLLIIX,OVERSTOCK01,TGTDVS</t>
  </si>
  <si>
    <t>8/26/2021</t>
  </si>
  <si>
    <t>8/10/2021</t>
  </si>
  <si>
    <t>10/5/2021</t>
  </si>
  <si>
    <t>11/27/2021</t>
  </si>
  <si>
    <t>1/29/2024</t>
  </si>
  <si>
    <t>8/9/2021</t>
  </si>
  <si>
    <t>MT154-0054</t>
  </si>
  <si>
    <t>Astoria</t>
  </si>
  <si>
    <t>Turned Column Resin Floor Lamp</t>
  </si>
  <si>
    <t>MT Bedford</t>
  </si>
  <si>
    <t>CSNSTORES,HOUZZ,OLLIIX,OVERSTOCK01,TGTDVS</t>
  </si>
  <si>
    <t>12/10/2021</t>
  </si>
  <si>
    <t>12/8/2021</t>
  </si>
  <si>
    <t>12/30/2021</t>
  </si>
  <si>
    <t>8/12/2022</t>
  </si>
  <si>
    <t>5/22/2022</t>
  </si>
  <si>
    <t>MT154-0065</t>
  </si>
  <si>
    <t>Charlton</t>
  </si>
  <si>
    <t>Metal Floor Lamp with Glass Cylinder Shade</t>
  </si>
  <si>
    <t>OLLIIX,OVERSTOCK01</t>
  </si>
  <si>
    <t>MT154-0070</t>
  </si>
  <si>
    <t>Aelorian</t>
  </si>
  <si>
    <t>Floor Lamp 59"H</t>
  </si>
  <si>
    <t>6/26/2023</t>
  </si>
  <si>
    <t>MT154-0071</t>
  </si>
  <si>
    <t>Nassau</t>
  </si>
  <si>
    <t>Metal Bamboo Floor Lamp 60"H</t>
  </si>
  <si>
    <t>Black/Natural</t>
  </si>
  <si>
    <t>MT Lily Pond</t>
  </si>
  <si>
    <t>11/13/2023</t>
  </si>
  <si>
    <t>MT153-0015</t>
  </si>
  <si>
    <t>Jemma</t>
  </si>
  <si>
    <t>6/2/2019</t>
  </si>
  <si>
    <t>AMAZONDS,BBBDROP,CSNSTORES,KOHLDSN,MACY02,OLLIIX,OVERSTOCK01,TGTDVS</t>
  </si>
  <si>
    <t>7/8/2019</t>
  </si>
  <si>
    <t>5/30/2019</t>
  </si>
  <si>
    <t>7/23/2023</t>
  </si>
  <si>
    <t>4/21/2020</t>
  </si>
  <si>
    <t>11/13/2022</t>
  </si>
  <si>
    <t>2/27/2020</t>
  </si>
  <si>
    <t>12/20/2019</t>
  </si>
  <si>
    <t>MT153-0049</t>
  </si>
  <si>
    <t>Athena</t>
  </si>
  <si>
    <t>CSNSTORES,HOUZZ,KIRKLANDDS,KOHLDSN,OLLIIX,OVERSTOCK01,TGTDVS</t>
  </si>
  <si>
    <t>8/12/2021</t>
  </si>
  <si>
    <t>8/30/2021</t>
  </si>
  <si>
    <t>9/1/2021</t>
  </si>
  <si>
    <t>9/27/2021</t>
  </si>
  <si>
    <t>8/27/2023</t>
  </si>
  <si>
    <t>MT153-0013</t>
  </si>
  <si>
    <t>Carra</t>
  </si>
  <si>
    <t>Curved Resin Table Lamp</t>
  </si>
  <si>
    <t>ASHFURNDS,BBBDROP,CSNSTORES,HOUZZ,KIRKLANDDS,OLLIIX,OVERSTOCK01,TGTDVS,ZOLA</t>
  </si>
  <si>
    <t>3/25/2020</t>
  </si>
  <si>
    <t>6/20/2019</t>
  </si>
  <si>
    <t>8/8/2019</t>
  </si>
  <si>
    <t>8/24/2022</t>
  </si>
  <si>
    <t>11/6/2022</t>
  </si>
  <si>
    <t>7/16/2020</t>
  </si>
  <si>
    <t>9/22/2020</t>
  </si>
  <si>
    <t>1/7/2021</t>
  </si>
  <si>
    <t>MT153-0053</t>
  </si>
  <si>
    <t>Resin Buffet Table Lamp</t>
  </si>
  <si>
    <t>CSNSTORES,JCPENNEY01,KIRKLANDDS,KOHLDSN,OLLIIX,OVERSTOCK01,TGTDVS</t>
  </si>
  <si>
    <t>1/20/2022</t>
  </si>
  <si>
    <t>MT153-0051</t>
  </si>
  <si>
    <t>Glendale</t>
  </si>
  <si>
    <t>Ribbed Ceramic Table Lamp</t>
  </si>
  <si>
    <t>CSNSTORES,JCPENNEY01,KIRKLANDDS,OLLIIX,OVERSTOCK01,TGTDVS</t>
  </si>
  <si>
    <t>12/9/2021</t>
  </si>
  <si>
    <t>MT153-0068</t>
  </si>
  <si>
    <t>Doyer</t>
  </si>
  <si>
    <t>Metal Table Lamp</t>
  </si>
  <si>
    <t>3/19/2023</t>
  </si>
  <si>
    <t>9/15/2023</t>
  </si>
  <si>
    <t>8/29/2023</t>
  </si>
  <si>
    <t>MT153-0078</t>
  </si>
  <si>
    <t>Table Lamp 28"H</t>
  </si>
  <si>
    <t>4/4/2024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</si>
  <si>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</si>
  <si>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</si>
  <si>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</si>
  <si>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</si>
  <si>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</si>
  <si>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</si>
  <si>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</si>
  <si>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MT153-0069</t>
  </si>
  <si>
    <t>Landsdown</t>
  </si>
  <si>
    <t>Black Faceted Table Lamp 24.25"H</t>
  </si>
  <si>
    <t>10/29/2023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</si>
  <si>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</si>
  <si>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</si>
  <si>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</si>
  <si>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</si>
  <si>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</si>
  <si>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</si>
  <si>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</si>
  <si>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</si>
  <si>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</si>
  <si>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</si>
  <si>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</si>
  <si>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</si>
  <si>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1/4/2021</t>
  </si>
  <si>
    <t>10/12/2021</t>
  </si>
  <si>
    <t>11/17/2020</t>
  </si>
  <si>
    <t>2/19/2021</t>
  </si>
  <si>
    <t>MT151-0007</t>
  </si>
  <si>
    <t>Lyon</t>
  </si>
  <si>
    <t>Black/White</t>
  </si>
  <si>
    <t>5/28/2020</t>
  </si>
  <si>
    <t>10/14/2020</t>
  </si>
  <si>
    <t>MT150-0032</t>
  </si>
  <si>
    <t>Ellis</t>
  </si>
  <si>
    <t>5-Light Chandelier with Cylinder Drum Shade</t>
  </si>
  <si>
    <t>3/11/2020</t>
  </si>
  <si>
    <t>10/13/2021</t>
  </si>
  <si>
    <t>4/29/2021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</si>
  <si>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</si>
  <si>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</si>
  <si>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</si>
  <si>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</si>
  <si>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</si>
  <si>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</si>
  <si>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MT151-0067</t>
  </si>
  <si>
    <t>Camden</t>
  </si>
  <si>
    <t>4-Light Glass Bowl Shaped Chandelier</t>
  </si>
  <si>
    <t>AMAZONDS,KOHLDSN</t>
  </si>
  <si>
    <t>HH154-0004</t>
  </si>
  <si>
    <t>Harbor House</t>
  </si>
  <si>
    <t>Veronica</t>
  </si>
  <si>
    <t>PP000714</t>
  </si>
  <si>
    <t>9/25/2017</t>
  </si>
  <si>
    <t>1/7/2020</t>
  </si>
  <si>
    <t>9/19/2018</t>
  </si>
  <si>
    <t>10/12/2020</t>
  </si>
  <si>
    <t>HH150-0015</t>
  </si>
  <si>
    <t>Tessa</t>
  </si>
  <si>
    <t>12/30/2019</t>
  </si>
  <si>
    <t>1/16/2018</t>
  </si>
  <si>
    <t>12/5/2019</t>
  </si>
  <si>
    <t>9/23/2020</t>
  </si>
  <si>
    <t>4/17/2021</t>
  </si>
  <si>
    <t>6/5/2018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</si>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</sst>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123.35</v>
      </c>
      <c r="M6" s="3">
        <v>129.52</v>
      </c>
      <c r="N6" s="3">
        <v>259.99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885</v>
      </c>
      <c r="AA6" s="4">
        <f>=ROUNDDOWN(32.7777777777778,0)</f>
      </c>
      <c r="AB6" s="5">
        <v>27</v>
      </c>
      <c r="AC6" s="2" t="s">
        <v>134</v>
      </c>
      <c r="AD6" s="4">
        <v>120</v>
      </c>
      <c r="AE6" s="4">
        <v>120</v>
      </c>
      <c r="AF6" s="6">
        <v>63</v>
      </c>
      <c r="AG6" s="6"/>
      <c r="AH6" s="7">
        <v>0.9399</v>
      </c>
      <c r="AI6" s="4"/>
      <c r="AJ6" s="4">
        <f>=ROUNDDOWN({0},0)</f>
      </c>
      <c r="AK6" s="5">
        <v>7</v>
      </c>
      <c r="AL6" s="2" t="s">
        <v>129</v>
      </c>
      <c r="AM6" s="4"/>
      <c r="AN6" s="4"/>
      <c r="AO6" s="7">
        <v>0.8361</v>
      </c>
      <c r="AP6" s="4">
        <v>500</v>
      </c>
      <c r="AQ6" s="8">
        <v>77419.26</v>
      </c>
      <c r="AR6" s="4"/>
      <c r="AS6" s="8"/>
      <c r="AT6" s="7"/>
      <c r="AU6" s="7"/>
      <c r="AV6" s="4">
        <v>500</v>
      </c>
      <c r="AW6" s="8">
        <v>77419.26</v>
      </c>
      <c r="AX6" s="4"/>
      <c r="AY6" s="8"/>
      <c r="AZ6" s="7"/>
      <c r="BA6" s="7"/>
      <c r="BB6" s="7">
        <v>1</v>
      </c>
      <c r="BC6" s="4">
        <v>932</v>
      </c>
      <c r="BD6" s="8">
        <v>141939.05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0.5454</v>
      </c>
      <c r="BJ6" s="4">
        <v>516</v>
      </c>
      <c r="BK6" s="8">
        <v>79888.06</v>
      </c>
      <c r="BL6" s="2" t="s">
        <v>135</v>
      </c>
      <c r="BM6" s="7">
        <v>0.969</v>
      </c>
      <c r="BN6" s="7">
        <v>0.9691</v>
      </c>
      <c r="BO6" s="4">
        <v>250</v>
      </c>
      <c r="BP6" s="8">
        <v>41432.5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66</v>
      </c>
      <c r="CB6" s="8">
        <v>9231.65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41</v>
      </c>
      <c r="CN6" s="8">
        <v>5272.27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18</v>
      </c>
      <c r="CZ6" s="8">
        <v>3124.98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53</v>
      </c>
      <c r="DL6" s="8">
        <v>7586.95</v>
      </c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6</v>
      </c>
      <c r="DX6" s="8">
        <v>983.1</v>
      </c>
      <c r="DY6" s="4"/>
      <c r="DZ6" s="8"/>
      <c r="EA6" s="7"/>
      <c r="EB6" s="7"/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150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>
        <v>13</v>
      </c>
      <c r="EV6" s="8">
        <v>1958.58</v>
      </c>
      <c r="EW6" s="4"/>
      <c r="EX6" s="8"/>
      <c r="EY6" s="7"/>
      <c r="EZ6" s="7"/>
      <c r="FA6" s="2" t="s">
        <v>136</v>
      </c>
      <c r="FB6" s="2" t="s">
        <v>151</v>
      </c>
      <c r="FC6" s="2" t="s">
        <v>152</v>
      </c>
      <c r="FD6" s="2" t="s">
        <v>153</v>
      </c>
      <c r="FE6" s="2" t="s">
        <v>139</v>
      </c>
      <c r="FF6" s="2" t="s">
        <v>129</v>
      </c>
      <c r="FG6" s="4">
        <v>27</v>
      </c>
      <c r="FH6" s="8">
        <v>3975.48</v>
      </c>
      <c r="FI6" s="4"/>
      <c r="FJ6" s="8"/>
      <c r="FK6" s="7"/>
      <c r="FL6" s="7"/>
      <c r="FM6" s="2" t="s">
        <v>136</v>
      </c>
      <c r="FN6" s="2" t="s">
        <v>126</v>
      </c>
      <c r="FO6" s="2" t="s">
        <v>154</v>
      </c>
      <c r="FP6" s="2" t="s">
        <v>155</v>
      </c>
      <c r="FQ6" s="2" t="s">
        <v>139</v>
      </c>
      <c r="FR6" s="2" t="s">
        <v>129</v>
      </c>
      <c r="FS6" s="4">
        <v>13</v>
      </c>
      <c r="FT6" s="8">
        <v>1914.12</v>
      </c>
      <c r="FU6" s="4"/>
      <c r="FV6" s="8"/>
      <c r="FW6" s="7"/>
      <c r="FX6" s="7"/>
      <c r="FY6" s="2" t="s">
        <v>136</v>
      </c>
      <c r="FZ6" s="2" t="s">
        <v>126</v>
      </c>
      <c r="GA6" s="2" t="s">
        <v>156</v>
      </c>
      <c r="GB6" s="2" t="s">
        <v>157</v>
      </c>
      <c r="GC6" s="2" t="s">
        <v>139</v>
      </c>
      <c r="GD6" s="2" t="s">
        <v>129</v>
      </c>
      <c r="GE6" s="4">
        <v>4</v>
      </c>
      <c r="GF6" s="8">
        <v>545.32</v>
      </c>
      <c r="GG6" s="4"/>
      <c r="GH6" s="8"/>
      <c r="GI6" s="7"/>
      <c r="GJ6" s="7"/>
      <c r="GK6" s="2" t="s">
        <v>136</v>
      </c>
      <c r="GL6" s="2" t="s">
        <v>126</v>
      </c>
      <c r="GM6" s="2" t="s">
        <v>154</v>
      </c>
      <c r="GN6" s="2" t="s">
        <v>158</v>
      </c>
      <c r="GO6" s="2" t="s">
        <v>139</v>
      </c>
      <c r="GP6" s="2" t="s">
        <v>129</v>
      </c>
      <c r="GQ6" s="4">
        <v>1</v>
      </c>
      <c r="GR6" s="8">
        <v>147.24</v>
      </c>
      <c r="GS6" s="4"/>
      <c r="GT6" s="8"/>
      <c r="GU6" s="7"/>
      <c r="GV6" s="7"/>
      <c r="GW6" s="2" t="s">
        <v>136</v>
      </c>
      <c r="GX6" s="2" t="s">
        <v>126</v>
      </c>
      <c r="GY6" s="2" t="s">
        <v>159</v>
      </c>
      <c r="GZ6" s="2" t="s">
        <v>160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161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162</v>
      </c>
      <c r="HX6" s="2" t="s">
        <v>163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150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>
        <v>4</v>
      </c>
      <c r="IN6" s="8">
        <v>545.36</v>
      </c>
      <c r="IO6" s="4"/>
      <c r="IP6" s="8"/>
      <c r="IQ6" s="7"/>
      <c r="IR6" s="7"/>
      <c r="IS6" s="2" t="s">
        <v>136</v>
      </c>
      <c r="IT6" s="2" t="s">
        <v>126</v>
      </c>
      <c r="IU6" s="2" t="s">
        <v>164</v>
      </c>
      <c r="IV6" s="2" t="s">
        <v>165</v>
      </c>
      <c r="IW6" s="2" t="s">
        <v>139</v>
      </c>
      <c r="IX6" s="2" t="s">
        <v>129</v>
      </c>
      <c r="IY6" s="4">
        <v>3</v>
      </c>
      <c r="IZ6" s="8">
        <v>441.72</v>
      </c>
      <c r="JA6" s="4"/>
      <c r="JB6" s="8"/>
      <c r="JC6" s="7"/>
      <c r="JD6" s="7"/>
      <c r="JE6" s="2" t="s">
        <v>136</v>
      </c>
      <c r="JF6" s="2" t="s">
        <v>126</v>
      </c>
      <c r="JG6" s="2" t="s">
        <v>166</v>
      </c>
      <c r="JH6" s="2" t="s">
        <v>167</v>
      </c>
      <c r="JI6" s="2" t="s">
        <v>139</v>
      </c>
      <c r="JJ6" s="2" t="s">
        <v>129</v>
      </c>
      <c r="JK6" s="4">
        <v>1</v>
      </c>
      <c r="JL6" s="8">
        <v>259.99</v>
      </c>
      <c r="JM6" s="4"/>
      <c r="JN6" s="8"/>
      <c r="JO6" s="7"/>
      <c r="JP6" s="7"/>
      <c r="JQ6" s="2" t="s">
        <v>136</v>
      </c>
      <c r="JR6" s="2" t="s">
        <v>126</v>
      </c>
      <c r="JS6" s="2" t="s">
        <v>140</v>
      </c>
      <c r="JT6" s="2" t="s">
        <v>143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168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169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168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168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168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168</v>
      </c>
      <c r="NJ6" s="2" t="s">
        <v>170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169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168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170</v>
      </c>
      <c r="PS6" s="2" t="s">
        <v>171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168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172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173</v>
      </c>
      <c r="J7" s="2" t="s">
        <v>124</v>
      </c>
      <c r="K7" s="2" t="s">
        <v>174</v>
      </c>
      <c r="L7" s="3">
        <v>123.35</v>
      </c>
      <c r="M7" s="3">
        <v>129.52</v>
      </c>
      <c r="N7" s="3">
        <v>259.99</v>
      </c>
      <c r="O7" s="2" t="s">
        <v>126</v>
      </c>
      <c r="P7" s="2" t="s">
        <v>175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176</v>
      </c>
      <c r="V7" s="2" t="s">
        <v>177</v>
      </c>
      <c r="W7" s="2" t="s">
        <v>132</v>
      </c>
      <c r="X7" s="2" t="s">
        <v>129</v>
      </c>
      <c r="Y7" s="2" t="s">
        <v>178</v>
      </c>
      <c r="Z7" s="4">
        <v>256</v>
      </c>
      <c r="AA7" s="4">
        <f>=ROUNDDOWN(17.0666666666667,0)</f>
      </c>
      <c r="AB7" s="5">
        <v>15</v>
      </c>
      <c r="AC7" s="2" t="s">
        <v>179</v>
      </c>
      <c r="AD7" s="4">
        <v>130</v>
      </c>
      <c r="AE7" s="4">
        <v>130</v>
      </c>
      <c r="AF7" s="6">
        <v>65</v>
      </c>
      <c r="AG7" s="6"/>
      <c r="AH7" s="7">
        <v>0.7213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243</v>
      </c>
      <c r="AQ7" s="8">
        <v>36380.86</v>
      </c>
      <c r="AR7" s="4"/>
      <c r="AS7" s="8"/>
      <c r="AT7" s="7"/>
      <c r="AU7" s="7"/>
      <c r="AV7" s="4">
        <v>243</v>
      </c>
      <c r="AW7" s="8">
        <v>36380.86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0.2563</v>
      </c>
      <c r="BJ7" s="4">
        <v>273</v>
      </c>
      <c r="BK7" s="8">
        <v>40860.46</v>
      </c>
      <c r="BL7" s="2" t="s">
        <v>180</v>
      </c>
      <c r="BM7" s="7">
        <v>0.8901</v>
      </c>
      <c r="BN7" s="7">
        <v>0.8904</v>
      </c>
      <c r="BO7" s="4">
        <v>80</v>
      </c>
      <c r="BP7" s="8">
        <v>13258.4</v>
      </c>
      <c r="BQ7" s="4"/>
      <c r="BR7" s="8"/>
      <c r="BS7" s="7"/>
      <c r="BT7" s="7"/>
      <c r="BU7" s="2" t="s">
        <v>136</v>
      </c>
      <c r="BV7" s="2" t="s">
        <v>126</v>
      </c>
      <c r="BW7" s="2" t="s">
        <v>178</v>
      </c>
      <c r="BX7" s="2" t="s">
        <v>181</v>
      </c>
      <c r="BY7" s="2" t="s">
        <v>139</v>
      </c>
      <c r="BZ7" s="2" t="s">
        <v>129</v>
      </c>
      <c r="CA7" s="4">
        <v>23</v>
      </c>
      <c r="CB7" s="8">
        <v>3255.93</v>
      </c>
      <c r="CC7" s="4"/>
      <c r="CD7" s="8"/>
      <c r="CE7" s="7"/>
      <c r="CF7" s="7"/>
      <c r="CG7" s="2" t="s">
        <v>136</v>
      </c>
      <c r="CH7" s="2" t="s">
        <v>126</v>
      </c>
      <c r="CI7" s="2" t="s">
        <v>178</v>
      </c>
      <c r="CJ7" s="2" t="s">
        <v>182</v>
      </c>
      <c r="CK7" s="2" t="s">
        <v>139</v>
      </c>
      <c r="CL7" s="2" t="s">
        <v>129</v>
      </c>
      <c r="CM7" s="4">
        <v>34</v>
      </c>
      <c r="CN7" s="8">
        <v>4206.11</v>
      </c>
      <c r="CO7" s="4"/>
      <c r="CP7" s="8"/>
      <c r="CQ7" s="7"/>
      <c r="CR7" s="7"/>
      <c r="CS7" s="2" t="s">
        <v>136</v>
      </c>
      <c r="CT7" s="2" t="s">
        <v>126</v>
      </c>
      <c r="CU7" s="2" t="s">
        <v>178</v>
      </c>
      <c r="CV7" s="2" t="s">
        <v>183</v>
      </c>
      <c r="CW7" s="2" t="s">
        <v>139</v>
      </c>
      <c r="CX7" s="2" t="s">
        <v>129</v>
      </c>
      <c r="CY7" s="4">
        <v>9</v>
      </c>
      <c r="CZ7" s="8">
        <v>1562.49</v>
      </c>
      <c r="DA7" s="4"/>
      <c r="DB7" s="8"/>
      <c r="DC7" s="7"/>
      <c r="DD7" s="7"/>
      <c r="DE7" s="2" t="s">
        <v>136</v>
      </c>
      <c r="DF7" s="2" t="s">
        <v>126</v>
      </c>
      <c r="DG7" s="2" t="s">
        <v>184</v>
      </c>
      <c r="DH7" s="2" t="s">
        <v>185</v>
      </c>
      <c r="DI7" s="2" t="s">
        <v>139</v>
      </c>
      <c r="DJ7" s="2" t="s">
        <v>129</v>
      </c>
      <c r="DK7" s="4">
        <v>24</v>
      </c>
      <c r="DL7" s="8">
        <v>3435.6</v>
      </c>
      <c r="DM7" s="4"/>
      <c r="DN7" s="8"/>
      <c r="DO7" s="7"/>
      <c r="DP7" s="7"/>
      <c r="DQ7" s="2" t="s">
        <v>136</v>
      </c>
      <c r="DR7" s="2" t="s">
        <v>126</v>
      </c>
      <c r="DS7" s="2" t="s">
        <v>186</v>
      </c>
      <c r="DT7" s="2" t="s">
        <v>187</v>
      </c>
      <c r="DU7" s="2" t="s">
        <v>139</v>
      </c>
      <c r="DV7" s="2" t="s">
        <v>129</v>
      </c>
      <c r="DW7" s="4">
        <v>1</v>
      </c>
      <c r="DX7" s="8">
        <v>148.95</v>
      </c>
      <c r="DY7" s="4"/>
      <c r="DZ7" s="8"/>
      <c r="EA7" s="7"/>
      <c r="EB7" s="7"/>
      <c r="EC7" s="2" t="s">
        <v>136</v>
      </c>
      <c r="ED7" s="2" t="s">
        <v>126</v>
      </c>
      <c r="EE7" s="2" t="s">
        <v>188</v>
      </c>
      <c r="EF7" s="2" t="s">
        <v>189</v>
      </c>
      <c r="EG7" s="2" t="s">
        <v>139</v>
      </c>
      <c r="EH7" s="2" t="s">
        <v>129</v>
      </c>
      <c r="EI7" s="4">
        <v>7</v>
      </c>
      <c r="EJ7" s="8">
        <v>1002.05</v>
      </c>
      <c r="EK7" s="4"/>
      <c r="EL7" s="8"/>
      <c r="EM7" s="7"/>
      <c r="EN7" s="7"/>
      <c r="EO7" s="2" t="s">
        <v>136</v>
      </c>
      <c r="EP7" s="2" t="s">
        <v>126</v>
      </c>
      <c r="EQ7" s="2" t="s">
        <v>190</v>
      </c>
      <c r="ER7" s="2" t="s">
        <v>154</v>
      </c>
      <c r="ES7" s="2" t="s">
        <v>139</v>
      </c>
      <c r="ET7" s="2" t="s">
        <v>129</v>
      </c>
      <c r="EU7" s="4">
        <v>5</v>
      </c>
      <c r="EV7" s="8">
        <v>753.3</v>
      </c>
      <c r="EW7" s="4"/>
      <c r="EX7" s="8"/>
      <c r="EY7" s="7"/>
      <c r="EZ7" s="7"/>
      <c r="FA7" s="2" t="s">
        <v>136</v>
      </c>
      <c r="FB7" s="2" t="s">
        <v>151</v>
      </c>
      <c r="FC7" s="2" t="s">
        <v>191</v>
      </c>
      <c r="FD7" s="2" t="s">
        <v>192</v>
      </c>
      <c r="FE7" s="2" t="s">
        <v>139</v>
      </c>
      <c r="FF7" s="2" t="s">
        <v>129</v>
      </c>
      <c r="FG7" s="4">
        <v>53</v>
      </c>
      <c r="FH7" s="8">
        <v>7803.72</v>
      </c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>
        <v>1</v>
      </c>
      <c r="GF7" s="8">
        <v>136.33</v>
      </c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198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199</v>
      </c>
      <c r="GZ7" s="2" t="s">
        <v>200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201</v>
      </c>
      <c r="HL7" s="2" t="s">
        <v>202</v>
      </c>
      <c r="HM7" s="2" t="s">
        <v>139</v>
      </c>
      <c r="HN7" s="2" t="s">
        <v>129</v>
      </c>
      <c r="HO7" s="4">
        <v>2</v>
      </c>
      <c r="HP7" s="8">
        <v>272.66</v>
      </c>
      <c r="HQ7" s="4"/>
      <c r="HR7" s="8"/>
      <c r="HS7" s="7"/>
      <c r="HT7" s="7"/>
      <c r="HU7" s="2" t="s">
        <v>136</v>
      </c>
      <c r="HV7" s="2" t="s">
        <v>126</v>
      </c>
      <c r="HW7" s="2" t="s">
        <v>203</v>
      </c>
      <c r="HX7" s="2" t="s">
        <v>204</v>
      </c>
      <c r="HY7" s="2" t="s">
        <v>139</v>
      </c>
      <c r="HZ7" s="2" t="s">
        <v>129</v>
      </c>
      <c r="IA7" s="4">
        <v>4</v>
      </c>
      <c r="IB7" s="8">
        <v>545.32</v>
      </c>
      <c r="IC7" s="4"/>
      <c r="ID7" s="8"/>
      <c r="IE7" s="7"/>
      <c r="IF7" s="7"/>
      <c r="IG7" s="2" t="s">
        <v>136</v>
      </c>
      <c r="IH7" s="2" t="s">
        <v>126</v>
      </c>
      <c r="II7" s="2" t="s">
        <v>205</v>
      </c>
      <c r="IJ7" s="2" t="s">
        <v>206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126</v>
      </c>
      <c r="IU7" s="2" t="s">
        <v>207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126</v>
      </c>
      <c r="JG7" s="2" t="s">
        <v>208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126</v>
      </c>
      <c r="JS7" s="2" t="s">
        <v>178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168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169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168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168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169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168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170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169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168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209</v>
      </c>
      <c r="PR7" s="2" t="s">
        <v>170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168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210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211</v>
      </c>
      <c r="L8" s="3">
        <v>123.35</v>
      </c>
      <c r="M8" s="3">
        <v>129.52</v>
      </c>
      <c r="N8" s="3">
        <v>259.99</v>
      </c>
      <c r="O8" s="2" t="s">
        <v>126</v>
      </c>
      <c r="P8" s="2" t="s">
        <v>175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129</v>
      </c>
      <c r="V8" s="2" t="s">
        <v>177</v>
      </c>
      <c r="W8" s="2" t="s">
        <v>132</v>
      </c>
      <c r="X8" s="2" t="s">
        <v>129</v>
      </c>
      <c r="Y8" s="2" t="s">
        <v>212</v>
      </c>
      <c r="Z8" s="4">
        <v>198</v>
      </c>
      <c r="AA8" s="4">
        <f>=ROUNDDOWN(19.8,0)</f>
      </c>
      <c r="AB8" s="5">
        <v>10</v>
      </c>
      <c r="AC8" s="2" t="s">
        <v>129</v>
      </c>
      <c r="AD8" s="4"/>
      <c r="AE8" s="4"/>
      <c r="AF8" s="6">
        <v>63</v>
      </c>
      <c r="AG8" s="6"/>
      <c r="AH8" s="7">
        <v>0.8579</v>
      </c>
      <c r="AI8" s="4"/>
      <c r="AJ8" s="4">
        <f>=ROUNDDOWN({0},0)</f>
      </c>
      <c r="AK8" s="5">
        <v>1.4</v>
      </c>
      <c r="AL8" s="2" t="s">
        <v>129</v>
      </c>
      <c r="AM8" s="4"/>
      <c r="AN8" s="4"/>
      <c r="AO8" s="7">
        <v>0.9918</v>
      </c>
      <c r="AP8" s="4">
        <v>189</v>
      </c>
      <c r="AQ8" s="8">
        <v>28138.93</v>
      </c>
      <c r="AR8" s="4"/>
      <c r="AS8" s="8"/>
      <c r="AT8" s="7"/>
      <c r="AU8" s="7"/>
      <c r="AV8" s="4">
        <v>189</v>
      </c>
      <c r="AW8" s="8">
        <v>28138.93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0.1982</v>
      </c>
      <c r="BJ8" s="4">
        <v>227</v>
      </c>
      <c r="BK8" s="8">
        <v>33813.09</v>
      </c>
      <c r="BL8" s="2" t="s">
        <v>213</v>
      </c>
      <c r="BM8" s="7">
        <v>0.8326</v>
      </c>
      <c r="BN8" s="7">
        <v>0.8322</v>
      </c>
      <c r="BO8" s="4">
        <v>75</v>
      </c>
      <c r="BP8" s="8">
        <v>12429.75</v>
      </c>
      <c r="BQ8" s="4"/>
      <c r="BR8" s="8"/>
      <c r="BS8" s="7"/>
      <c r="BT8" s="7"/>
      <c r="BU8" s="2" t="s">
        <v>136</v>
      </c>
      <c r="BV8" s="2" t="s">
        <v>126</v>
      </c>
      <c r="BW8" s="2" t="s">
        <v>214</v>
      </c>
      <c r="BX8" s="2" t="s">
        <v>215</v>
      </c>
      <c r="BY8" s="2" t="s">
        <v>139</v>
      </c>
      <c r="BZ8" s="2" t="s">
        <v>129</v>
      </c>
      <c r="CA8" s="4">
        <v>7</v>
      </c>
      <c r="CB8" s="8">
        <v>954.31</v>
      </c>
      <c r="CC8" s="4"/>
      <c r="CD8" s="8"/>
      <c r="CE8" s="7"/>
      <c r="CF8" s="7"/>
      <c r="CG8" s="2" t="s">
        <v>136</v>
      </c>
      <c r="CH8" s="2" t="s">
        <v>126</v>
      </c>
      <c r="CI8" s="2" t="s">
        <v>212</v>
      </c>
      <c r="CJ8" s="2" t="s">
        <v>216</v>
      </c>
      <c r="CK8" s="2" t="s">
        <v>139</v>
      </c>
      <c r="CL8" s="2" t="s">
        <v>129</v>
      </c>
      <c r="CM8" s="4">
        <v>63</v>
      </c>
      <c r="CN8" s="8">
        <v>7978.58</v>
      </c>
      <c r="CO8" s="4"/>
      <c r="CP8" s="8"/>
      <c r="CQ8" s="7"/>
      <c r="CR8" s="7"/>
      <c r="CS8" s="2" t="s">
        <v>136</v>
      </c>
      <c r="CT8" s="2" t="s">
        <v>126</v>
      </c>
      <c r="CU8" s="2" t="s">
        <v>217</v>
      </c>
      <c r="CV8" s="2" t="s">
        <v>218</v>
      </c>
      <c r="CW8" s="2" t="s">
        <v>139</v>
      </c>
      <c r="CX8" s="2" t="s">
        <v>129</v>
      </c>
      <c r="CY8" s="4">
        <v>7</v>
      </c>
      <c r="CZ8" s="8">
        <v>1215.27</v>
      </c>
      <c r="DA8" s="4"/>
      <c r="DB8" s="8"/>
      <c r="DC8" s="7"/>
      <c r="DD8" s="7"/>
      <c r="DE8" s="2" t="s">
        <v>136</v>
      </c>
      <c r="DF8" s="2" t="s">
        <v>126</v>
      </c>
      <c r="DG8" s="2" t="s">
        <v>219</v>
      </c>
      <c r="DH8" s="2" t="s">
        <v>220</v>
      </c>
      <c r="DI8" s="2" t="s">
        <v>139</v>
      </c>
      <c r="DJ8" s="2" t="s">
        <v>129</v>
      </c>
      <c r="DK8" s="4">
        <v>14</v>
      </c>
      <c r="DL8" s="8">
        <v>2004.1</v>
      </c>
      <c r="DM8" s="4"/>
      <c r="DN8" s="8"/>
      <c r="DO8" s="7"/>
      <c r="DP8" s="7"/>
      <c r="DQ8" s="2" t="s">
        <v>136</v>
      </c>
      <c r="DR8" s="2" t="s">
        <v>126</v>
      </c>
      <c r="DS8" s="2" t="s">
        <v>186</v>
      </c>
      <c r="DT8" s="2" t="s">
        <v>221</v>
      </c>
      <c r="DU8" s="2" t="s">
        <v>139</v>
      </c>
      <c r="DV8" s="2" t="s">
        <v>129</v>
      </c>
      <c r="DW8" s="4">
        <v>4</v>
      </c>
      <c r="DX8" s="8">
        <v>655.4</v>
      </c>
      <c r="DY8" s="4"/>
      <c r="DZ8" s="8"/>
      <c r="EA8" s="7"/>
      <c r="EB8" s="7"/>
      <c r="EC8" s="2" t="s">
        <v>136</v>
      </c>
      <c r="ED8" s="2" t="s">
        <v>126</v>
      </c>
      <c r="EE8" s="2" t="s">
        <v>219</v>
      </c>
      <c r="EF8" s="2" t="s">
        <v>222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170</v>
      </c>
      <c r="EQ8" s="2" t="s">
        <v>223</v>
      </c>
      <c r="ER8" s="2" t="s">
        <v>224</v>
      </c>
      <c r="ES8" s="2" t="s">
        <v>139</v>
      </c>
      <c r="ET8" s="2" t="s">
        <v>129</v>
      </c>
      <c r="EU8" s="4">
        <v>7</v>
      </c>
      <c r="EV8" s="8">
        <v>1054.62</v>
      </c>
      <c r="EW8" s="4"/>
      <c r="EX8" s="8"/>
      <c r="EY8" s="7"/>
      <c r="EZ8" s="7"/>
      <c r="FA8" s="2" t="s">
        <v>136</v>
      </c>
      <c r="FB8" s="2" t="s">
        <v>151</v>
      </c>
      <c r="FC8" s="2" t="s">
        <v>225</v>
      </c>
      <c r="FD8" s="2" t="s">
        <v>226</v>
      </c>
      <c r="FE8" s="2" t="s">
        <v>139</v>
      </c>
      <c r="FF8" s="2" t="s">
        <v>129</v>
      </c>
      <c r="FG8" s="4">
        <v>3</v>
      </c>
      <c r="FH8" s="8">
        <v>441.72</v>
      </c>
      <c r="FI8" s="4"/>
      <c r="FJ8" s="8"/>
      <c r="FK8" s="7"/>
      <c r="FL8" s="7"/>
      <c r="FM8" s="2" t="s">
        <v>136</v>
      </c>
      <c r="FN8" s="2" t="s">
        <v>126</v>
      </c>
      <c r="FO8" s="2" t="s">
        <v>193</v>
      </c>
      <c r="FP8" s="2" t="s">
        <v>227</v>
      </c>
      <c r="FQ8" s="2" t="s">
        <v>139</v>
      </c>
      <c r="FR8" s="2" t="s">
        <v>129</v>
      </c>
      <c r="FS8" s="4">
        <v>5</v>
      </c>
      <c r="FT8" s="8">
        <v>736.2</v>
      </c>
      <c r="FU8" s="4"/>
      <c r="FV8" s="8"/>
      <c r="FW8" s="7"/>
      <c r="FX8" s="7"/>
      <c r="FY8" s="2" t="s">
        <v>136</v>
      </c>
      <c r="FZ8" s="2" t="s">
        <v>126</v>
      </c>
      <c r="GA8" s="2" t="s">
        <v>228</v>
      </c>
      <c r="GB8" s="2" t="s">
        <v>229</v>
      </c>
      <c r="GC8" s="2" t="s">
        <v>139</v>
      </c>
      <c r="GD8" s="2" t="s">
        <v>129</v>
      </c>
      <c r="GE8" s="4">
        <v>2</v>
      </c>
      <c r="GF8" s="8">
        <v>272.66</v>
      </c>
      <c r="GG8" s="4"/>
      <c r="GH8" s="8"/>
      <c r="GI8" s="7"/>
      <c r="GJ8" s="7"/>
      <c r="GK8" s="2" t="s">
        <v>136</v>
      </c>
      <c r="GL8" s="2" t="s">
        <v>126</v>
      </c>
      <c r="GM8" s="2" t="s">
        <v>197</v>
      </c>
      <c r="GN8" s="2" t="s">
        <v>230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199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161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>
        <v>1</v>
      </c>
      <c r="HP8" s="8">
        <v>136.33</v>
      </c>
      <c r="HQ8" s="4"/>
      <c r="HR8" s="8"/>
      <c r="HS8" s="7"/>
      <c r="HT8" s="7"/>
      <c r="HU8" s="2" t="s">
        <v>136</v>
      </c>
      <c r="HV8" s="2" t="s">
        <v>126</v>
      </c>
      <c r="HW8" s="2" t="s">
        <v>231</v>
      </c>
      <c r="HX8" s="2" t="s">
        <v>232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150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126</v>
      </c>
      <c r="IU8" s="2" t="s">
        <v>233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208</v>
      </c>
      <c r="JH8" s="2" t="s">
        <v>129</v>
      </c>
      <c r="JI8" s="2" t="s">
        <v>139</v>
      </c>
      <c r="JJ8" s="2" t="s">
        <v>129</v>
      </c>
      <c r="JK8" s="4">
        <v>1</v>
      </c>
      <c r="JL8" s="8">
        <v>259.99</v>
      </c>
      <c r="JM8" s="4"/>
      <c r="JN8" s="8"/>
      <c r="JO8" s="7"/>
      <c r="JP8" s="7"/>
      <c r="JQ8" s="2" t="s">
        <v>136</v>
      </c>
      <c r="JR8" s="2" t="s">
        <v>126</v>
      </c>
      <c r="JS8" s="2" t="s">
        <v>212</v>
      </c>
      <c r="JT8" s="2" t="s">
        <v>229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168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169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168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169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168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168</v>
      </c>
      <c r="NJ8" s="2" t="s">
        <v>170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169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168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209</v>
      </c>
      <c r="PR8" s="2" t="s">
        <v>170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168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124</v>
      </c>
      <c r="K9" s="2" t="s">
        <v>237</v>
      </c>
      <c r="L9" s="3">
        <v>130.68</v>
      </c>
      <c r="M9" s="3">
        <v>137.21</v>
      </c>
      <c r="N9" s="3">
        <v>299.99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176</v>
      </c>
      <c r="V9" s="2" t="s">
        <v>131</v>
      </c>
      <c r="W9" s="2" t="s">
        <v>132</v>
      </c>
      <c r="X9" s="2" t="s">
        <v>129</v>
      </c>
      <c r="Y9" s="2" t="s">
        <v>238</v>
      </c>
      <c r="Z9" s="4">
        <v>249</v>
      </c>
      <c r="AA9" s="4">
        <f>=ROUNDDOWN(15.5625,0)</f>
      </c>
      <c r="AB9" s="5">
        <v>16</v>
      </c>
      <c r="AC9" s="2" t="s">
        <v>134</v>
      </c>
      <c r="AD9" s="4">
        <v>100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820</v>
      </c>
      <c r="AQ9" s="8">
        <v>120138.86</v>
      </c>
      <c r="AR9" s="4"/>
      <c r="AS9" s="8"/>
      <c r="AT9" s="7"/>
      <c r="AU9" s="7"/>
      <c r="AV9" s="4">
        <v>820</v>
      </c>
      <c r="AW9" s="8">
        <v>120138.86</v>
      </c>
      <c r="AX9" s="4"/>
      <c r="AY9" s="8"/>
      <c r="AZ9" s="7"/>
      <c r="BA9" s="7"/>
      <c r="BB9" s="7">
        <v>1</v>
      </c>
      <c r="BC9" s="4">
        <v>874</v>
      </c>
      <c r="BD9" s="8">
        <v>128918.29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0.9319</v>
      </c>
      <c r="BJ9" s="4">
        <v>831</v>
      </c>
      <c r="BK9" s="8">
        <v>121975.64</v>
      </c>
      <c r="BL9" s="2" t="s">
        <v>239</v>
      </c>
      <c r="BM9" s="7">
        <v>0.9868</v>
      </c>
      <c r="BN9" s="7">
        <v>0.9849</v>
      </c>
      <c r="BO9" s="4">
        <v>148</v>
      </c>
      <c r="BP9" s="8">
        <v>22666.2</v>
      </c>
      <c r="BQ9" s="4"/>
      <c r="BR9" s="8"/>
      <c r="BS9" s="7"/>
      <c r="BT9" s="7"/>
      <c r="BU9" s="2" t="s">
        <v>136</v>
      </c>
      <c r="BV9" s="2" t="s">
        <v>126</v>
      </c>
      <c r="BW9" s="2" t="s">
        <v>240</v>
      </c>
      <c r="BX9" s="2" t="s">
        <v>241</v>
      </c>
      <c r="BY9" s="2" t="s">
        <v>139</v>
      </c>
      <c r="BZ9" s="2" t="s">
        <v>129</v>
      </c>
      <c r="CA9" s="4">
        <v>57</v>
      </c>
      <c r="CB9" s="8">
        <v>9194.57</v>
      </c>
      <c r="CC9" s="4"/>
      <c r="CD9" s="8"/>
      <c r="CE9" s="7"/>
      <c r="CF9" s="7"/>
      <c r="CG9" s="2" t="s">
        <v>136</v>
      </c>
      <c r="CH9" s="2" t="s">
        <v>126</v>
      </c>
      <c r="CI9" s="2" t="s">
        <v>238</v>
      </c>
      <c r="CJ9" s="2" t="s">
        <v>242</v>
      </c>
      <c r="CK9" s="2" t="s">
        <v>139</v>
      </c>
      <c r="CL9" s="2" t="s">
        <v>129</v>
      </c>
      <c r="CM9" s="4">
        <v>351</v>
      </c>
      <c r="CN9" s="8">
        <v>47030.56</v>
      </c>
      <c r="CO9" s="4"/>
      <c r="CP9" s="8"/>
      <c r="CQ9" s="7"/>
      <c r="CR9" s="7"/>
      <c r="CS9" s="2" t="s">
        <v>136</v>
      </c>
      <c r="CT9" s="2" t="s">
        <v>126</v>
      </c>
      <c r="CU9" s="2" t="s">
        <v>243</v>
      </c>
      <c r="CV9" s="2" t="s">
        <v>244</v>
      </c>
      <c r="CW9" s="2" t="s">
        <v>139</v>
      </c>
      <c r="CX9" s="2" t="s">
        <v>129</v>
      </c>
      <c r="CY9" s="4">
        <v>92</v>
      </c>
      <c r="CZ9" s="8">
        <v>14089.8</v>
      </c>
      <c r="DA9" s="4"/>
      <c r="DB9" s="8"/>
      <c r="DC9" s="7"/>
      <c r="DD9" s="7"/>
      <c r="DE9" s="2" t="s">
        <v>136</v>
      </c>
      <c r="DF9" s="2" t="s">
        <v>126</v>
      </c>
      <c r="DG9" s="2" t="s">
        <v>240</v>
      </c>
      <c r="DH9" s="2" t="s">
        <v>245</v>
      </c>
      <c r="DI9" s="2" t="s">
        <v>139</v>
      </c>
      <c r="DJ9" s="2" t="s">
        <v>129</v>
      </c>
      <c r="DK9" s="4"/>
      <c r="DL9" s="8"/>
      <c r="DM9" s="4"/>
      <c r="DN9" s="8"/>
      <c r="DO9" s="7"/>
      <c r="DP9" s="7"/>
      <c r="DQ9" s="2" t="s">
        <v>161</v>
      </c>
      <c r="DR9" s="2" t="s">
        <v>170</v>
      </c>
      <c r="DS9" s="2" t="s">
        <v>129</v>
      </c>
      <c r="DT9" s="2" t="s">
        <v>129</v>
      </c>
      <c r="DU9" s="2" t="s">
        <v>139</v>
      </c>
      <c r="DV9" s="2" t="s">
        <v>129</v>
      </c>
      <c r="DW9" s="4">
        <v>42</v>
      </c>
      <c r="DX9" s="8">
        <v>6070.68</v>
      </c>
      <c r="DY9" s="4"/>
      <c r="DZ9" s="8"/>
      <c r="EA9" s="7"/>
      <c r="EB9" s="7"/>
      <c r="EC9" s="2" t="s">
        <v>136</v>
      </c>
      <c r="ED9" s="2" t="s">
        <v>126</v>
      </c>
      <c r="EE9" s="2" t="s">
        <v>246</v>
      </c>
      <c r="EF9" s="2" t="s">
        <v>247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136</v>
      </c>
      <c r="EP9" s="2" t="s">
        <v>170</v>
      </c>
      <c r="EQ9" s="2" t="s">
        <v>248</v>
      </c>
      <c r="ER9" s="2" t="s">
        <v>249</v>
      </c>
      <c r="ES9" s="2" t="s">
        <v>139</v>
      </c>
      <c r="ET9" s="2" t="s">
        <v>129</v>
      </c>
      <c r="EU9" s="4">
        <v>20</v>
      </c>
      <c r="EV9" s="8">
        <v>3063</v>
      </c>
      <c r="EW9" s="4"/>
      <c r="EX9" s="8"/>
      <c r="EY9" s="7"/>
      <c r="EZ9" s="7"/>
      <c r="FA9" s="2" t="s">
        <v>136</v>
      </c>
      <c r="FB9" s="2" t="s">
        <v>151</v>
      </c>
      <c r="FC9" s="2" t="s">
        <v>250</v>
      </c>
      <c r="FD9" s="2" t="s">
        <v>212</v>
      </c>
      <c r="FE9" s="2" t="s">
        <v>139</v>
      </c>
      <c r="FF9" s="2" t="s">
        <v>129</v>
      </c>
      <c r="FG9" s="4">
        <v>96</v>
      </c>
      <c r="FH9" s="8">
        <v>15807.36</v>
      </c>
      <c r="FI9" s="4"/>
      <c r="FJ9" s="8"/>
      <c r="FK9" s="7"/>
      <c r="FL9" s="7"/>
      <c r="FM9" s="2" t="s">
        <v>136</v>
      </c>
      <c r="FN9" s="2" t="s">
        <v>126</v>
      </c>
      <c r="FO9" s="2" t="s">
        <v>193</v>
      </c>
      <c r="FP9" s="2" t="s">
        <v>251</v>
      </c>
      <c r="FQ9" s="2" t="s">
        <v>139</v>
      </c>
      <c r="FR9" s="2" t="s">
        <v>129</v>
      </c>
      <c r="FS9" s="4">
        <v>4</v>
      </c>
      <c r="FT9" s="8">
        <v>658.64</v>
      </c>
      <c r="FU9" s="4"/>
      <c r="FV9" s="8"/>
      <c r="FW9" s="7"/>
      <c r="FX9" s="7"/>
      <c r="FY9" s="2" t="s">
        <v>136</v>
      </c>
      <c r="FZ9" s="2" t="s">
        <v>126</v>
      </c>
      <c r="GA9" s="2" t="s">
        <v>252</v>
      </c>
      <c r="GB9" s="2" t="s">
        <v>215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197</v>
      </c>
      <c r="GN9" s="2" t="s">
        <v>253</v>
      </c>
      <c r="GO9" s="2" t="s">
        <v>139</v>
      </c>
      <c r="GP9" s="2" t="s">
        <v>129</v>
      </c>
      <c r="GQ9" s="4">
        <v>3</v>
      </c>
      <c r="GR9" s="8">
        <v>503.37</v>
      </c>
      <c r="GS9" s="4"/>
      <c r="GT9" s="8"/>
      <c r="GU9" s="7"/>
      <c r="GV9" s="7"/>
      <c r="GW9" s="2" t="s">
        <v>136</v>
      </c>
      <c r="GX9" s="2" t="s">
        <v>126</v>
      </c>
      <c r="GY9" s="2" t="s">
        <v>254</v>
      </c>
      <c r="GZ9" s="2" t="s">
        <v>255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161</v>
      </c>
      <c r="HJ9" s="2" t="s">
        <v>126</v>
      </c>
      <c r="HK9" s="2" t="s">
        <v>129</v>
      </c>
      <c r="HL9" s="2" t="s">
        <v>129</v>
      </c>
      <c r="HM9" s="2" t="s">
        <v>139</v>
      </c>
      <c r="HN9" s="2" t="s">
        <v>129</v>
      </c>
      <c r="HO9" s="4">
        <v>1</v>
      </c>
      <c r="HP9" s="8">
        <v>152.46</v>
      </c>
      <c r="HQ9" s="4"/>
      <c r="HR9" s="8"/>
      <c r="HS9" s="7"/>
      <c r="HT9" s="7"/>
      <c r="HU9" s="2" t="s">
        <v>136</v>
      </c>
      <c r="HV9" s="2" t="s">
        <v>126</v>
      </c>
      <c r="HW9" s="2" t="s">
        <v>256</v>
      </c>
      <c r="HX9" s="2" t="s">
        <v>163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150</v>
      </c>
      <c r="IH9" s="2" t="s">
        <v>126</v>
      </c>
      <c r="II9" s="2" t="s">
        <v>129</v>
      </c>
      <c r="IJ9" s="2" t="s">
        <v>129</v>
      </c>
      <c r="IK9" s="2" t="s">
        <v>139</v>
      </c>
      <c r="IL9" s="2" t="s">
        <v>129</v>
      </c>
      <c r="IM9" s="4">
        <v>3</v>
      </c>
      <c r="IN9" s="8">
        <v>408.24</v>
      </c>
      <c r="IO9" s="4"/>
      <c r="IP9" s="8"/>
      <c r="IQ9" s="7"/>
      <c r="IR9" s="7"/>
      <c r="IS9" s="2" t="s">
        <v>136</v>
      </c>
      <c r="IT9" s="2" t="s">
        <v>126</v>
      </c>
      <c r="IU9" s="2" t="s">
        <v>257</v>
      </c>
      <c r="IV9" s="2" t="s">
        <v>194</v>
      </c>
      <c r="IW9" s="2" t="s">
        <v>139</v>
      </c>
      <c r="IX9" s="2" t="s">
        <v>129</v>
      </c>
      <c r="IY9" s="4">
        <v>3</v>
      </c>
      <c r="IZ9" s="8">
        <v>493.98</v>
      </c>
      <c r="JA9" s="4"/>
      <c r="JB9" s="8"/>
      <c r="JC9" s="7"/>
      <c r="JD9" s="7"/>
      <c r="JE9" s="2" t="s">
        <v>136</v>
      </c>
      <c r="JF9" s="2" t="s">
        <v>126</v>
      </c>
      <c r="JG9" s="2" t="s">
        <v>166</v>
      </c>
      <c r="JH9" s="2" t="s">
        <v>258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126</v>
      </c>
      <c r="JS9" s="2" t="s">
        <v>259</v>
      </c>
      <c r="JT9" s="2" t="s">
        <v>260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168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169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168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168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169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168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170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169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168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170</v>
      </c>
      <c r="PS9" s="2" t="s">
        <v>171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168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261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124</v>
      </c>
      <c r="K10" s="2" t="s">
        <v>262</v>
      </c>
      <c r="L10" s="3">
        <v>144</v>
      </c>
      <c r="M10" s="3">
        <v>151.2</v>
      </c>
      <c r="N10" s="3">
        <v>299.99</v>
      </c>
      <c r="O10" s="2" t="s">
        <v>263</v>
      </c>
      <c r="P10" s="2" t="s">
        <v>264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176</v>
      </c>
      <c r="V10" s="2" t="s">
        <v>177</v>
      </c>
      <c r="W10" s="2" t="s">
        <v>265</v>
      </c>
      <c r="X10" s="2" t="s">
        <v>129</v>
      </c>
      <c r="Y10" s="2" t="s">
        <v>266</v>
      </c>
      <c r="Z10" s="4"/>
      <c r="AA10" s="4">
        <f>=ROUNDDOWN({0},0)</f>
      </c>
      <c r="AB10" s="5">
        <v>1.1</v>
      </c>
      <c r="AC10" s="2" t="s">
        <v>129</v>
      </c>
      <c r="AD10" s="4"/>
      <c r="AE10" s="4"/>
      <c r="AF10" s="6">
        <v>65</v>
      </c>
      <c r="AG10" s="6"/>
      <c r="AH10" s="7">
        <v>0.9044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54</v>
      </c>
      <c r="AQ10" s="8">
        <v>8779.43</v>
      </c>
      <c r="AR10" s="4"/>
      <c r="AS10" s="8"/>
      <c r="AT10" s="7"/>
      <c r="AU10" s="7"/>
      <c r="AV10" s="4">
        <v>54</v>
      </c>
      <c r="AW10" s="8">
        <v>8779.43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0.0681</v>
      </c>
      <c r="BJ10" s="4">
        <v>54</v>
      </c>
      <c r="BK10" s="8">
        <v>8779.43</v>
      </c>
      <c r="BL10" s="2" t="s">
        <v>267</v>
      </c>
      <c r="BM10" s="7">
        <v>1</v>
      </c>
      <c r="BN10" s="7">
        <v>1</v>
      </c>
      <c r="BO10" s="4">
        <v>22</v>
      </c>
      <c r="BP10" s="8">
        <v>4024.9</v>
      </c>
      <c r="BQ10" s="4"/>
      <c r="BR10" s="8"/>
      <c r="BS10" s="7"/>
      <c r="BT10" s="7"/>
      <c r="BU10" s="2" t="s">
        <v>136</v>
      </c>
      <c r="BV10" s="2" t="s">
        <v>170</v>
      </c>
      <c r="BW10" s="2" t="s">
        <v>268</v>
      </c>
      <c r="BX10" s="2" t="s">
        <v>269</v>
      </c>
      <c r="BY10" s="2" t="s">
        <v>139</v>
      </c>
      <c r="BZ10" s="2" t="s">
        <v>129</v>
      </c>
      <c r="CA10" s="4">
        <v>5</v>
      </c>
      <c r="CB10" s="8">
        <v>775.66</v>
      </c>
      <c r="CC10" s="4"/>
      <c r="CD10" s="8"/>
      <c r="CE10" s="7"/>
      <c r="CF10" s="7"/>
      <c r="CG10" s="2" t="s">
        <v>136</v>
      </c>
      <c r="CH10" s="2" t="s">
        <v>170</v>
      </c>
      <c r="CI10" s="2" t="s">
        <v>266</v>
      </c>
      <c r="CJ10" s="2" t="s">
        <v>270</v>
      </c>
      <c r="CK10" s="2" t="s">
        <v>139</v>
      </c>
      <c r="CL10" s="2" t="s">
        <v>129</v>
      </c>
      <c r="CM10" s="4">
        <v>17</v>
      </c>
      <c r="CN10" s="8">
        <v>2429.27</v>
      </c>
      <c r="CO10" s="4"/>
      <c r="CP10" s="8"/>
      <c r="CQ10" s="7"/>
      <c r="CR10" s="7"/>
      <c r="CS10" s="2" t="s">
        <v>136</v>
      </c>
      <c r="CT10" s="2" t="s">
        <v>170</v>
      </c>
      <c r="CU10" s="2" t="s">
        <v>271</v>
      </c>
      <c r="CV10" s="2" t="s">
        <v>221</v>
      </c>
      <c r="CW10" s="2" t="s">
        <v>139</v>
      </c>
      <c r="CX10" s="2" t="s">
        <v>129</v>
      </c>
      <c r="CY10" s="4">
        <v>2</v>
      </c>
      <c r="CZ10" s="8">
        <v>306.3</v>
      </c>
      <c r="DA10" s="4"/>
      <c r="DB10" s="8"/>
      <c r="DC10" s="7"/>
      <c r="DD10" s="7"/>
      <c r="DE10" s="2" t="s">
        <v>136</v>
      </c>
      <c r="DF10" s="2" t="s">
        <v>170</v>
      </c>
      <c r="DG10" s="2" t="s">
        <v>184</v>
      </c>
      <c r="DH10" s="2" t="s">
        <v>158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170</v>
      </c>
      <c r="DS10" s="2" t="s">
        <v>272</v>
      </c>
      <c r="DT10" s="2" t="s">
        <v>251</v>
      </c>
      <c r="DU10" s="2" t="s">
        <v>139</v>
      </c>
      <c r="DV10" s="2" t="s">
        <v>129</v>
      </c>
      <c r="DW10" s="4">
        <v>1</v>
      </c>
      <c r="DX10" s="8">
        <v>165</v>
      </c>
      <c r="DY10" s="4"/>
      <c r="DZ10" s="8"/>
      <c r="EA10" s="7"/>
      <c r="EB10" s="7"/>
      <c r="EC10" s="2" t="s">
        <v>136</v>
      </c>
      <c r="ED10" s="2" t="s">
        <v>170</v>
      </c>
      <c r="EE10" s="2" t="s">
        <v>273</v>
      </c>
      <c r="EF10" s="2" t="s">
        <v>274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170</v>
      </c>
      <c r="EQ10" s="2" t="s">
        <v>275</v>
      </c>
      <c r="ER10" s="2" t="s">
        <v>276</v>
      </c>
      <c r="ES10" s="2" t="s">
        <v>139</v>
      </c>
      <c r="ET10" s="2" t="s">
        <v>129</v>
      </c>
      <c r="EU10" s="4">
        <v>4</v>
      </c>
      <c r="EV10" s="8">
        <v>612.6</v>
      </c>
      <c r="EW10" s="4"/>
      <c r="EX10" s="8"/>
      <c r="EY10" s="7"/>
      <c r="EZ10" s="7"/>
      <c r="FA10" s="2" t="s">
        <v>136</v>
      </c>
      <c r="FB10" s="2" t="s">
        <v>170</v>
      </c>
      <c r="FC10" s="2" t="s">
        <v>277</v>
      </c>
      <c r="FD10" s="2" t="s">
        <v>278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168</v>
      </c>
      <c r="FN10" s="2" t="s">
        <v>170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170</v>
      </c>
      <c r="GA10" s="2" t="s">
        <v>279</v>
      </c>
      <c r="GB10" s="2" t="s">
        <v>280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168</v>
      </c>
      <c r="GL10" s="2" t="s">
        <v>170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168</v>
      </c>
      <c r="GX10" s="2" t="s">
        <v>170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>
        <v>1</v>
      </c>
      <c r="HD10" s="8">
        <v>163.3</v>
      </c>
      <c r="HE10" s="4"/>
      <c r="HF10" s="8"/>
      <c r="HG10" s="7"/>
      <c r="HH10" s="7"/>
      <c r="HI10" s="2" t="s">
        <v>136</v>
      </c>
      <c r="HJ10" s="2" t="s">
        <v>170</v>
      </c>
      <c r="HK10" s="2" t="s">
        <v>201</v>
      </c>
      <c r="HL10" s="2" t="s">
        <v>281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170</v>
      </c>
      <c r="HW10" s="2" t="s">
        <v>268</v>
      </c>
      <c r="HX10" s="2" t="s">
        <v>129</v>
      </c>
      <c r="HY10" s="2" t="s">
        <v>139</v>
      </c>
      <c r="HZ10" s="2" t="s">
        <v>129</v>
      </c>
      <c r="IA10" s="4">
        <v>2</v>
      </c>
      <c r="IB10" s="8">
        <v>302.4</v>
      </c>
      <c r="IC10" s="4"/>
      <c r="ID10" s="8"/>
      <c r="IE10" s="7"/>
      <c r="IF10" s="7"/>
      <c r="IG10" s="2" t="s">
        <v>136</v>
      </c>
      <c r="IH10" s="2" t="s">
        <v>170</v>
      </c>
      <c r="II10" s="2" t="s">
        <v>205</v>
      </c>
      <c r="IJ10" s="2" t="s">
        <v>230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170</v>
      </c>
      <c r="IU10" s="2" t="s">
        <v>282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168</v>
      </c>
      <c r="JF10" s="2" t="s">
        <v>170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170</v>
      </c>
      <c r="JS10" s="2" t="s">
        <v>266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168</v>
      </c>
      <c r="KD10" s="2" t="s">
        <v>170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169</v>
      </c>
      <c r="LB10" s="2" t="s">
        <v>170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168</v>
      </c>
      <c r="LN10" s="2" t="s">
        <v>170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169</v>
      </c>
      <c r="ML10" s="2" t="s">
        <v>170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169</v>
      </c>
      <c r="MX10" s="2" t="s">
        <v>170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170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168</v>
      </c>
      <c r="PR10" s="2" t="s">
        <v>170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168</v>
      </c>
      <c r="QD10" s="2" t="s">
        <v>170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283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284</v>
      </c>
      <c r="G11" s="2" t="s">
        <v>284</v>
      </c>
      <c r="H11" s="2" t="s">
        <v>284</v>
      </c>
      <c r="I11" s="2" t="s">
        <v>285</v>
      </c>
      <c r="J11" s="2" t="s">
        <v>124</v>
      </c>
      <c r="K11" s="2" t="s">
        <v>286</v>
      </c>
      <c r="L11" s="3">
        <v>267.56</v>
      </c>
      <c r="M11" s="3">
        <v>280.94</v>
      </c>
      <c r="N11" s="3">
        <v>559.99</v>
      </c>
      <c r="O11" s="2" t="s">
        <v>263</v>
      </c>
      <c r="P11" s="2" t="s">
        <v>264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176</v>
      </c>
      <c r="V11" s="2" t="s">
        <v>177</v>
      </c>
      <c r="W11" s="2" t="s">
        <v>132</v>
      </c>
      <c r="X11" s="2" t="s">
        <v>129</v>
      </c>
      <c r="Y11" s="2" t="s">
        <v>287</v>
      </c>
      <c r="Z11" s="4"/>
      <c r="AA11" s="4">
        <f>=ROUNDDOWN({0},0)</f>
      </c>
      <c r="AB11" s="5">
        <v>0.5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59</v>
      </c>
      <c r="AQ11" s="8">
        <v>17026.71</v>
      </c>
      <c r="AR11" s="4"/>
      <c r="AS11" s="8"/>
      <c r="AT11" s="7"/>
      <c r="AU11" s="7"/>
      <c r="AV11" s="4">
        <v>59</v>
      </c>
      <c r="AW11" s="8">
        <v>17026.71</v>
      </c>
      <c r="AX11" s="4"/>
      <c r="AY11" s="8"/>
      <c r="AZ11" s="7"/>
      <c r="BA11" s="7"/>
      <c r="BB11" s="7">
        <v>1</v>
      </c>
      <c r="BC11" s="4">
        <v>59</v>
      </c>
      <c r="BD11" s="8">
        <v>17026.71</v>
      </c>
      <c r="BE11" s="4"/>
      <c r="BF11" s="8"/>
      <c r="BG11" s="7"/>
      <c r="BH11" s="7"/>
      <c r="BI11" s="7">
        <v>1</v>
      </c>
      <c r="BJ11" s="4">
        <v>64</v>
      </c>
      <c r="BK11" s="8">
        <v>18565.16</v>
      </c>
      <c r="BL11" s="2" t="s">
        <v>288</v>
      </c>
      <c r="BM11" s="7">
        <v>0.9219</v>
      </c>
      <c r="BN11" s="7">
        <v>0.9171</v>
      </c>
      <c r="BO11" s="4">
        <v>8</v>
      </c>
      <c r="BP11" s="8">
        <v>2365.28</v>
      </c>
      <c r="BQ11" s="4"/>
      <c r="BR11" s="8"/>
      <c r="BS11" s="7"/>
      <c r="BT11" s="7"/>
      <c r="BU11" s="2" t="s">
        <v>136</v>
      </c>
      <c r="BV11" s="2" t="s">
        <v>170</v>
      </c>
      <c r="BW11" s="2" t="s">
        <v>287</v>
      </c>
      <c r="BX11" s="2" t="s">
        <v>289</v>
      </c>
      <c r="BY11" s="2" t="s">
        <v>139</v>
      </c>
      <c r="BZ11" s="2" t="s">
        <v>129</v>
      </c>
      <c r="CA11" s="4">
        <v>8</v>
      </c>
      <c r="CB11" s="8">
        <v>2279.64</v>
      </c>
      <c r="CC11" s="4"/>
      <c r="CD11" s="8"/>
      <c r="CE11" s="7"/>
      <c r="CF11" s="7"/>
      <c r="CG11" s="2" t="s">
        <v>136</v>
      </c>
      <c r="CH11" s="2" t="s">
        <v>170</v>
      </c>
      <c r="CI11" s="2" t="s">
        <v>287</v>
      </c>
      <c r="CJ11" s="2" t="s">
        <v>290</v>
      </c>
      <c r="CK11" s="2" t="s">
        <v>139</v>
      </c>
      <c r="CL11" s="2" t="s">
        <v>129</v>
      </c>
      <c r="CM11" s="4">
        <v>2</v>
      </c>
      <c r="CN11" s="8">
        <v>411.21</v>
      </c>
      <c r="CO11" s="4"/>
      <c r="CP11" s="8"/>
      <c r="CQ11" s="7"/>
      <c r="CR11" s="7"/>
      <c r="CS11" s="2" t="s">
        <v>136</v>
      </c>
      <c r="CT11" s="2" t="s">
        <v>170</v>
      </c>
      <c r="CU11" s="2" t="s">
        <v>291</v>
      </c>
      <c r="CV11" s="2" t="s">
        <v>292</v>
      </c>
      <c r="CW11" s="2" t="s">
        <v>139</v>
      </c>
      <c r="CX11" s="2" t="s">
        <v>129</v>
      </c>
      <c r="CY11" s="4">
        <v>14</v>
      </c>
      <c r="CZ11" s="8">
        <v>4326.42</v>
      </c>
      <c r="DA11" s="4"/>
      <c r="DB11" s="8"/>
      <c r="DC11" s="7"/>
      <c r="DD11" s="7"/>
      <c r="DE11" s="2" t="s">
        <v>136</v>
      </c>
      <c r="DF11" s="2" t="s">
        <v>170</v>
      </c>
      <c r="DG11" s="2" t="s">
        <v>184</v>
      </c>
      <c r="DH11" s="2" t="s">
        <v>293</v>
      </c>
      <c r="DI11" s="2" t="s">
        <v>139</v>
      </c>
      <c r="DJ11" s="2" t="s">
        <v>129</v>
      </c>
      <c r="DK11" s="4">
        <v>1</v>
      </c>
      <c r="DL11" s="8">
        <v>294.98</v>
      </c>
      <c r="DM11" s="4"/>
      <c r="DN11" s="8"/>
      <c r="DO11" s="7"/>
      <c r="DP11" s="7"/>
      <c r="DQ11" s="2" t="s">
        <v>136</v>
      </c>
      <c r="DR11" s="2" t="s">
        <v>170</v>
      </c>
      <c r="DS11" s="2" t="s">
        <v>272</v>
      </c>
      <c r="DT11" s="2" t="s">
        <v>294</v>
      </c>
      <c r="DU11" s="2" t="s">
        <v>139</v>
      </c>
      <c r="DV11" s="2" t="s">
        <v>129</v>
      </c>
      <c r="DW11" s="4">
        <v>6</v>
      </c>
      <c r="DX11" s="8">
        <v>1623.9</v>
      </c>
      <c r="DY11" s="4"/>
      <c r="DZ11" s="8"/>
      <c r="EA11" s="7"/>
      <c r="EB11" s="7"/>
      <c r="EC11" s="2" t="s">
        <v>136</v>
      </c>
      <c r="ED11" s="2" t="s">
        <v>170</v>
      </c>
      <c r="EE11" s="2" t="s">
        <v>273</v>
      </c>
      <c r="EF11" s="2" t="s">
        <v>295</v>
      </c>
      <c r="EG11" s="2" t="s">
        <v>139</v>
      </c>
      <c r="EH11" s="2" t="s">
        <v>129</v>
      </c>
      <c r="EI11" s="4">
        <v>3</v>
      </c>
      <c r="EJ11" s="8">
        <v>884.94</v>
      </c>
      <c r="EK11" s="4"/>
      <c r="EL11" s="8"/>
      <c r="EM11" s="7"/>
      <c r="EN11" s="7"/>
      <c r="EO11" s="2" t="s">
        <v>136</v>
      </c>
      <c r="EP11" s="2" t="s">
        <v>170</v>
      </c>
      <c r="EQ11" s="2" t="s">
        <v>190</v>
      </c>
      <c r="ER11" s="2" t="s">
        <v>296</v>
      </c>
      <c r="ES11" s="2" t="s">
        <v>139</v>
      </c>
      <c r="ET11" s="2" t="s">
        <v>129</v>
      </c>
      <c r="EU11" s="4">
        <v>2</v>
      </c>
      <c r="EV11" s="8">
        <v>536.36</v>
      </c>
      <c r="EW11" s="4"/>
      <c r="EX11" s="8"/>
      <c r="EY11" s="7"/>
      <c r="EZ11" s="7"/>
      <c r="FA11" s="2" t="s">
        <v>136</v>
      </c>
      <c r="FB11" s="2" t="s">
        <v>170</v>
      </c>
      <c r="FC11" s="2" t="s">
        <v>191</v>
      </c>
      <c r="FD11" s="2" t="s">
        <v>297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168</v>
      </c>
      <c r="FN11" s="2" t="s">
        <v>170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>
        <v>2</v>
      </c>
      <c r="FT11" s="8">
        <v>606.82</v>
      </c>
      <c r="FU11" s="4"/>
      <c r="FV11" s="8"/>
      <c r="FW11" s="7"/>
      <c r="FX11" s="7"/>
      <c r="FY11" s="2" t="s">
        <v>136</v>
      </c>
      <c r="FZ11" s="2" t="s">
        <v>170</v>
      </c>
      <c r="GA11" s="2" t="s">
        <v>279</v>
      </c>
      <c r="GB11" s="2" t="s">
        <v>298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168</v>
      </c>
      <c r="GL11" s="2" t="s">
        <v>170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168</v>
      </c>
      <c r="GX11" s="2" t="s">
        <v>170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>
        <v>2</v>
      </c>
      <c r="HD11" s="8">
        <v>606.82</v>
      </c>
      <c r="HE11" s="4"/>
      <c r="HF11" s="8"/>
      <c r="HG11" s="7"/>
      <c r="HH11" s="7"/>
      <c r="HI11" s="2" t="s">
        <v>136</v>
      </c>
      <c r="HJ11" s="2" t="s">
        <v>170</v>
      </c>
      <c r="HK11" s="2" t="s">
        <v>201</v>
      </c>
      <c r="HL11" s="2" t="s">
        <v>299</v>
      </c>
      <c r="HM11" s="2" t="s">
        <v>139</v>
      </c>
      <c r="HN11" s="2" t="s">
        <v>129</v>
      </c>
      <c r="HO11" s="4">
        <v>2</v>
      </c>
      <c r="HP11" s="8">
        <v>561.88</v>
      </c>
      <c r="HQ11" s="4"/>
      <c r="HR11" s="8"/>
      <c r="HS11" s="7"/>
      <c r="HT11" s="7"/>
      <c r="HU11" s="2" t="s">
        <v>136</v>
      </c>
      <c r="HV11" s="2" t="s">
        <v>170</v>
      </c>
      <c r="HW11" s="2" t="s">
        <v>203</v>
      </c>
      <c r="HX11" s="2" t="s">
        <v>204</v>
      </c>
      <c r="HY11" s="2" t="s">
        <v>139</v>
      </c>
      <c r="HZ11" s="2" t="s">
        <v>129</v>
      </c>
      <c r="IA11" s="4">
        <v>9</v>
      </c>
      <c r="IB11" s="8">
        <v>2528.46</v>
      </c>
      <c r="IC11" s="4"/>
      <c r="ID11" s="8"/>
      <c r="IE11" s="7"/>
      <c r="IF11" s="7"/>
      <c r="IG11" s="2" t="s">
        <v>136</v>
      </c>
      <c r="IH11" s="2" t="s">
        <v>170</v>
      </c>
      <c r="II11" s="2" t="s">
        <v>205</v>
      </c>
      <c r="IJ11" s="2" t="s">
        <v>227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170</v>
      </c>
      <c r="IU11" s="2" t="s">
        <v>207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168</v>
      </c>
      <c r="JF11" s="2" t="s">
        <v>170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170</v>
      </c>
      <c r="JS11" s="2" t="s">
        <v>287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168</v>
      </c>
      <c r="KD11" s="2" t="s">
        <v>170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169</v>
      </c>
      <c r="LB11" s="2" t="s">
        <v>170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168</v>
      </c>
      <c r="LN11" s="2" t="s">
        <v>170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169</v>
      </c>
      <c r="ML11" s="2" t="s">
        <v>170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169</v>
      </c>
      <c r="MX11" s="2" t="s">
        <v>170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168</v>
      </c>
      <c r="NJ11" s="2" t="s">
        <v>170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169</v>
      </c>
      <c r="NV11" s="2" t="s">
        <v>170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168</v>
      </c>
      <c r="OH11" s="2" t="s">
        <v>170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209</v>
      </c>
      <c r="PR11" s="2" t="s">
        <v>170</v>
      </c>
      <c r="PS11" s="2" t="s">
        <v>129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168</v>
      </c>
      <c r="QD11" s="2" t="s">
        <v>170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300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124</v>
      </c>
      <c r="K12" s="2" t="s">
        <v>303</v>
      </c>
      <c r="L12" s="3">
        <v>136.03</v>
      </c>
      <c r="M12" s="3">
        <v>142.83</v>
      </c>
      <c r="N12" s="3">
        <v>279.99</v>
      </c>
      <c r="O12" s="2" t="s">
        <v>263</v>
      </c>
      <c r="P12" s="2" t="s">
        <v>264</v>
      </c>
      <c r="Q12" s="2" t="s">
        <v>128</v>
      </c>
      <c r="R12" s="2" t="s">
        <v>129</v>
      </c>
      <c r="S12" s="2" t="s">
        <v>304</v>
      </c>
      <c r="T12" s="2" t="s">
        <v>129</v>
      </c>
      <c r="U12" s="2" t="s">
        <v>129</v>
      </c>
      <c r="V12" s="2" t="s">
        <v>131</v>
      </c>
      <c r="W12" s="2" t="s">
        <v>132</v>
      </c>
      <c r="X12" s="2" t="s">
        <v>129</v>
      </c>
      <c r="Y12" s="2" t="s">
        <v>305</v>
      </c>
      <c r="Z12" s="4"/>
      <c r="AA12" s="4">
        <f>=ROUNDDOWN({0},0)</f>
      </c>
      <c r="AB12" s="5">
        <v>2.7</v>
      </c>
      <c r="AC12" s="2" t="s">
        <v>129</v>
      </c>
      <c r="AD12" s="4"/>
      <c r="AE12" s="4"/>
      <c r="AF12" s="6">
        <v>65</v>
      </c>
      <c r="AG12" s="6"/>
      <c r="AH12" s="7">
        <v>0.6612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91</v>
      </c>
      <c r="AQ12" s="8">
        <v>13133.55</v>
      </c>
      <c r="AR12" s="4"/>
      <c r="AS12" s="8"/>
      <c r="AT12" s="7"/>
      <c r="AU12" s="7"/>
      <c r="AV12" s="4">
        <v>91</v>
      </c>
      <c r="AW12" s="8">
        <v>13133.55</v>
      </c>
      <c r="AX12" s="4"/>
      <c r="AY12" s="8"/>
      <c r="AZ12" s="7"/>
      <c r="BA12" s="7"/>
      <c r="BB12" s="7">
        <v>1</v>
      </c>
      <c r="BC12" s="4">
        <v>91</v>
      </c>
      <c r="BD12" s="8">
        <v>13133.55</v>
      </c>
      <c r="BE12" s="4"/>
      <c r="BF12" s="8"/>
      <c r="BG12" s="7"/>
      <c r="BH12" s="7"/>
      <c r="BI12" s="7">
        <v>1</v>
      </c>
      <c r="BJ12" s="4">
        <v>91</v>
      </c>
      <c r="BK12" s="8">
        <v>13133.55</v>
      </c>
      <c r="BL12" s="2" t="s">
        <v>306</v>
      </c>
      <c r="BM12" s="7">
        <v>1</v>
      </c>
      <c r="BN12" s="7">
        <v>1</v>
      </c>
      <c r="BO12" s="4">
        <v>31</v>
      </c>
      <c r="BP12" s="8">
        <v>5026.13</v>
      </c>
      <c r="BQ12" s="4"/>
      <c r="BR12" s="8"/>
      <c r="BS12" s="7"/>
      <c r="BT12" s="7"/>
      <c r="BU12" s="2" t="s">
        <v>136</v>
      </c>
      <c r="BV12" s="2" t="s">
        <v>170</v>
      </c>
      <c r="BW12" s="2" t="s">
        <v>307</v>
      </c>
      <c r="BX12" s="2" t="s">
        <v>308</v>
      </c>
      <c r="BY12" s="2" t="s">
        <v>139</v>
      </c>
      <c r="BZ12" s="2" t="s">
        <v>129</v>
      </c>
      <c r="CA12" s="4">
        <v>26</v>
      </c>
      <c r="CB12" s="8">
        <v>3424.97</v>
      </c>
      <c r="CC12" s="4"/>
      <c r="CD12" s="8"/>
      <c r="CE12" s="7"/>
      <c r="CF12" s="7"/>
      <c r="CG12" s="2" t="s">
        <v>136</v>
      </c>
      <c r="CH12" s="2" t="s">
        <v>170</v>
      </c>
      <c r="CI12" s="2" t="s">
        <v>140</v>
      </c>
      <c r="CJ12" s="2" t="s">
        <v>309</v>
      </c>
      <c r="CK12" s="2" t="s">
        <v>139</v>
      </c>
      <c r="CL12" s="2" t="s">
        <v>129</v>
      </c>
      <c r="CM12" s="4">
        <v>13</v>
      </c>
      <c r="CN12" s="8">
        <v>1531.67</v>
      </c>
      <c r="CO12" s="4"/>
      <c r="CP12" s="8"/>
      <c r="CQ12" s="7"/>
      <c r="CR12" s="7"/>
      <c r="CS12" s="2" t="s">
        <v>136</v>
      </c>
      <c r="CT12" s="2" t="s">
        <v>170</v>
      </c>
      <c r="CU12" s="2" t="s">
        <v>142</v>
      </c>
      <c r="CV12" s="2" t="s">
        <v>310</v>
      </c>
      <c r="CW12" s="2" t="s">
        <v>311</v>
      </c>
      <c r="CX12" s="2" t="s">
        <v>129</v>
      </c>
      <c r="CY12" s="4"/>
      <c r="CZ12" s="8"/>
      <c r="DA12" s="4"/>
      <c r="DB12" s="8"/>
      <c r="DC12" s="7"/>
      <c r="DD12" s="7"/>
      <c r="DE12" s="2" t="s">
        <v>161</v>
      </c>
      <c r="DF12" s="2" t="s">
        <v>170</v>
      </c>
      <c r="DG12" s="2" t="s">
        <v>129</v>
      </c>
      <c r="DH12" s="2" t="s">
        <v>129</v>
      </c>
      <c r="DI12" s="2" t="s">
        <v>139</v>
      </c>
      <c r="DJ12" s="2" t="s">
        <v>129</v>
      </c>
      <c r="DK12" s="4">
        <v>8</v>
      </c>
      <c r="DL12" s="8">
        <v>1199.76</v>
      </c>
      <c r="DM12" s="4"/>
      <c r="DN12" s="8"/>
      <c r="DO12" s="7"/>
      <c r="DP12" s="7"/>
      <c r="DQ12" s="2" t="s">
        <v>136</v>
      </c>
      <c r="DR12" s="2" t="s">
        <v>170</v>
      </c>
      <c r="DS12" s="2" t="s">
        <v>146</v>
      </c>
      <c r="DT12" s="2" t="s">
        <v>312</v>
      </c>
      <c r="DU12" s="2" t="s">
        <v>139</v>
      </c>
      <c r="DV12" s="2" t="s">
        <v>129</v>
      </c>
      <c r="DW12" s="4">
        <v>9</v>
      </c>
      <c r="DX12" s="8">
        <v>1356.84</v>
      </c>
      <c r="DY12" s="4"/>
      <c r="DZ12" s="8"/>
      <c r="EA12" s="7"/>
      <c r="EB12" s="7"/>
      <c r="EC12" s="2" t="s">
        <v>136</v>
      </c>
      <c r="ED12" s="2" t="s">
        <v>170</v>
      </c>
      <c r="EE12" s="2" t="s">
        <v>313</v>
      </c>
      <c r="EF12" s="2" t="s">
        <v>314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161</v>
      </c>
      <c r="EP12" s="2" t="s">
        <v>170</v>
      </c>
      <c r="EQ12" s="2" t="s">
        <v>129</v>
      </c>
      <c r="ER12" s="2" t="s">
        <v>129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170</v>
      </c>
      <c r="FC12" s="2" t="s">
        <v>152</v>
      </c>
      <c r="FD12" s="2" t="s">
        <v>315</v>
      </c>
      <c r="FE12" s="2" t="s">
        <v>311</v>
      </c>
      <c r="FF12" s="2" t="s">
        <v>129</v>
      </c>
      <c r="FG12" s="4">
        <v>2</v>
      </c>
      <c r="FH12" s="8">
        <v>308.52</v>
      </c>
      <c r="FI12" s="4"/>
      <c r="FJ12" s="8"/>
      <c r="FK12" s="7"/>
      <c r="FL12" s="7"/>
      <c r="FM12" s="2" t="s">
        <v>136</v>
      </c>
      <c r="FN12" s="2" t="s">
        <v>170</v>
      </c>
      <c r="FO12" s="2" t="s">
        <v>193</v>
      </c>
      <c r="FP12" s="2" t="s">
        <v>316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170</v>
      </c>
      <c r="GA12" s="2" t="s">
        <v>156</v>
      </c>
      <c r="GB12" s="2" t="s">
        <v>317</v>
      </c>
      <c r="GC12" s="2" t="s">
        <v>139</v>
      </c>
      <c r="GD12" s="2" t="s">
        <v>129</v>
      </c>
      <c r="GE12" s="4">
        <v>1</v>
      </c>
      <c r="GF12" s="8">
        <v>142.83</v>
      </c>
      <c r="GG12" s="4"/>
      <c r="GH12" s="8"/>
      <c r="GI12" s="7"/>
      <c r="GJ12" s="7"/>
      <c r="GK12" s="2" t="s">
        <v>136</v>
      </c>
      <c r="GL12" s="2" t="s">
        <v>170</v>
      </c>
      <c r="GM12" s="2" t="s">
        <v>197</v>
      </c>
      <c r="GN12" s="2" t="s">
        <v>158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168</v>
      </c>
      <c r="GX12" s="2" t="s">
        <v>170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161</v>
      </c>
      <c r="HJ12" s="2" t="s">
        <v>170</v>
      </c>
      <c r="HK12" s="2" t="s">
        <v>129</v>
      </c>
      <c r="HL12" s="2" t="s">
        <v>129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170</v>
      </c>
      <c r="HW12" s="2" t="s">
        <v>162</v>
      </c>
      <c r="HX12" s="2" t="s">
        <v>318</v>
      </c>
      <c r="HY12" s="2" t="s">
        <v>139</v>
      </c>
      <c r="HZ12" s="2" t="s">
        <v>129</v>
      </c>
      <c r="IA12" s="4">
        <v>1</v>
      </c>
      <c r="IB12" s="8">
        <v>142.83</v>
      </c>
      <c r="IC12" s="4"/>
      <c r="ID12" s="8"/>
      <c r="IE12" s="7"/>
      <c r="IF12" s="7"/>
      <c r="IG12" s="2" t="s">
        <v>136</v>
      </c>
      <c r="IH12" s="2" t="s">
        <v>170</v>
      </c>
      <c r="II12" s="2" t="s">
        <v>205</v>
      </c>
      <c r="IJ12" s="2" t="s">
        <v>319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170</v>
      </c>
      <c r="IU12" s="2" t="s">
        <v>164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168</v>
      </c>
      <c r="JF12" s="2" t="s">
        <v>170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170</v>
      </c>
      <c r="JS12" s="2" t="s">
        <v>140</v>
      </c>
      <c r="JT12" s="2" t="s">
        <v>320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168</v>
      </c>
      <c r="KD12" s="2" t="s">
        <v>170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168</v>
      </c>
      <c r="LN12" s="2" t="s">
        <v>170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129</v>
      </c>
      <c r="ML12" s="2" t="s">
        <v>129</v>
      </c>
      <c r="MM12" s="2" t="s">
        <v>129</v>
      </c>
      <c r="MN12" s="2" t="s">
        <v>129</v>
      </c>
      <c r="MO12" s="2" t="s">
        <v>129</v>
      </c>
      <c r="MP12" s="2" t="s">
        <v>129</v>
      </c>
      <c r="MQ12" s="4"/>
      <c r="MR12" s="8"/>
      <c r="MS12" s="4"/>
      <c r="MT12" s="8"/>
      <c r="MU12" s="7"/>
      <c r="MV12" s="7"/>
      <c r="MW12" s="2" t="s">
        <v>169</v>
      </c>
      <c r="MX12" s="2" t="s">
        <v>170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168</v>
      </c>
      <c r="NJ12" s="2" t="s">
        <v>170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168</v>
      </c>
      <c r="OH12" s="2" t="s">
        <v>170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136</v>
      </c>
      <c r="PR12" s="2" t="s">
        <v>170</v>
      </c>
      <c r="PS12" s="2" t="s">
        <v>171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168</v>
      </c>
      <c r="QD12" s="2" t="s">
        <v>170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321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124</v>
      </c>
      <c r="K13" s="2" t="s">
        <v>324</v>
      </c>
      <c r="L13" s="3">
        <v>105.3</v>
      </c>
      <c r="M13" s="3">
        <v>110.56</v>
      </c>
      <c r="N13" s="3">
        <v>244.99</v>
      </c>
      <c r="O13" s="2" t="s">
        <v>126</v>
      </c>
      <c r="P13" s="2" t="s">
        <v>325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176</v>
      </c>
      <c r="V13" s="2" t="s">
        <v>177</v>
      </c>
      <c r="W13" s="2" t="s">
        <v>326</v>
      </c>
      <c r="X13" s="2" t="s">
        <v>129</v>
      </c>
      <c r="Y13" s="2" t="s">
        <v>327</v>
      </c>
      <c r="Z13" s="4">
        <v>48</v>
      </c>
      <c r="AA13" s="4">
        <f>=ROUNDDOWN(24,0)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30</v>
      </c>
      <c r="AQ13" s="8">
        <v>4354.93</v>
      </c>
      <c r="AR13" s="4"/>
      <c r="AS13" s="8"/>
      <c r="AT13" s="7"/>
      <c r="AU13" s="7"/>
      <c r="AV13" s="4">
        <v>30</v>
      </c>
      <c r="AW13" s="8">
        <v>4354.93</v>
      </c>
      <c r="AX13" s="4"/>
      <c r="AY13" s="8"/>
      <c r="AZ13" s="7"/>
      <c r="BA13" s="7"/>
      <c r="BB13" s="7">
        <v>1</v>
      </c>
      <c r="BC13" s="4">
        <v>30</v>
      </c>
      <c r="BD13" s="8">
        <v>4354.93</v>
      </c>
      <c r="BE13" s="4"/>
      <c r="BF13" s="8"/>
      <c r="BG13" s="7"/>
      <c r="BH13" s="7"/>
      <c r="BI13" s="7">
        <v>1</v>
      </c>
      <c r="BJ13" s="4">
        <v>30</v>
      </c>
      <c r="BK13" s="8">
        <v>4354.93</v>
      </c>
      <c r="BL13" s="2" t="s">
        <v>328</v>
      </c>
      <c r="BM13" s="7">
        <v>1</v>
      </c>
      <c r="BN13" s="7">
        <v>1</v>
      </c>
      <c r="BO13" s="4">
        <v>6</v>
      </c>
      <c r="BP13" s="8">
        <v>833.34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194</v>
      </c>
      <c r="BX13" s="2" t="s">
        <v>329</v>
      </c>
      <c r="BY13" s="2" t="s">
        <v>139</v>
      </c>
      <c r="BZ13" s="2" t="s">
        <v>129</v>
      </c>
      <c r="CA13" s="4">
        <v>12</v>
      </c>
      <c r="CB13" s="8">
        <v>1820.25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327</v>
      </c>
      <c r="CJ13" s="2" t="s">
        <v>330</v>
      </c>
      <c r="CK13" s="2" t="s">
        <v>139</v>
      </c>
      <c r="CL13" s="2" t="s">
        <v>129</v>
      </c>
      <c r="CM13" s="4">
        <v>2</v>
      </c>
      <c r="CN13" s="8">
        <v>245.7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194</v>
      </c>
      <c r="CV13" s="2" t="s">
        <v>189</v>
      </c>
      <c r="CW13" s="2" t="s">
        <v>139</v>
      </c>
      <c r="CX13" s="2" t="s">
        <v>129</v>
      </c>
      <c r="CY13" s="4">
        <v>3</v>
      </c>
      <c r="CZ13" s="8">
        <v>458.64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184</v>
      </c>
      <c r="DH13" s="2" t="s">
        <v>331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136</v>
      </c>
      <c r="DR13" s="2" t="s">
        <v>126</v>
      </c>
      <c r="DS13" s="2" t="s">
        <v>332</v>
      </c>
      <c r="DT13" s="2" t="s">
        <v>129</v>
      </c>
      <c r="DU13" s="2" t="s">
        <v>139</v>
      </c>
      <c r="DV13" s="2" t="s">
        <v>129</v>
      </c>
      <c r="DW13" s="4">
        <v>3</v>
      </c>
      <c r="DX13" s="8">
        <v>458.64</v>
      </c>
      <c r="DY13" s="4"/>
      <c r="DZ13" s="8"/>
      <c r="EA13" s="7"/>
      <c r="EB13" s="7"/>
      <c r="EC13" s="2" t="s">
        <v>136</v>
      </c>
      <c r="ED13" s="2" t="s">
        <v>126</v>
      </c>
      <c r="EE13" s="2" t="s">
        <v>194</v>
      </c>
      <c r="EF13" s="2" t="s">
        <v>333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170</v>
      </c>
      <c r="EQ13" s="2" t="s">
        <v>194</v>
      </c>
      <c r="ER13" s="2" t="s">
        <v>334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151</v>
      </c>
      <c r="FC13" s="2" t="s">
        <v>335</v>
      </c>
      <c r="FD13" s="2" t="s">
        <v>129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336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337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168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168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>
        <v>2</v>
      </c>
      <c r="HD13" s="8">
        <v>265.36</v>
      </c>
      <c r="HE13" s="4"/>
      <c r="HF13" s="8"/>
      <c r="HG13" s="7"/>
      <c r="HH13" s="7"/>
      <c r="HI13" s="2" t="s">
        <v>136</v>
      </c>
      <c r="HJ13" s="2" t="s">
        <v>126</v>
      </c>
      <c r="HK13" s="2" t="s">
        <v>338</v>
      </c>
      <c r="HL13" s="2" t="s">
        <v>339</v>
      </c>
      <c r="HM13" s="2" t="s">
        <v>139</v>
      </c>
      <c r="HN13" s="2" t="s">
        <v>129</v>
      </c>
      <c r="HO13" s="4">
        <v>2</v>
      </c>
      <c r="HP13" s="8">
        <v>273</v>
      </c>
      <c r="HQ13" s="4"/>
      <c r="HR13" s="8"/>
      <c r="HS13" s="7"/>
      <c r="HT13" s="7"/>
      <c r="HU13" s="2" t="s">
        <v>136</v>
      </c>
      <c r="HV13" s="2" t="s">
        <v>126</v>
      </c>
      <c r="HW13" s="2" t="s">
        <v>340</v>
      </c>
      <c r="HX13" s="2" t="s">
        <v>341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168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342</v>
      </c>
      <c r="IV13" s="2" t="s">
        <v>343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126</v>
      </c>
      <c r="JG13" s="2" t="s">
        <v>208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136</v>
      </c>
      <c r="JR13" s="2" t="s">
        <v>126</v>
      </c>
      <c r="JS13" s="2" t="s">
        <v>194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168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168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169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168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168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169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168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169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168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168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168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344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345</v>
      </c>
      <c r="G14" s="2" t="s">
        <v>345</v>
      </c>
      <c r="H14" s="2" t="s">
        <v>345</v>
      </c>
      <c r="I14" s="2" t="s">
        <v>346</v>
      </c>
      <c r="J14" s="2" t="s">
        <v>124</v>
      </c>
      <c r="K14" s="2" t="s">
        <v>347</v>
      </c>
      <c r="L14" s="3">
        <v>231.66</v>
      </c>
      <c r="M14" s="3">
        <v>243.24</v>
      </c>
      <c r="N14" s="3">
        <v>459</v>
      </c>
      <c r="O14" s="2" t="s">
        <v>263</v>
      </c>
      <c r="P14" s="2" t="s">
        <v>264</v>
      </c>
      <c r="Q14" s="2" t="s">
        <v>128</v>
      </c>
      <c r="R14" s="2" t="s">
        <v>129</v>
      </c>
      <c r="S14" s="2" t="s">
        <v>348</v>
      </c>
      <c r="T14" s="2" t="s">
        <v>129</v>
      </c>
      <c r="U14" s="2" t="s">
        <v>129</v>
      </c>
      <c r="V14" s="2" t="s">
        <v>131</v>
      </c>
      <c r="W14" s="2" t="s">
        <v>132</v>
      </c>
      <c r="X14" s="2" t="s">
        <v>129</v>
      </c>
      <c r="Y14" s="2" t="s">
        <v>349</v>
      </c>
      <c r="Z14" s="4"/>
      <c r="AA14" s="4">
        <f>=ROUNDDOWN({0},0)</f>
      </c>
      <c r="AB14" s="5">
        <v>0.8</v>
      </c>
      <c r="AC14" s="2" t="s">
        <v>129</v>
      </c>
      <c r="AD14" s="4"/>
      <c r="AE14" s="4"/>
      <c r="AF14" s="6">
        <v>63</v>
      </c>
      <c r="AG14" s="6"/>
      <c r="AH14" s="7">
        <v>0.5847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20</v>
      </c>
      <c r="AQ14" s="8">
        <v>3746.43</v>
      </c>
      <c r="AR14" s="4"/>
      <c r="AS14" s="8"/>
      <c r="AT14" s="7"/>
      <c r="AU14" s="7"/>
      <c r="AV14" s="4">
        <v>20</v>
      </c>
      <c r="AW14" s="8">
        <v>3746.43</v>
      </c>
      <c r="AX14" s="4"/>
      <c r="AY14" s="8"/>
      <c r="AZ14" s="7"/>
      <c r="BA14" s="7"/>
      <c r="BB14" s="7">
        <v>1</v>
      </c>
      <c r="BC14" s="4">
        <v>20</v>
      </c>
      <c r="BD14" s="8">
        <v>3746.43</v>
      </c>
      <c r="BE14" s="4"/>
      <c r="BF14" s="8"/>
      <c r="BG14" s="7"/>
      <c r="BH14" s="7"/>
      <c r="BI14" s="7">
        <v>1</v>
      </c>
      <c r="BJ14" s="4">
        <v>20</v>
      </c>
      <c r="BK14" s="8">
        <v>3746.43</v>
      </c>
      <c r="BL14" s="2" t="s">
        <v>350</v>
      </c>
      <c r="BM14" s="7">
        <v>1</v>
      </c>
      <c r="BN14" s="7">
        <v>1</v>
      </c>
      <c r="BO14" s="4">
        <v>1</v>
      </c>
      <c r="BP14" s="8">
        <v>127.71</v>
      </c>
      <c r="BQ14" s="4"/>
      <c r="BR14" s="8"/>
      <c r="BS14" s="7"/>
      <c r="BT14" s="7"/>
      <c r="BU14" s="2" t="s">
        <v>136</v>
      </c>
      <c r="BV14" s="2" t="s">
        <v>170</v>
      </c>
      <c r="BW14" s="2" t="s">
        <v>307</v>
      </c>
      <c r="BX14" s="2" t="s">
        <v>351</v>
      </c>
      <c r="BY14" s="2" t="s">
        <v>139</v>
      </c>
      <c r="BZ14" s="2" t="s">
        <v>129</v>
      </c>
      <c r="CA14" s="4">
        <v>3</v>
      </c>
      <c r="CB14" s="8">
        <v>729.72</v>
      </c>
      <c r="CC14" s="4"/>
      <c r="CD14" s="8"/>
      <c r="CE14" s="7"/>
      <c r="CF14" s="7"/>
      <c r="CG14" s="2" t="s">
        <v>136</v>
      </c>
      <c r="CH14" s="2" t="s">
        <v>170</v>
      </c>
      <c r="CI14" s="2" t="s">
        <v>140</v>
      </c>
      <c r="CJ14" s="2" t="s">
        <v>352</v>
      </c>
      <c r="CK14" s="2" t="s">
        <v>139</v>
      </c>
      <c r="CL14" s="2" t="s">
        <v>129</v>
      </c>
      <c r="CM14" s="4">
        <v>9</v>
      </c>
      <c r="CN14" s="8">
        <v>1048.23</v>
      </c>
      <c r="CO14" s="4"/>
      <c r="CP14" s="8"/>
      <c r="CQ14" s="7"/>
      <c r="CR14" s="7"/>
      <c r="CS14" s="2" t="s">
        <v>136</v>
      </c>
      <c r="CT14" s="2" t="s">
        <v>170</v>
      </c>
      <c r="CU14" s="2" t="s">
        <v>353</v>
      </c>
      <c r="CV14" s="2" t="s">
        <v>354</v>
      </c>
      <c r="CW14" s="2" t="s">
        <v>311</v>
      </c>
      <c r="CX14" s="2" t="s">
        <v>129</v>
      </c>
      <c r="CY14" s="4">
        <v>6</v>
      </c>
      <c r="CZ14" s="8">
        <v>1605.42</v>
      </c>
      <c r="DA14" s="4"/>
      <c r="DB14" s="8"/>
      <c r="DC14" s="7"/>
      <c r="DD14" s="7"/>
      <c r="DE14" s="2" t="s">
        <v>136</v>
      </c>
      <c r="DF14" s="2" t="s">
        <v>170</v>
      </c>
      <c r="DG14" s="2" t="s">
        <v>144</v>
      </c>
      <c r="DH14" s="2" t="s">
        <v>355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170</v>
      </c>
      <c r="DS14" s="2" t="s">
        <v>146</v>
      </c>
      <c r="DT14" s="2" t="s">
        <v>356</v>
      </c>
      <c r="DU14" s="2" t="s">
        <v>139</v>
      </c>
      <c r="DV14" s="2" t="s">
        <v>129</v>
      </c>
      <c r="DW14" s="4">
        <v>1</v>
      </c>
      <c r="DX14" s="8">
        <v>235.35</v>
      </c>
      <c r="DY14" s="4"/>
      <c r="DZ14" s="8"/>
      <c r="EA14" s="7"/>
      <c r="EB14" s="7"/>
      <c r="EC14" s="2" t="s">
        <v>136</v>
      </c>
      <c r="ED14" s="2" t="s">
        <v>170</v>
      </c>
      <c r="EE14" s="2" t="s">
        <v>313</v>
      </c>
      <c r="EF14" s="2" t="s">
        <v>357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161</v>
      </c>
      <c r="EP14" s="2" t="s">
        <v>170</v>
      </c>
      <c r="EQ14" s="2" t="s">
        <v>129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136</v>
      </c>
      <c r="FB14" s="2" t="s">
        <v>170</v>
      </c>
      <c r="FC14" s="2" t="s">
        <v>152</v>
      </c>
      <c r="FD14" s="2" t="s">
        <v>358</v>
      </c>
      <c r="FE14" s="2" t="s">
        <v>311</v>
      </c>
      <c r="FF14" s="2" t="s">
        <v>129</v>
      </c>
      <c r="FG14" s="4"/>
      <c r="FH14" s="8"/>
      <c r="FI14" s="4"/>
      <c r="FJ14" s="8"/>
      <c r="FK14" s="7"/>
      <c r="FL14" s="7"/>
      <c r="FM14" s="2" t="s">
        <v>168</v>
      </c>
      <c r="FN14" s="2" t="s">
        <v>170</v>
      </c>
      <c r="FO14" s="2" t="s">
        <v>129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170</v>
      </c>
      <c r="GA14" s="2" t="s">
        <v>156</v>
      </c>
      <c r="GB14" s="2" t="s">
        <v>359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168</v>
      </c>
      <c r="GL14" s="2" t="s">
        <v>170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168</v>
      </c>
      <c r="GX14" s="2" t="s">
        <v>170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161</v>
      </c>
      <c r="HJ14" s="2" t="s">
        <v>170</v>
      </c>
      <c r="HK14" s="2" t="s">
        <v>129</v>
      </c>
      <c r="HL14" s="2" t="s">
        <v>129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136</v>
      </c>
      <c r="HV14" s="2" t="s">
        <v>170</v>
      </c>
      <c r="HW14" s="2" t="s">
        <v>162</v>
      </c>
      <c r="HX14" s="2" t="s">
        <v>129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129</v>
      </c>
      <c r="IH14" s="2" t="s">
        <v>129</v>
      </c>
      <c r="II14" s="2" t="s">
        <v>129</v>
      </c>
      <c r="IJ14" s="2" t="s">
        <v>129</v>
      </c>
      <c r="IK14" s="2" t="s">
        <v>129</v>
      </c>
      <c r="IL14" s="2" t="s">
        <v>129</v>
      </c>
      <c r="IM14" s="4"/>
      <c r="IN14" s="8"/>
      <c r="IO14" s="4"/>
      <c r="IP14" s="8"/>
      <c r="IQ14" s="7"/>
      <c r="IR14" s="7"/>
      <c r="IS14" s="2" t="s">
        <v>136</v>
      </c>
      <c r="IT14" s="2" t="s">
        <v>170</v>
      </c>
      <c r="IU14" s="2" t="s">
        <v>360</v>
      </c>
      <c r="IV14" s="2" t="s">
        <v>357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168</v>
      </c>
      <c r="JF14" s="2" t="s">
        <v>170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170</v>
      </c>
      <c r="JS14" s="2" t="s">
        <v>140</v>
      </c>
      <c r="JT14" s="2" t="s">
        <v>361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168</v>
      </c>
      <c r="KD14" s="2" t="s">
        <v>170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129</v>
      </c>
      <c r="KP14" s="2" t="s">
        <v>129</v>
      </c>
      <c r="KQ14" s="2" t="s">
        <v>129</v>
      </c>
      <c r="KR14" s="2" t="s">
        <v>129</v>
      </c>
      <c r="KS14" s="2" t="s">
        <v>129</v>
      </c>
      <c r="KT14" s="2" t="s">
        <v>129</v>
      </c>
      <c r="KU14" s="4"/>
      <c r="KV14" s="8"/>
      <c r="KW14" s="4"/>
      <c r="KX14" s="8"/>
      <c r="KY14" s="7"/>
      <c r="KZ14" s="7"/>
      <c r="LA14" s="2" t="s">
        <v>169</v>
      </c>
      <c r="LB14" s="2" t="s">
        <v>170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168</v>
      </c>
      <c r="LN14" s="2" t="s">
        <v>170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129</v>
      </c>
      <c r="LZ14" s="2" t="s">
        <v>129</v>
      </c>
      <c r="MA14" s="2" t="s">
        <v>129</v>
      </c>
      <c r="MB14" s="2" t="s">
        <v>129</v>
      </c>
      <c r="MC14" s="2" t="s">
        <v>129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169</v>
      </c>
      <c r="MX14" s="2" t="s">
        <v>170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168</v>
      </c>
      <c r="NJ14" s="2" t="s">
        <v>170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168</v>
      </c>
      <c r="OH14" s="2" t="s">
        <v>170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136</v>
      </c>
      <c r="PR14" s="2" t="s">
        <v>170</v>
      </c>
      <c r="PS14" s="2" t="s">
        <v>260</v>
      </c>
      <c r="PT14" s="2" t="s">
        <v>129</v>
      </c>
      <c r="PU14" s="2" t="s">
        <v>139</v>
      </c>
      <c r="PV14" s="2" t="s">
        <v>129</v>
      </c>
      <c r="PW14" s="4"/>
      <c r="PX14" s="8"/>
      <c r="PY14" s="4"/>
      <c r="PZ14" s="8"/>
      <c r="QA14" s="7"/>
      <c r="QB14" s="7"/>
      <c r="QC14" s="2" t="s">
        <v>168</v>
      </c>
      <c r="QD14" s="2" t="s">
        <v>170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362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363</v>
      </c>
      <c r="G15" s="2" t="s">
        <v>363</v>
      </c>
      <c r="H15" s="2" t="s">
        <v>363</v>
      </c>
      <c r="I15" s="2" t="s">
        <v>364</v>
      </c>
      <c r="J15" s="2" t="s">
        <v>124</v>
      </c>
      <c r="K15" s="2" t="s">
        <v>365</v>
      </c>
      <c r="L15" s="3">
        <v>109.35</v>
      </c>
      <c r="M15" s="3">
        <v>114.82</v>
      </c>
      <c r="N15" s="3">
        <v>254.99</v>
      </c>
      <c r="O15" s="2" t="s">
        <v>126</v>
      </c>
      <c r="P15" s="2" t="s">
        <v>325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176</v>
      </c>
      <c r="V15" s="2" t="s">
        <v>177</v>
      </c>
      <c r="W15" s="2" t="s">
        <v>366</v>
      </c>
      <c r="X15" s="2" t="s">
        <v>129</v>
      </c>
      <c r="Y15" s="2" t="s">
        <v>251</v>
      </c>
      <c r="Z15" s="4">
        <v>68</v>
      </c>
      <c r="AA15" s="4">
        <f>=ROUNDDOWN(340,0)</f>
      </c>
      <c r="AB15" s="5">
        <v>0.2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16</v>
      </c>
      <c r="AQ15" s="8">
        <v>2280.04</v>
      </c>
      <c r="AR15" s="4"/>
      <c r="AS15" s="8"/>
      <c r="AT15" s="7"/>
      <c r="AU15" s="7"/>
      <c r="AV15" s="4">
        <v>16</v>
      </c>
      <c r="AW15" s="8">
        <v>2280.04</v>
      </c>
      <c r="AX15" s="4"/>
      <c r="AY15" s="8"/>
      <c r="AZ15" s="7"/>
      <c r="BA15" s="7"/>
      <c r="BB15" s="7">
        <v>1</v>
      </c>
      <c r="BC15" s="4">
        <v>16</v>
      </c>
      <c r="BD15" s="8">
        <v>2280.04</v>
      </c>
      <c r="BE15" s="4"/>
      <c r="BF15" s="8"/>
      <c r="BG15" s="7"/>
      <c r="BH15" s="7"/>
      <c r="BI15" s="7">
        <v>1</v>
      </c>
      <c r="BJ15" s="4">
        <v>16</v>
      </c>
      <c r="BK15" s="8">
        <v>2280.04</v>
      </c>
      <c r="BL15" s="2" t="s">
        <v>367</v>
      </c>
      <c r="BM15" s="7">
        <v>1</v>
      </c>
      <c r="BN15" s="7">
        <v>1</v>
      </c>
      <c r="BO15" s="4">
        <v>1</v>
      </c>
      <c r="BP15" s="8">
        <v>132.53</v>
      </c>
      <c r="BQ15" s="4"/>
      <c r="BR15" s="8"/>
      <c r="BS15" s="7"/>
      <c r="BT15" s="7"/>
      <c r="BU15" s="2" t="s">
        <v>136</v>
      </c>
      <c r="BV15" s="2" t="s">
        <v>126</v>
      </c>
      <c r="BW15" s="2" t="s">
        <v>368</v>
      </c>
      <c r="BX15" s="2" t="s">
        <v>369</v>
      </c>
      <c r="BY15" s="2" t="s">
        <v>139</v>
      </c>
      <c r="BZ15" s="2" t="s">
        <v>129</v>
      </c>
      <c r="CA15" s="4">
        <v>4</v>
      </c>
      <c r="CB15" s="8">
        <v>614.47</v>
      </c>
      <c r="CC15" s="4"/>
      <c r="CD15" s="8"/>
      <c r="CE15" s="7"/>
      <c r="CF15" s="7"/>
      <c r="CG15" s="2" t="s">
        <v>136</v>
      </c>
      <c r="CH15" s="2" t="s">
        <v>126</v>
      </c>
      <c r="CI15" s="2" t="s">
        <v>251</v>
      </c>
      <c r="CJ15" s="2" t="s">
        <v>370</v>
      </c>
      <c r="CK15" s="2" t="s">
        <v>139</v>
      </c>
      <c r="CL15" s="2" t="s">
        <v>129</v>
      </c>
      <c r="CM15" s="4">
        <v>5</v>
      </c>
      <c r="CN15" s="8">
        <v>637.88</v>
      </c>
      <c r="CO15" s="4"/>
      <c r="CP15" s="8"/>
      <c r="CQ15" s="7"/>
      <c r="CR15" s="7"/>
      <c r="CS15" s="2" t="s">
        <v>136</v>
      </c>
      <c r="CT15" s="2" t="s">
        <v>126</v>
      </c>
      <c r="CU15" s="2" t="s">
        <v>368</v>
      </c>
      <c r="CV15" s="2" t="s">
        <v>158</v>
      </c>
      <c r="CW15" s="2" t="s">
        <v>139</v>
      </c>
      <c r="CX15" s="2" t="s">
        <v>129</v>
      </c>
      <c r="CY15" s="4">
        <v>3</v>
      </c>
      <c r="CZ15" s="8">
        <v>476.28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368</v>
      </c>
      <c r="DH15" s="2" t="s">
        <v>371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332</v>
      </c>
      <c r="DT15" s="2" t="s">
        <v>372</v>
      </c>
      <c r="DU15" s="2" t="s">
        <v>139</v>
      </c>
      <c r="DV15" s="2" t="s">
        <v>129</v>
      </c>
      <c r="DW15" s="4">
        <v>1</v>
      </c>
      <c r="DX15" s="8">
        <v>158.76</v>
      </c>
      <c r="DY15" s="4"/>
      <c r="DZ15" s="8"/>
      <c r="EA15" s="7"/>
      <c r="EB15" s="7"/>
      <c r="EC15" s="2" t="s">
        <v>136</v>
      </c>
      <c r="ED15" s="2" t="s">
        <v>126</v>
      </c>
      <c r="EE15" s="2" t="s">
        <v>368</v>
      </c>
      <c r="EF15" s="2" t="s">
        <v>373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150</v>
      </c>
      <c r="EP15" s="2" t="s">
        <v>126</v>
      </c>
      <c r="EQ15" s="2" t="s">
        <v>129</v>
      </c>
      <c r="ER15" s="2" t="s">
        <v>129</v>
      </c>
      <c r="ES15" s="2" t="s">
        <v>139</v>
      </c>
      <c r="ET15" s="2" t="s">
        <v>129</v>
      </c>
      <c r="EU15" s="4">
        <v>1</v>
      </c>
      <c r="EV15" s="8">
        <v>132.54</v>
      </c>
      <c r="EW15" s="4"/>
      <c r="EX15" s="8"/>
      <c r="EY15" s="7"/>
      <c r="EZ15" s="7"/>
      <c r="FA15" s="2" t="s">
        <v>136</v>
      </c>
      <c r="FB15" s="2" t="s">
        <v>151</v>
      </c>
      <c r="FC15" s="2" t="s">
        <v>335</v>
      </c>
      <c r="FD15" s="2" t="s">
        <v>374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168</v>
      </c>
      <c r="FN15" s="2" t="s">
        <v>126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337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168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168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126</v>
      </c>
      <c r="HK15" s="2" t="s">
        <v>338</v>
      </c>
      <c r="HL15" s="2" t="s">
        <v>129</v>
      </c>
      <c r="HM15" s="2" t="s">
        <v>139</v>
      </c>
      <c r="HN15" s="2" t="s">
        <v>129</v>
      </c>
      <c r="HO15" s="4">
        <v>1</v>
      </c>
      <c r="HP15" s="8">
        <v>127.58</v>
      </c>
      <c r="HQ15" s="4"/>
      <c r="HR15" s="8"/>
      <c r="HS15" s="7"/>
      <c r="HT15" s="7"/>
      <c r="HU15" s="2" t="s">
        <v>136</v>
      </c>
      <c r="HV15" s="2" t="s">
        <v>126</v>
      </c>
      <c r="HW15" s="2" t="s">
        <v>375</v>
      </c>
      <c r="HX15" s="2" t="s">
        <v>376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168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136</v>
      </c>
      <c r="IT15" s="2" t="s">
        <v>126</v>
      </c>
      <c r="IU15" s="2" t="s">
        <v>342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136</v>
      </c>
      <c r="JF15" s="2" t="s">
        <v>126</v>
      </c>
      <c r="JG15" s="2" t="s">
        <v>208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136</v>
      </c>
      <c r="JR15" s="2" t="s">
        <v>126</v>
      </c>
      <c r="JS15" s="2" t="s">
        <v>368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168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168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169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168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168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169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168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169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168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168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168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377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124</v>
      </c>
      <c r="K16" s="2" t="s">
        <v>380</v>
      </c>
      <c r="L16" s="3">
        <v>66.24</v>
      </c>
      <c r="M16" s="3">
        <v>69.55</v>
      </c>
      <c r="N16" s="3">
        <v>149.99</v>
      </c>
      <c r="O16" s="2" t="s">
        <v>126</v>
      </c>
      <c r="P16" s="2" t="s">
        <v>264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176</v>
      </c>
      <c r="V16" s="2" t="s">
        <v>177</v>
      </c>
      <c r="W16" s="2" t="s">
        <v>381</v>
      </c>
      <c r="X16" s="2" t="s">
        <v>129</v>
      </c>
      <c r="Y16" s="2" t="s">
        <v>382</v>
      </c>
      <c r="Z16" s="4">
        <v>131</v>
      </c>
      <c r="AA16" s="4">
        <f>=ROUNDDOWN(655,0)</f>
      </c>
      <c r="AB16" s="5">
        <v>0.2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15</v>
      </c>
      <c r="AQ16" s="8">
        <v>1186.11</v>
      </c>
      <c r="AR16" s="4"/>
      <c r="AS16" s="8"/>
      <c r="AT16" s="7"/>
      <c r="AU16" s="7"/>
      <c r="AV16" s="4">
        <v>15</v>
      </c>
      <c r="AW16" s="8">
        <v>1186.11</v>
      </c>
      <c r="AX16" s="4"/>
      <c r="AY16" s="8"/>
      <c r="AZ16" s="7"/>
      <c r="BA16" s="7"/>
      <c r="BB16" s="7">
        <v>1</v>
      </c>
      <c r="BC16" s="4">
        <v>15</v>
      </c>
      <c r="BD16" s="8">
        <v>1186.11</v>
      </c>
      <c r="BE16" s="4"/>
      <c r="BF16" s="8"/>
      <c r="BG16" s="7"/>
      <c r="BH16" s="7"/>
      <c r="BI16" s="7">
        <v>1</v>
      </c>
      <c r="BJ16" s="4">
        <v>16</v>
      </c>
      <c r="BK16" s="8">
        <v>1268.91</v>
      </c>
      <c r="BL16" s="2" t="s">
        <v>383</v>
      </c>
      <c r="BM16" s="7">
        <v>0.9375</v>
      </c>
      <c r="BN16" s="7">
        <v>0.9347</v>
      </c>
      <c r="BO16" s="4">
        <v>1</v>
      </c>
      <c r="BP16" s="8">
        <v>83.16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384</v>
      </c>
      <c r="BX16" s="2" t="s">
        <v>385</v>
      </c>
      <c r="BY16" s="2" t="s">
        <v>139</v>
      </c>
      <c r="BZ16" s="2" t="s">
        <v>129</v>
      </c>
      <c r="CA16" s="4">
        <v>1</v>
      </c>
      <c r="CB16" s="8">
        <v>104.28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382</v>
      </c>
      <c r="CJ16" s="2" t="s">
        <v>316</v>
      </c>
      <c r="CK16" s="2" t="s">
        <v>139</v>
      </c>
      <c r="CL16" s="2" t="s">
        <v>129</v>
      </c>
      <c r="CM16" s="4">
        <v>5</v>
      </c>
      <c r="CN16" s="8">
        <v>337.18</v>
      </c>
      <c r="CO16" s="4"/>
      <c r="CP16" s="8"/>
      <c r="CQ16" s="7"/>
      <c r="CR16" s="7"/>
      <c r="CS16" s="2" t="s">
        <v>136</v>
      </c>
      <c r="CT16" s="2" t="s">
        <v>126</v>
      </c>
      <c r="CU16" s="2" t="s">
        <v>386</v>
      </c>
      <c r="CV16" s="2" t="s">
        <v>387</v>
      </c>
      <c r="CW16" s="2" t="s">
        <v>139</v>
      </c>
      <c r="CX16" s="2" t="s">
        <v>129</v>
      </c>
      <c r="CY16" s="4">
        <v>4</v>
      </c>
      <c r="CZ16" s="8">
        <v>338.68</v>
      </c>
      <c r="DA16" s="4"/>
      <c r="DB16" s="8"/>
      <c r="DC16" s="7"/>
      <c r="DD16" s="7"/>
      <c r="DE16" s="2" t="s">
        <v>136</v>
      </c>
      <c r="DF16" s="2" t="s">
        <v>126</v>
      </c>
      <c r="DG16" s="2" t="s">
        <v>184</v>
      </c>
      <c r="DH16" s="2" t="s">
        <v>388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332</v>
      </c>
      <c r="DT16" s="2" t="s">
        <v>129</v>
      </c>
      <c r="DU16" s="2" t="s">
        <v>139</v>
      </c>
      <c r="DV16" s="2" t="s">
        <v>129</v>
      </c>
      <c r="DW16" s="4">
        <v>1</v>
      </c>
      <c r="DX16" s="8">
        <v>84.67</v>
      </c>
      <c r="DY16" s="4"/>
      <c r="DZ16" s="8"/>
      <c r="EA16" s="7"/>
      <c r="EB16" s="7"/>
      <c r="EC16" s="2" t="s">
        <v>136</v>
      </c>
      <c r="ED16" s="2" t="s">
        <v>126</v>
      </c>
      <c r="EE16" s="2" t="s">
        <v>205</v>
      </c>
      <c r="EF16" s="2" t="s">
        <v>389</v>
      </c>
      <c r="EG16" s="2" t="s">
        <v>139</v>
      </c>
      <c r="EH16" s="2" t="s">
        <v>129</v>
      </c>
      <c r="EI16" s="4">
        <v>3</v>
      </c>
      <c r="EJ16" s="8">
        <v>238.14</v>
      </c>
      <c r="EK16" s="4"/>
      <c r="EL16" s="8"/>
      <c r="EM16" s="7"/>
      <c r="EN16" s="7"/>
      <c r="EO16" s="2" t="s">
        <v>136</v>
      </c>
      <c r="EP16" s="2" t="s">
        <v>170</v>
      </c>
      <c r="EQ16" s="2" t="s">
        <v>190</v>
      </c>
      <c r="ER16" s="2" t="s">
        <v>390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151</v>
      </c>
      <c r="FC16" s="2" t="s">
        <v>391</v>
      </c>
      <c r="FD16" s="2" t="s">
        <v>392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336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337</v>
      </c>
      <c r="GB16" s="2" t="s">
        <v>129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168</v>
      </c>
      <c r="GL16" s="2" t="s">
        <v>126</v>
      </c>
      <c r="GM16" s="2" t="s">
        <v>129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168</v>
      </c>
      <c r="GX16" s="2" t="s">
        <v>126</v>
      </c>
      <c r="GY16" s="2" t="s">
        <v>129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338</v>
      </c>
      <c r="HL16" s="2" t="s">
        <v>393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126</v>
      </c>
      <c r="HW16" s="2" t="s">
        <v>394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168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126</v>
      </c>
      <c r="IU16" s="2" t="s">
        <v>342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126</v>
      </c>
      <c r="JG16" s="2" t="s">
        <v>395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126</v>
      </c>
      <c r="JS16" s="2" t="s">
        <v>396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168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168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169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168</v>
      </c>
      <c r="LN16" s="2" t="s">
        <v>126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168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169</v>
      </c>
      <c r="ML16" s="2" t="s">
        <v>126</v>
      </c>
      <c r="MM16" s="2" t="s">
        <v>129</v>
      </c>
      <c r="MN16" s="2" t="s">
        <v>129</v>
      </c>
      <c r="MO16" s="2" t="s">
        <v>139</v>
      </c>
      <c r="MP16" s="2" t="s">
        <v>129</v>
      </c>
      <c r="MQ16" s="4"/>
      <c r="MR16" s="8"/>
      <c r="MS16" s="4"/>
      <c r="MT16" s="8"/>
      <c r="MU16" s="7"/>
      <c r="MV16" s="7"/>
      <c r="MW16" s="2" t="s">
        <v>169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169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168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168</v>
      </c>
      <c r="PF16" s="2" t="s">
        <v>126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168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397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124</v>
      </c>
      <c r="K17" s="2" t="s">
        <v>400</v>
      </c>
      <c r="L17" s="3">
        <v>96.12</v>
      </c>
      <c r="M17" s="3">
        <v>100.93</v>
      </c>
      <c r="N17" s="3">
        <v>214.99</v>
      </c>
      <c r="O17" s="2" t="s">
        <v>126</v>
      </c>
      <c r="P17" s="2" t="s">
        <v>325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176</v>
      </c>
      <c r="V17" s="2" t="s">
        <v>177</v>
      </c>
      <c r="W17" s="2" t="s">
        <v>265</v>
      </c>
      <c r="X17" s="2" t="s">
        <v>326</v>
      </c>
      <c r="Y17" s="2" t="s">
        <v>401</v>
      </c>
      <c r="Z17" s="4">
        <v>76</v>
      </c>
      <c r="AA17" s="4">
        <f>=ROUNDDOWN(76,0)</f>
      </c>
      <c r="AB17" s="5">
        <v>1</v>
      </c>
      <c r="AC17" s="2" t="s">
        <v>129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10</v>
      </c>
      <c r="AQ17" s="8">
        <v>1094.43</v>
      </c>
      <c r="AR17" s="4"/>
      <c r="AS17" s="8"/>
      <c r="AT17" s="7"/>
      <c r="AU17" s="7"/>
      <c r="AV17" s="4">
        <v>10</v>
      </c>
      <c r="AW17" s="8">
        <v>1094.43</v>
      </c>
      <c r="AX17" s="4"/>
      <c r="AY17" s="8"/>
      <c r="AZ17" s="7"/>
      <c r="BA17" s="7"/>
      <c r="BB17" s="7">
        <v>1</v>
      </c>
      <c r="BC17" s="4">
        <v>10</v>
      </c>
      <c r="BD17" s="8">
        <v>1094.43</v>
      </c>
      <c r="BE17" s="4"/>
      <c r="BF17" s="8"/>
      <c r="BG17" s="7"/>
      <c r="BH17" s="7"/>
      <c r="BI17" s="7">
        <v>1</v>
      </c>
      <c r="BJ17" s="4">
        <v>10</v>
      </c>
      <c r="BK17" s="8">
        <v>1094.43</v>
      </c>
      <c r="BL17" s="2" t="s">
        <v>402</v>
      </c>
      <c r="BM17" s="7">
        <v>1</v>
      </c>
      <c r="BN17" s="7">
        <v>1</v>
      </c>
      <c r="BO17" s="4">
        <v>1</v>
      </c>
      <c r="BP17" s="8">
        <v>113.17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295</v>
      </c>
      <c r="BX17" s="2" t="s">
        <v>403</v>
      </c>
      <c r="BY17" s="2" t="s">
        <v>139</v>
      </c>
      <c r="BZ17" s="2" t="s">
        <v>129</v>
      </c>
      <c r="CA17" s="4">
        <v>3</v>
      </c>
      <c r="CB17" s="8">
        <v>324.31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167</v>
      </c>
      <c r="CJ17" s="2" t="s">
        <v>390</v>
      </c>
      <c r="CK17" s="2" t="s">
        <v>139</v>
      </c>
      <c r="CL17" s="2" t="s">
        <v>129</v>
      </c>
      <c r="CM17" s="4">
        <v>3</v>
      </c>
      <c r="CN17" s="8">
        <v>308.61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404</v>
      </c>
      <c r="CV17" s="2" t="s">
        <v>405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406</v>
      </c>
      <c r="DH17" s="2" t="s">
        <v>129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407</v>
      </c>
      <c r="DT17" s="2" t="s">
        <v>129</v>
      </c>
      <c r="DU17" s="2" t="s">
        <v>139</v>
      </c>
      <c r="DV17" s="2" t="s">
        <v>129</v>
      </c>
      <c r="DW17" s="4">
        <v>1</v>
      </c>
      <c r="DX17" s="8">
        <v>125.24</v>
      </c>
      <c r="DY17" s="4"/>
      <c r="DZ17" s="8"/>
      <c r="EA17" s="7"/>
      <c r="EB17" s="7"/>
      <c r="EC17" s="2" t="s">
        <v>136</v>
      </c>
      <c r="ED17" s="2" t="s">
        <v>126</v>
      </c>
      <c r="EE17" s="2" t="s">
        <v>408</v>
      </c>
      <c r="EF17" s="2" t="s">
        <v>409</v>
      </c>
      <c r="EG17" s="2" t="s">
        <v>139</v>
      </c>
      <c r="EH17" s="2" t="s">
        <v>129</v>
      </c>
      <c r="EI17" s="4">
        <v>2</v>
      </c>
      <c r="EJ17" s="8">
        <v>223.1</v>
      </c>
      <c r="EK17" s="4"/>
      <c r="EL17" s="8"/>
      <c r="EM17" s="7"/>
      <c r="EN17" s="7"/>
      <c r="EO17" s="2" t="s">
        <v>136</v>
      </c>
      <c r="EP17" s="2" t="s">
        <v>126</v>
      </c>
      <c r="EQ17" s="2" t="s">
        <v>410</v>
      </c>
      <c r="ER17" s="2" t="s">
        <v>411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209</v>
      </c>
      <c r="FB17" s="2" t="s">
        <v>126</v>
      </c>
      <c r="FC17" s="2" t="s">
        <v>129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336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412</v>
      </c>
      <c r="GB17" s="2" t="s">
        <v>413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168</v>
      </c>
      <c r="GL17" s="2" t="s">
        <v>126</v>
      </c>
      <c r="GM17" s="2" t="s">
        <v>129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168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168</v>
      </c>
      <c r="HJ17" s="2" t="s">
        <v>126</v>
      </c>
      <c r="HK17" s="2" t="s">
        <v>129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189</v>
      </c>
      <c r="HX17" s="2" t="s">
        <v>129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168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126</v>
      </c>
      <c r="IU17" s="2" t="s">
        <v>342</v>
      </c>
      <c r="IV17" s="2" t="s">
        <v>414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136</v>
      </c>
      <c r="JF17" s="2" t="s">
        <v>126</v>
      </c>
      <c r="JG17" s="2" t="s">
        <v>208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126</v>
      </c>
      <c r="JS17" s="2" t="s">
        <v>167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168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168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169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168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168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169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168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169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168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168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168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415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416</v>
      </c>
      <c r="G18" s="2" t="s">
        <v>416</v>
      </c>
      <c r="H18" s="2" t="s">
        <v>416</v>
      </c>
      <c r="I18" s="2" t="s">
        <v>417</v>
      </c>
      <c r="J18" s="2" t="s">
        <v>124</v>
      </c>
      <c r="K18" s="2" t="s">
        <v>418</v>
      </c>
      <c r="L18" s="3">
        <v>113.4</v>
      </c>
      <c r="M18" s="3">
        <v>119.07</v>
      </c>
      <c r="N18" s="3">
        <v>269.99</v>
      </c>
      <c r="O18" s="2" t="s">
        <v>126</v>
      </c>
      <c r="P18" s="2" t="s">
        <v>264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176</v>
      </c>
      <c r="V18" s="2" t="s">
        <v>177</v>
      </c>
      <c r="W18" s="2" t="s">
        <v>381</v>
      </c>
      <c r="X18" s="2" t="s">
        <v>129</v>
      </c>
      <c r="Y18" s="2" t="s">
        <v>419</v>
      </c>
      <c r="Z18" s="4">
        <v>94</v>
      </c>
      <c r="AA18" s="4">
        <f>=ROUNDDOWN(313.333333333333,0)</f>
      </c>
      <c r="AB18" s="5">
        <v>0.3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4</v>
      </c>
      <c r="AQ18" s="8">
        <v>582.12</v>
      </c>
      <c r="AR18" s="4"/>
      <c r="AS18" s="8"/>
      <c r="AT18" s="7"/>
      <c r="AU18" s="7"/>
      <c r="AV18" s="4">
        <v>4</v>
      </c>
      <c r="AW18" s="8">
        <v>582.12</v>
      </c>
      <c r="AX18" s="4"/>
      <c r="AY18" s="8"/>
      <c r="AZ18" s="7"/>
      <c r="BA18" s="7"/>
      <c r="BB18" s="7">
        <v>1</v>
      </c>
      <c r="BC18" s="4">
        <v>4</v>
      </c>
      <c r="BD18" s="8">
        <v>582.12</v>
      </c>
      <c r="BE18" s="4"/>
      <c r="BF18" s="8"/>
      <c r="BG18" s="7"/>
      <c r="BH18" s="7"/>
      <c r="BI18" s="7">
        <v>1</v>
      </c>
      <c r="BJ18" s="4">
        <v>4</v>
      </c>
      <c r="BK18" s="8">
        <v>582.12</v>
      </c>
      <c r="BL18" s="2" t="s">
        <v>420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184</v>
      </c>
      <c r="BX18" s="2" t="s">
        <v>129</v>
      </c>
      <c r="BY18" s="2" t="s">
        <v>139</v>
      </c>
      <c r="BZ18" s="2" t="s">
        <v>129</v>
      </c>
      <c r="CA18" s="4">
        <v>2</v>
      </c>
      <c r="CB18" s="8">
        <v>292.53</v>
      </c>
      <c r="CC18" s="4"/>
      <c r="CD18" s="8"/>
      <c r="CE18" s="7"/>
      <c r="CF18" s="7"/>
      <c r="CG18" s="2" t="s">
        <v>136</v>
      </c>
      <c r="CH18" s="2" t="s">
        <v>126</v>
      </c>
      <c r="CI18" s="2" t="s">
        <v>419</v>
      </c>
      <c r="CJ18" s="2" t="s">
        <v>337</v>
      </c>
      <c r="CK18" s="2" t="s">
        <v>139</v>
      </c>
      <c r="CL18" s="2" t="s">
        <v>129</v>
      </c>
      <c r="CM18" s="4">
        <v>1</v>
      </c>
      <c r="CN18" s="8">
        <v>124.95</v>
      </c>
      <c r="CO18" s="4"/>
      <c r="CP18" s="8"/>
      <c r="CQ18" s="7"/>
      <c r="CR18" s="7"/>
      <c r="CS18" s="2" t="s">
        <v>136</v>
      </c>
      <c r="CT18" s="2" t="s">
        <v>126</v>
      </c>
      <c r="CU18" s="2" t="s">
        <v>421</v>
      </c>
      <c r="CV18" s="2" t="s">
        <v>422</v>
      </c>
      <c r="CW18" s="2" t="s">
        <v>139</v>
      </c>
      <c r="CX18" s="2" t="s">
        <v>129</v>
      </c>
      <c r="CY18" s="4">
        <v>1</v>
      </c>
      <c r="CZ18" s="8">
        <v>164.64</v>
      </c>
      <c r="DA18" s="4"/>
      <c r="DB18" s="8"/>
      <c r="DC18" s="7"/>
      <c r="DD18" s="7"/>
      <c r="DE18" s="2" t="s">
        <v>136</v>
      </c>
      <c r="DF18" s="2" t="s">
        <v>126</v>
      </c>
      <c r="DG18" s="2" t="s">
        <v>184</v>
      </c>
      <c r="DH18" s="2" t="s">
        <v>423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332</v>
      </c>
      <c r="DT18" s="2" t="s">
        <v>129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421</v>
      </c>
      <c r="EF18" s="2" t="s">
        <v>129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170</v>
      </c>
      <c r="EQ18" s="2" t="s">
        <v>190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151</v>
      </c>
      <c r="FC18" s="2" t="s">
        <v>335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336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337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168</v>
      </c>
      <c r="GL18" s="2" t="s">
        <v>126</v>
      </c>
      <c r="GM18" s="2" t="s">
        <v>129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168</v>
      </c>
      <c r="GX18" s="2" t="s">
        <v>126</v>
      </c>
      <c r="GY18" s="2" t="s">
        <v>129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126</v>
      </c>
      <c r="HK18" s="2" t="s">
        <v>338</v>
      </c>
      <c r="HL18" s="2" t="s">
        <v>129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126</v>
      </c>
      <c r="HW18" s="2" t="s">
        <v>424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168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126</v>
      </c>
      <c r="IU18" s="2" t="s">
        <v>342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136</v>
      </c>
      <c r="JF18" s="2" t="s">
        <v>126</v>
      </c>
      <c r="JG18" s="2" t="s">
        <v>208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136</v>
      </c>
      <c r="JR18" s="2" t="s">
        <v>126</v>
      </c>
      <c r="JS18" s="2" t="s">
        <v>425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168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168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169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168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168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169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169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169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168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168</v>
      </c>
      <c r="PF18" s="2" t="s">
        <v>126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168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426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427</v>
      </c>
      <c r="G19" s="2" t="s">
        <v>427</v>
      </c>
      <c r="H19" s="2" t="s">
        <v>427</v>
      </c>
      <c r="I19" s="2" t="s">
        <v>428</v>
      </c>
      <c r="J19" s="2" t="s">
        <v>124</v>
      </c>
      <c r="K19" s="2" t="s">
        <v>429</v>
      </c>
      <c r="L19" s="3">
        <v>166.06</v>
      </c>
      <c r="M19" s="3">
        <v>174.36</v>
      </c>
      <c r="N19" s="3">
        <v>379.99</v>
      </c>
      <c r="O19" s="2" t="s">
        <v>126</v>
      </c>
      <c r="P19" s="2" t="s">
        <v>325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176</v>
      </c>
      <c r="V19" s="2" t="s">
        <v>177</v>
      </c>
      <c r="W19" s="2" t="s">
        <v>326</v>
      </c>
      <c r="X19" s="2" t="s">
        <v>265</v>
      </c>
      <c r="Y19" s="2" t="s">
        <v>430</v>
      </c>
      <c r="Z19" s="4">
        <v>98</v>
      </c>
      <c r="AA19" s="4">
        <f>=ROUNDDOWN(98,0)</f>
      </c>
      <c r="AB19" s="5">
        <v>1</v>
      </c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</v>
      </c>
      <c r="AQ19" s="8">
        <v>201.89</v>
      </c>
      <c r="AR19" s="4"/>
      <c r="AS19" s="8"/>
      <c r="AT19" s="7"/>
      <c r="AU19" s="7"/>
      <c r="AV19" s="4">
        <v>1</v>
      </c>
      <c r="AW19" s="8">
        <v>201.89</v>
      </c>
      <c r="AX19" s="4"/>
      <c r="AY19" s="8"/>
      <c r="AZ19" s="7"/>
      <c r="BA19" s="7"/>
      <c r="BB19" s="7">
        <v>1</v>
      </c>
      <c r="BC19" s="4">
        <v>1</v>
      </c>
      <c r="BD19" s="8">
        <v>201.89</v>
      </c>
      <c r="BE19" s="4"/>
      <c r="BF19" s="8"/>
      <c r="BG19" s="7"/>
      <c r="BH19" s="7"/>
      <c r="BI19" s="7">
        <v>1</v>
      </c>
      <c r="BJ19" s="4">
        <v>1</v>
      </c>
      <c r="BK19" s="8">
        <v>201.89</v>
      </c>
      <c r="BL19" s="2" t="s">
        <v>16</v>
      </c>
      <c r="BM19" s="7">
        <v>1</v>
      </c>
      <c r="BN19" s="7">
        <v>1</v>
      </c>
      <c r="BO19" s="4">
        <v>1</v>
      </c>
      <c r="BP19" s="8">
        <v>201.89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431</v>
      </c>
      <c r="BX19" s="2" t="s">
        <v>432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433</v>
      </c>
      <c r="CJ19" s="2" t="s">
        <v>129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434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161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407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408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410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209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168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136</v>
      </c>
      <c r="FZ19" s="2" t="s">
        <v>126</v>
      </c>
      <c r="GA19" s="2" t="s">
        <v>412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168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168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168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136</v>
      </c>
      <c r="HV19" s="2" t="s">
        <v>126</v>
      </c>
      <c r="HW19" s="2" t="s">
        <v>435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168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136</v>
      </c>
      <c r="IT19" s="2" t="s">
        <v>126</v>
      </c>
      <c r="IU19" s="2" t="s">
        <v>342</v>
      </c>
      <c r="IV19" s="2" t="s">
        <v>129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136</v>
      </c>
      <c r="JF19" s="2" t="s">
        <v>126</v>
      </c>
      <c r="JG19" s="2" t="s">
        <v>208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126</v>
      </c>
      <c r="JS19" s="2" t="s">
        <v>433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168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168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169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168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168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169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168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169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168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168</v>
      </c>
      <c r="PF19" s="2" t="s">
        <v>126</v>
      </c>
      <c r="PG19" s="2" t="s">
        <v>129</v>
      </c>
      <c r="PH19" s="2" t="s">
        <v>129</v>
      </c>
      <c r="PI19" s="2" t="s">
        <v>139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168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436</v>
      </c>
      <c r="B20" s="2" t="s">
        <v>118</v>
      </c>
      <c r="C20" s="2" t="s">
        <v>119</v>
      </c>
      <c r="D20" s="2" t="s">
        <v>437</v>
      </c>
      <c r="E20" s="2" t="s">
        <v>438</v>
      </c>
      <c r="F20" s="2" t="s">
        <v>439</v>
      </c>
      <c r="G20" s="2" t="s">
        <v>439</v>
      </c>
      <c r="H20" s="2" t="s">
        <v>439</v>
      </c>
      <c r="I20" s="2" t="s">
        <v>440</v>
      </c>
      <c r="J20" s="2" t="s">
        <v>441</v>
      </c>
      <c r="K20" s="2" t="s">
        <v>442</v>
      </c>
      <c r="L20" s="3">
        <v>72</v>
      </c>
      <c r="M20" s="3">
        <v>75.6</v>
      </c>
      <c r="N20" s="3">
        <v>149.99</v>
      </c>
      <c r="O20" s="2" t="s">
        <v>126</v>
      </c>
      <c r="P20" s="2" t="s">
        <v>443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176</v>
      </c>
      <c r="V20" s="2" t="s">
        <v>177</v>
      </c>
      <c r="W20" s="2" t="s">
        <v>132</v>
      </c>
      <c r="X20" s="2" t="s">
        <v>265</v>
      </c>
      <c r="Y20" s="2" t="s">
        <v>444</v>
      </c>
      <c r="Z20" s="4">
        <v>100</v>
      </c>
      <c r="AA20" s="4">
        <f>=ROUNDDOWN({0},0)</f>
      </c>
      <c r="AB20" s="5"/>
      <c r="AC20" s="2" t="s">
        <v>129</v>
      </c>
      <c r="AD20" s="4"/>
      <c r="AE20" s="4"/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>
        <v>3055</v>
      </c>
      <c r="AW20" s="8">
        <v>174578.47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>
        <v>4681</v>
      </c>
      <c r="BD20" s="8">
        <v>269357.84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0.6481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445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168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168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168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168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150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129</v>
      </c>
      <c r="FB20" s="2" t="s">
        <v>129</v>
      </c>
      <c r="FC20" s="2" t="s">
        <v>129</v>
      </c>
      <c r="FD20" s="2" t="s">
        <v>129</v>
      </c>
      <c r="FE20" s="2" t="s">
        <v>129</v>
      </c>
      <c r="FF20" s="2" t="s">
        <v>129</v>
      </c>
      <c r="FG20" s="4"/>
      <c r="FH20" s="8"/>
      <c r="FI20" s="4"/>
      <c r="FJ20" s="8"/>
      <c r="FK20" s="7"/>
      <c r="FL20" s="7"/>
      <c r="FM20" s="2" t="s">
        <v>168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168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150</v>
      </c>
      <c r="GL20" s="2" t="s">
        <v>126</v>
      </c>
      <c r="GM20" s="2" t="s">
        <v>129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150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168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168</v>
      </c>
      <c r="HV20" s="2" t="s">
        <v>126</v>
      </c>
      <c r="HW20" s="2" t="s">
        <v>129</v>
      </c>
      <c r="HX20" s="2" t="s">
        <v>129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168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168</v>
      </c>
      <c r="IT20" s="2" t="s">
        <v>126</v>
      </c>
      <c r="IU20" s="2" t="s">
        <v>129</v>
      </c>
      <c r="IV20" s="2" t="s">
        <v>129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168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126</v>
      </c>
      <c r="JS20" s="2" t="s">
        <v>445</v>
      </c>
      <c r="JT20" s="2" t="s">
        <v>129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168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168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169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168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168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169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168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169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168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168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168</v>
      </c>
      <c r="PF20" s="2" t="s">
        <v>126</v>
      </c>
      <c r="PG20" s="2" t="s">
        <v>129</v>
      </c>
      <c r="PH20" s="2" t="s">
        <v>129</v>
      </c>
      <c r="PI20" s="2" t="s">
        <v>139</v>
      </c>
      <c r="PJ20" s="2" t="s">
        <v>129</v>
      </c>
      <c r="PK20" s="4"/>
      <c r="PL20" s="8"/>
      <c r="PM20" s="4"/>
      <c r="PN20" s="8"/>
      <c r="PO20" s="7"/>
      <c r="PP20" s="7"/>
      <c r="PQ20" s="2" t="s">
        <v>129</v>
      </c>
      <c r="PR20" s="2" t="s">
        <v>129</v>
      </c>
      <c r="PS20" s="2" t="s">
        <v>129</v>
      </c>
      <c r="PT20" s="2" t="s">
        <v>129</v>
      </c>
      <c r="PU20" s="2" t="s">
        <v>129</v>
      </c>
      <c r="PV20" s="2" t="s">
        <v>129</v>
      </c>
      <c r="PW20" s="4"/>
      <c r="PX20" s="8"/>
      <c r="PY20" s="4"/>
      <c r="PZ20" s="8"/>
      <c r="QA20" s="7"/>
      <c r="QB20" s="7"/>
      <c r="QC20" s="2" t="s">
        <v>168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446</v>
      </c>
      <c r="B21" s="2" t="s">
        <v>118</v>
      </c>
      <c r="C21" s="2" t="s">
        <v>119</v>
      </c>
      <c r="D21" s="2" t="s">
        <v>437</v>
      </c>
      <c r="E21" s="2" t="s">
        <v>438</v>
      </c>
      <c r="F21" s="2" t="s">
        <v>439</v>
      </c>
      <c r="G21" s="2" t="s">
        <v>439</v>
      </c>
      <c r="H21" s="2" t="s">
        <v>439</v>
      </c>
      <c r="I21" s="2" t="s">
        <v>440</v>
      </c>
      <c r="J21" s="2" t="s">
        <v>447</v>
      </c>
      <c r="K21" s="2" t="s">
        <v>442</v>
      </c>
      <c r="L21" s="3">
        <v>47.52</v>
      </c>
      <c r="M21" s="3">
        <v>49.9</v>
      </c>
      <c r="N21" s="3">
        <v>109.99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448</v>
      </c>
      <c r="T21" s="2" t="s">
        <v>129</v>
      </c>
      <c r="U21" s="2" t="s">
        <v>176</v>
      </c>
      <c r="V21" s="2" t="s">
        <v>131</v>
      </c>
      <c r="W21" s="2" t="s">
        <v>132</v>
      </c>
      <c r="X21" s="2" t="s">
        <v>265</v>
      </c>
      <c r="Y21" s="2" t="s">
        <v>449</v>
      </c>
      <c r="Z21" s="4">
        <v>1148</v>
      </c>
      <c r="AA21" s="4">
        <f>=ROUNDDOWN(15.3066666666667,0)</f>
      </c>
      <c r="AB21" s="5">
        <v>75</v>
      </c>
      <c r="AC21" s="2" t="s">
        <v>450</v>
      </c>
      <c r="AD21" s="4">
        <v>400</v>
      </c>
      <c r="AE21" s="4">
        <v>900</v>
      </c>
      <c r="AF21" s="6">
        <v>65</v>
      </c>
      <c r="AG21" s="6"/>
      <c r="AH21" s="7">
        <v>1</v>
      </c>
      <c r="AI21" s="4"/>
      <c r="AJ21" s="4">
        <f>=ROUNDDOWN({0},0)</f>
      </c>
      <c r="AK21" s="5">
        <v>3.9</v>
      </c>
      <c r="AL21" s="2" t="s">
        <v>129</v>
      </c>
      <c r="AM21" s="4"/>
      <c r="AN21" s="4"/>
      <c r="AO21" s="7">
        <v>0.5109</v>
      </c>
      <c r="AP21" s="4">
        <v>3055</v>
      </c>
      <c r="AQ21" s="8">
        <v>174578.47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3180</v>
      </c>
      <c r="BK21" s="8">
        <v>181015.86</v>
      </c>
      <c r="BL21" s="2" t="s">
        <v>451</v>
      </c>
      <c r="BM21" s="7">
        <v>0.9607</v>
      </c>
      <c r="BN21" s="7">
        <v>0.9644</v>
      </c>
      <c r="BO21" s="4">
        <v>1116</v>
      </c>
      <c r="BP21" s="8">
        <v>68053.68</v>
      </c>
      <c r="BQ21" s="4"/>
      <c r="BR21" s="8"/>
      <c r="BS21" s="7"/>
      <c r="BT21" s="7"/>
      <c r="BU21" s="2" t="s">
        <v>136</v>
      </c>
      <c r="BV21" s="2" t="s">
        <v>126</v>
      </c>
      <c r="BW21" s="2" t="s">
        <v>452</v>
      </c>
      <c r="BX21" s="2" t="s">
        <v>453</v>
      </c>
      <c r="BY21" s="2" t="s">
        <v>139</v>
      </c>
      <c r="BZ21" s="2" t="s">
        <v>129</v>
      </c>
      <c r="CA21" s="4">
        <v>116</v>
      </c>
      <c r="CB21" s="8">
        <v>7383.47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454</v>
      </c>
      <c r="CJ21" s="2" t="s">
        <v>455</v>
      </c>
      <c r="CK21" s="2" t="s">
        <v>139</v>
      </c>
      <c r="CL21" s="2" t="s">
        <v>129</v>
      </c>
      <c r="CM21" s="4">
        <v>722</v>
      </c>
      <c r="CN21" s="8">
        <v>35625.51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456</v>
      </c>
      <c r="CV21" s="2" t="s">
        <v>457</v>
      </c>
      <c r="CW21" s="2" t="s">
        <v>139</v>
      </c>
      <c r="CX21" s="2" t="s">
        <v>129</v>
      </c>
      <c r="CY21" s="4">
        <v>134</v>
      </c>
      <c r="CZ21" s="8">
        <v>7814.88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458</v>
      </c>
      <c r="DH21" s="2" t="s">
        <v>459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136</v>
      </c>
      <c r="DR21" s="2" t="s">
        <v>170</v>
      </c>
      <c r="DS21" s="2" t="s">
        <v>351</v>
      </c>
      <c r="DT21" s="2" t="s">
        <v>460</v>
      </c>
      <c r="DU21" s="2" t="s">
        <v>139</v>
      </c>
      <c r="DV21" s="2" t="s">
        <v>129</v>
      </c>
      <c r="DW21" s="4">
        <v>63</v>
      </c>
      <c r="DX21" s="8">
        <v>3718.89</v>
      </c>
      <c r="DY21" s="4"/>
      <c r="DZ21" s="8"/>
      <c r="EA21" s="7"/>
      <c r="EB21" s="7"/>
      <c r="EC21" s="2" t="s">
        <v>136</v>
      </c>
      <c r="ED21" s="2" t="s">
        <v>126</v>
      </c>
      <c r="EE21" s="2" t="s">
        <v>313</v>
      </c>
      <c r="EF21" s="2" t="s">
        <v>461</v>
      </c>
      <c r="EG21" s="2" t="s">
        <v>139</v>
      </c>
      <c r="EH21" s="2" t="s">
        <v>129</v>
      </c>
      <c r="EI21" s="4">
        <v>167</v>
      </c>
      <c r="EJ21" s="8">
        <v>9133.23</v>
      </c>
      <c r="EK21" s="4"/>
      <c r="EL21" s="8"/>
      <c r="EM21" s="7"/>
      <c r="EN21" s="7"/>
      <c r="EO21" s="2" t="s">
        <v>136</v>
      </c>
      <c r="EP21" s="2" t="s">
        <v>126</v>
      </c>
      <c r="EQ21" s="2" t="s">
        <v>462</v>
      </c>
      <c r="ER21" s="2" t="s">
        <v>463</v>
      </c>
      <c r="ES21" s="2" t="s">
        <v>139</v>
      </c>
      <c r="ET21" s="2" t="s">
        <v>129</v>
      </c>
      <c r="EU21" s="4">
        <v>158</v>
      </c>
      <c r="EV21" s="8">
        <v>8438.78</v>
      </c>
      <c r="EW21" s="4"/>
      <c r="EX21" s="8"/>
      <c r="EY21" s="7"/>
      <c r="EZ21" s="7"/>
      <c r="FA21" s="2" t="s">
        <v>136</v>
      </c>
      <c r="FB21" s="2" t="s">
        <v>151</v>
      </c>
      <c r="FC21" s="2" t="s">
        <v>353</v>
      </c>
      <c r="FD21" s="2" t="s">
        <v>464</v>
      </c>
      <c r="FE21" s="2" t="s">
        <v>139</v>
      </c>
      <c r="FF21" s="2" t="s">
        <v>129</v>
      </c>
      <c r="FG21" s="4">
        <v>291</v>
      </c>
      <c r="FH21" s="8">
        <v>17425.08</v>
      </c>
      <c r="FI21" s="4"/>
      <c r="FJ21" s="8"/>
      <c r="FK21" s="7"/>
      <c r="FL21" s="7"/>
      <c r="FM21" s="2" t="s">
        <v>136</v>
      </c>
      <c r="FN21" s="2" t="s">
        <v>126</v>
      </c>
      <c r="FO21" s="2" t="s">
        <v>193</v>
      </c>
      <c r="FP21" s="2" t="s">
        <v>251</v>
      </c>
      <c r="FQ21" s="2" t="s">
        <v>139</v>
      </c>
      <c r="FR21" s="2" t="s">
        <v>129</v>
      </c>
      <c r="FS21" s="4">
        <v>203</v>
      </c>
      <c r="FT21" s="8">
        <v>12143.66</v>
      </c>
      <c r="FU21" s="4"/>
      <c r="FV21" s="8"/>
      <c r="FW21" s="7"/>
      <c r="FX21" s="7"/>
      <c r="FY21" s="2" t="s">
        <v>136</v>
      </c>
      <c r="FZ21" s="2" t="s">
        <v>126</v>
      </c>
      <c r="GA21" s="2" t="s">
        <v>156</v>
      </c>
      <c r="GB21" s="2" t="s">
        <v>465</v>
      </c>
      <c r="GC21" s="2" t="s">
        <v>139</v>
      </c>
      <c r="GD21" s="2" t="s">
        <v>129</v>
      </c>
      <c r="GE21" s="4">
        <v>17</v>
      </c>
      <c r="GF21" s="8">
        <v>942.48</v>
      </c>
      <c r="GG21" s="4"/>
      <c r="GH21" s="8"/>
      <c r="GI21" s="7"/>
      <c r="GJ21" s="7"/>
      <c r="GK21" s="2" t="s">
        <v>136</v>
      </c>
      <c r="GL21" s="2" t="s">
        <v>126</v>
      </c>
      <c r="GM21" s="2" t="s">
        <v>466</v>
      </c>
      <c r="GN21" s="2" t="s">
        <v>467</v>
      </c>
      <c r="GO21" s="2" t="s">
        <v>139</v>
      </c>
      <c r="GP21" s="2" t="s">
        <v>129</v>
      </c>
      <c r="GQ21" s="4">
        <v>16</v>
      </c>
      <c r="GR21" s="8">
        <v>925.61</v>
      </c>
      <c r="GS21" s="4"/>
      <c r="GT21" s="8"/>
      <c r="GU21" s="7"/>
      <c r="GV21" s="7"/>
      <c r="GW21" s="2" t="s">
        <v>136</v>
      </c>
      <c r="GX21" s="2" t="s">
        <v>126</v>
      </c>
      <c r="GY21" s="2" t="s">
        <v>159</v>
      </c>
      <c r="GZ21" s="2" t="s">
        <v>355</v>
      </c>
      <c r="HA21" s="2" t="s">
        <v>139</v>
      </c>
      <c r="HB21" s="2" t="s">
        <v>129</v>
      </c>
      <c r="HC21" s="4">
        <v>7</v>
      </c>
      <c r="HD21" s="8">
        <v>419.16</v>
      </c>
      <c r="HE21" s="4"/>
      <c r="HF21" s="8"/>
      <c r="HG21" s="7"/>
      <c r="HH21" s="7"/>
      <c r="HI21" s="2" t="s">
        <v>136</v>
      </c>
      <c r="HJ21" s="2" t="s">
        <v>126</v>
      </c>
      <c r="HK21" s="2" t="s">
        <v>468</v>
      </c>
      <c r="HL21" s="2" t="s">
        <v>469</v>
      </c>
      <c r="HM21" s="2" t="s">
        <v>139</v>
      </c>
      <c r="HN21" s="2" t="s">
        <v>129</v>
      </c>
      <c r="HO21" s="4">
        <v>12</v>
      </c>
      <c r="HP21" s="8">
        <v>665.28</v>
      </c>
      <c r="HQ21" s="4"/>
      <c r="HR21" s="8"/>
      <c r="HS21" s="7"/>
      <c r="HT21" s="7"/>
      <c r="HU21" s="2" t="s">
        <v>136</v>
      </c>
      <c r="HV21" s="2" t="s">
        <v>126</v>
      </c>
      <c r="HW21" s="2" t="s">
        <v>470</v>
      </c>
      <c r="HX21" s="2" t="s">
        <v>471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150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>
        <v>19</v>
      </c>
      <c r="IN21" s="8">
        <v>1050.44</v>
      </c>
      <c r="IO21" s="4"/>
      <c r="IP21" s="8"/>
      <c r="IQ21" s="7"/>
      <c r="IR21" s="7"/>
      <c r="IS21" s="2" t="s">
        <v>136</v>
      </c>
      <c r="IT21" s="2" t="s">
        <v>126</v>
      </c>
      <c r="IU21" s="2" t="s">
        <v>360</v>
      </c>
      <c r="IV21" s="2" t="s">
        <v>472</v>
      </c>
      <c r="IW21" s="2" t="s">
        <v>139</v>
      </c>
      <c r="IX21" s="2" t="s">
        <v>129</v>
      </c>
      <c r="IY21" s="4">
        <v>14</v>
      </c>
      <c r="IZ21" s="8">
        <v>838.32</v>
      </c>
      <c r="JA21" s="4"/>
      <c r="JB21" s="8"/>
      <c r="JC21" s="7"/>
      <c r="JD21" s="7"/>
      <c r="JE21" s="2" t="s">
        <v>136</v>
      </c>
      <c r="JF21" s="2" t="s">
        <v>126</v>
      </c>
      <c r="JG21" s="2" t="s">
        <v>166</v>
      </c>
      <c r="JH21" s="2" t="s">
        <v>276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126</v>
      </c>
      <c r="JS21" s="2" t="s">
        <v>454</v>
      </c>
      <c r="JT21" s="2" t="s">
        <v>461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168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169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168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168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168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168</v>
      </c>
      <c r="NJ21" s="2" t="s">
        <v>170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169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168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136</v>
      </c>
      <c r="PR21" s="2" t="s">
        <v>170</v>
      </c>
      <c r="PS21" s="2" t="s">
        <v>473</v>
      </c>
      <c r="PT21" s="2" t="s">
        <v>474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168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475</v>
      </c>
      <c r="B22" s="2" t="s">
        <v>118</v>
      </c>
      <c r="C22" s="2" t="s">
        <v>119</v>
      </c>
      <c r="D22" s="2" t="s">
        <v>437</v>
      </c>
      <c r="E22" s="2" t="s">
        <v>438</v>
      </c>
      <c r="F22" s="2" t="s">
        <v>439</v>
      </c>
      <c r="G22" s="2" t="s">
        <v>439</v>
      </c>
      <c r="H22" s="2" t="s">
        <v>439</v>
      </c>
      <c r="I22" s="2" t="s">
        <v>440</v>
      </c>
      <c r="J22" s="2" t="s">
        <v>447</v>
      </c>
      <c r="K22" s="2" t="s">
        <v>476</v>
      </c>
      <c r="L22" s="3">
        <v>47.52</v>
      </c>
      <c r="M22" s="3">
        <v>49.9</v>
      </c>
      <c r="N22" s="3">
        <v>109.99</v>
      </c>
      <c r="O22" s="2" t="s">
        <v>126</v>
      </c>
      <c r="P22" s="2" t="s">
        <v>175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176</v>
      </c>
      <c r="V22" s="2" t="s">
        <v>177</v>
      </c>
      <c r="W22" s="2" t="s">
        <v>132</v>
      </c>
      <c r="X22" s="2" t="s">
        <v>265</v>
      </c>
      <c r="Y22" s="2" t="s">
        <v>477</v>
      </c>
      <c r="Z22" s="4">
        <v>367</v>
      </c>
      <c r="AA22" s="4">
        <f>=ROUNDDOWN(24.4666666666667,0)</f>
      </c>
      <c r="AB22" s="5">
        <v>15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>
        <v>0.3</v>
      </c>
      <c r="AL22" s="2" t="s">
        <v>129</v>
      </c>
      <c r="AM22" s="4"/>
      <c r="AN22" s="4"/>
      <c r="AO22" s="7">
        <v>0.5765</v>
      </c>
      <c r="AP22" s="4">
        <v>751</v>
      </c>
      <c r="AQ22" s="8">
        <v>43131.6</v>
      </c>
      <c r="AR22" s="4"/>
      <c r="AS22" s="8"/>
      <c r="AT22" s="7"/>
      <c r="AU22" s="7"/>
      <c r="AV22" s="4">
        <v>751</v>
      </c>
      <c r="AW22" s="8">
        <v>43131.6</v>
      </c>
      <c r="AX22" s="4"/>
      <c r="AY22" s="8"/>
      <c r="AZ22" s="7"/>
      <c r="BA22" s="7"/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0.1601</v>
      </c>
      <c r="BJ22" s="4">
        <v>856</v>
      </c>
      <c r="BK22" s="8">
        <v>49507.2</v>
      </c>
      <c r="BL22" s="2" t="s">
        <v>478</v>
      </c>
      <c r="BM22" s="7">
        <v>0.8773</v>
      </c>
      <c r="BN22" s="7">
        <v>0.8712</v>
      </c>
      <c r="BO22" s="4">
        <v>280</v>
      </c>
      <c r="BP22" s="8">
        <v>17074.4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214</v>
      </c>
      <c r="BX22" s="2" t="s">
        <v>479</v>
      </c>
      <c r="BY22" s="2" t="s">
        <v>139</v>
      </c>
      <c r="BZ22" s="2" t="s">
        <v>129</v>
      </c>
      <c r="CA22" s="4">
        <v>40</v>
      </c>
      <c r="CB22" s="8">
        <v>2281.33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477</v>
      </c>
      <c r="CJ22" s="2" t="s">
        <v>480</v>
      </c>
      <c r="CK22" s="2" t="s">
        <v>139</v>
      </c>
      <c r="CL22" s="2" t="s">
        <v>129</v>
      </c>
      <c r="CM22" s="4">
        <v>186</v>
      </c>
      <c r="CN22" s="8">
        <v>9306.04</v>
      </c>
      <c r="CO22" s="4"/>
      <c r="CP22" s="8"/>
      <c r="CQ22" s="7"/>
      <c r="CR22" s="7"/>
      <c r="CS22" s="2" t="s">
        <v>136</v>
      </c>
      <c r="CT22" s="2" t="s">
        <v>126</v>
      </c>
      <c r="CU22" s="2" t="s">
        <v>481</v>
      </c>
      <c r="CV22" s="2" t="s">
        <v>482</v>
      </c>
      <c r="CW22" s="2" t="s">
        <v>139</v>
      </c>
      <c r="CX22" s="2" t="s">
        <v>129</v>
      </c>
      <c r="CY22" s="4">
        <v>31</v>
      </c>
      <c r="CZ22" s="8">
        <v>1890.38</v>
      </c>
      <c r="DA22" s="4"/>
      <c r="DB22" s="8"/>
      <c r="DC22" s="7"/>
      <c r="DD22" s="7"/>
      <c r="DE22" s="2" t="s">
        <v>136</v>
      </c>
      <c r="DF22" s="2" t="s">
        <v>126</v>
      </c>
      <c r="DG22" s="2" t="s">
        <v>144</v>
      </c>
      <c r="DH22" s="2" t="s">
        <v>483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170</v>
      </c>
      <c r="DS22" s="2" t="s">
        <v>186</v>
      </c>
      <c r="DT22" s="2" t="s">
        <v>279</v>
      </c>
      <c r="DU22" s="2" t="s">
        <v>139</v>
      </c>
      <c r="DV22" s="2" t="s">
        <v>129</v>
      </c>
      <c r="DW22" s="4">
        <v>24</v>
      </c>
      <c r="DX22" s="8">
        <v>1416.72</v>
      </c>
      <c r="DY22" s="4"/>
      <c r="DZ22" s="8"/>
      <c r="EA22" s="7"/>
      <c r="EB22" s="7"/>
      <c r="EC22" s="2" t="s">
        <v>136</v>
      </c>
      <c r="ED22" s="2" t="s">
        <v>126</v>
      </c>
      <c r="EE22" s="2" t="s">
        <v>484</v>
      </c>
      <c r="EF22" s="2" t="s">
        <v>485</v>
      </c>
      <c r="EG22" s="2" t="s">
        <v>139</v>
      </c>
      <c r="EH22" s="2" t="s">
        <v>129</v>
      </c>
      <c r="EI22" s="4">
        <v>49</v>
      </c>
      <c r="EJ22" s="8">
        <v>3066.42</v>
      </c>
      <c r="EK22" s="4"/>
      <c r="EL22" s="8"/>
      <c r="EM22" s="7"/>
      <c r="EN22" s="7"/>
      <c r="EO22" s="2" t="s">
        <v>136</v>
      </c>
      <c r="EP22" s="2" t="s">
        <v>126</v>
      </c>
      <c r="EQ22" s="2" t="s">
        <v>486</v>
      </c>
      <c r="ER22" s="2" t="s">
        <v>487</v>
      </c>
      <c r="ES22" s="2" t="s">
        <v>139</v>
      </c>
      <c r="ET22" s="2" t="s">
        <v>129</v>
      </c>
      <c r="EU22" s="4">
        <v>49</v>
      </c>
      <c r="EV22" s="8">
        <v>2617.09</v>
      </c>
      <c r="EW22" s="4"/>
      <c r="EX22" s="8"/>
      <c r="EY22" s="7"/>
      <c r="EZ22" s="7"/>
      <c r="FA22" s="2" t="s">
        <v>136</v>
      </c>
      <c r="FB22" s="2" t="s">
        <v>151</v>
      </c>
      <c r="FC22" s="2" t="s">
        <v>488</v>
      </c>
      <c r="FD22" s="2" t="s">
        <v>489</v>
      </c>
      <c r="FE22" s="2" t="s">
        <v>139</v>
      </c>
      <c r="FF22" s="2" t="s">
        <v>129</v>
      </c>
      <c r="FG22" s="4">
        <v>60</v>
      </c>
      <c r="FH22" s="8">
        <v>3592.8</v>
      </c>
      <c r="FI22" s="4"/>
      <c r="FJ22" s="8"/>
      <c r="FK22" s="7"/>
      <c r="FL22" s="7"/>
      <c r="FM22" s="2" t="s">
        <v>136</v>
      </c>
      <c r="FN22" s="2" t="s">
        <v>126</v>
      </c>
      <c r="FO22" s="2" t="s">
        <v>193</v>
      </c>
      <c r="FP22" s="2" t="s">
        <v>227</v>
      </c>
      <c r="FQ22" s="2" t="s">
        <v>139</v>
      </c>
      <c r="FR22" s="2" t="s">
        <v>129</v>
      </c>
      <c r="FS22" s="4">
        <v>28</v>
      </c>
      <c r="FT22" s="8">
        <v>1664.66</v>
      </c>
      <c r="FU22" s="4"/>
      <c r="FV22" s="8"/>
      <c r="FW22" s="7"/>
      <c r="FX22" s="7"/>
      <c r="FY22" s="2" t="s">
        <v>136</v>
      </c>
      <c r="FZ22" s="2" t="s">
        <v>126</v>
      </c>
      <c r="GA22" s="2" t="s">
        <v>228</v>
      </c>
      <c r="GB22" s="2" t="s">
        <v>490</v>
      </c>
      <c r="GC22" s="2" t="s">
        <v>139</v>
      </c>
      <c r="GD22" s="2" t="s">
        <v>129</v>
      </c>
      <c r="GE22" s="4">
        <v>4</v>
      </c>
      <c r="GF22" s="8">
        <v>221.76</v>
      </c>
      <c r="GG22" s="4"/>
      <c r="GH22" s="8"/>
      <c r="GI22" s="7"/>
      <c r="GJ22" s="7"/>
      <c r="GK22" s="2" t="s">
        <v>136</v>
      </c>
      <c r="GL22" s="2" t="s">
        <v>126</v>
      </c>
      <c r="GM22" s="2" t="s">
        <v>197</v>
      </c>
      <c r="GN22" s="2" t="s">
        <v>491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199</v>
      </c>
      <c r="GZ22" s="2" t="s">
        <v>492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161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126</v>
      </c>
      <c r="HW22" s="2" t="s">
        <v>493</v>
      </c>
      <c r="HX22" s="2" t="s">
        <v>494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150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136</v>
      </c>
      <c r="IT22" s="2" t="s">
        <v>126</v>
      </c>
      <c r="IU22" s="2" t="s">
        <v>233</v>
      </c>
      <c r="IV22" s="2" t="s">
        <v>129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136</v>
      </c>
      <c r="JF22" s="2" t="s">
        <v>126</v>
      </c>
      <c r="JG22" s="2" t="s">
        <v>395</v>
      </c>
      <c r="JH22" s="2" t="s">
        <v>129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136</v>
      </c>
      <c r="JR22" s="2" t="s">
        <v>126</v>
      </c>
      <c r="JS22" s="2" t="s">
        <v>477</v>
      </c>
      <c r="JT22" s="2" t="s">
        <v>495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168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169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168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168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169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168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168</v>
      </c>
      <c r="NJ22" s="2" t="s">
        <v>170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169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168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209</v>
      </c>
      <c r="PR22" s="2" t="s">
        <v>170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168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496</v>
      </c>
      <c r="B23" s="2" t="s">
        <v>118</v>
      </c>
      <c r="C23" s="2" t="s">
        <v>119</v>
      </c>
      <c r="D23" s="2" t="s">
        <v>437</v>
      </c>
      <c r="E23" s="2" t="s">
        <v>438</v>
      </c>
      <c r="F23" s="2" t="s">
        <v>439</v>
      </c>
      <c r="G23" s="2" t="s">
        <v>439</v>
      </c>
      <c r="H23" s="2" t="s">
        <v>439</v>
      </c>
      <c r="I23" s="2" t="s">
        <v>440</v>
      </c>
      <c r="J23" s="2" t="s">
        <v>447</v>
      </c>
      <c r="K23" s="2" t="s">
        <v>497</v>
      </c>
      <c r="L23" s="3">
        <v>47.52</v>
      </c>
      <c r="M23" s="3">
        <v>49.9</v>
      </c>
      <c r="N23" s="3">
        <v>109.99</v>
      </c>
      <c r="O23" s="2" t="s">
        <v>126</v>
      </c>
      <c r="P23" s="2" t="s">
        <v>175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176</v>
      </c>
      <c r="V23" s="2" t="s">
        <v>177</v>
      </c>
      <c r="W23" s="2" t="s">
        <v>132</v>
      </c>
      <c r="X23" s="2" t="s">
        <v>265</v>
      </c>
      <c r="Y23" s="2" t="s">
        <v>477</v>
      </c>
      <c r="Z23" s="4">
        <v>195</v>
      </c>
      <c r="AA23" s="4">
        <f>=ROUNDDOWN(13,0)</f>
      </c>
      <c r="AB23" s="5">
        <v>15</v>
      </c>
      <c r="AC23" s="2" t="s">
        <v>498</v>
      </c>
      <c r="AD23" s="4">
        <v>300</v>
      </c>
      <c r="AE23" s="4">
        <v>300</v>
      </c>
      <c r="AF23" s="6">
        <v>65</v>
      </c>
      <c r="AG23" s="6"/>
      <c r="AH23" s="7">
        <v>0.9208</v>
      </c>
      <c r="AI23" s="4"/>
      <c r="AJ23" s="4">
        <f>=ROUNDDOWN({0},0)</f>
      </c>
      <c r="AK23" s="5">
        <v>0.6</v>
      </c>
      <c r="AL23" s="2" t="s">
        <v>129</v>
      </c>
      <c r="AM23" s="4"/>
      <c r="AN23" s="4"/>
      <c r="AO23" s="7">
        <v>0.4508</v>
      </c>
      <c r="AP23" s="4">
        <v>618</v>
      </c>
      <c r="AQ23" s="8">
        <v>36273.07</v>
      </c>
      <c r="AR23" s="4"/>
      <c r="AS23" s="8"/>
      <c r="AT23" s="7"/>
      <c r="AU23" s="7"/>
      <c r="AV23" s="4">
        <v>618</v>
      </c>
      <c r="AW23" s="8">
        <v>36273.07</v>
      </c>
      <c r="AX23" s="4"/>
      <c r="AY23" s="8"/>
      <c r="AZ23" s="7"/>
      <c r="BA23" s="7"/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0.1347</v>
      </c>
      <c r="BJ23" s="4">
        <v>730</v>
      </c>
      <c r="BK23" s="8">
        <v>43073.71</v>
      </c>
      <c r="BL23" s="2" t="s">
        <v>499</v>
      </c>
      <c r="BM23" s="7">
        <v>0.8466</v>
      </c>
      <c r="BN23" s="7">
        <v>0.8421</v>
      </c>
      <c r="BO23" s="4">
        <v>220</v>
      </c>
      <c r="BP23" s="8">
        <v>13415.6</v>
      </c>
      <c r="BQ23" s="4"/>
      <c r="BR23" s="8"/>
      <c r="BS23" s="7"/>
      <c r="BT23" s="7"/>
      <c r="BU23" s="2" t="s">
        <v>136</v>
      </c>
      <c r="BV23" s="2" t="s">
        <v>126</v>
      </c>
      <c r="BW23" s="2" t="s">
        <v>214</v>
      </c>
      <c r="BX23" s="2" t="s">
        <v>500</v>
      </c>
      <c r="BY23" s="2" t="s">
        <v>139</v>
      </c>
      <c r="BZ23" s="2" t="s">
        <v>129</v>
      </c>
      <c r="CA23" s="4">
        <v>59</v>
      </c>
      <c r="CB23" s="8">
        <v>3624.66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477</v>
      </c>
      <c r="CJ23" s="2" t="s">
        <v>501</v>
      </c>
      <c r="CK23" s="2" t="s">
        <v>139</v>
      </c>
      <c r="CL23" s="2" t="s">
        <v>129</v>
      </c>
      <c r="CM23" s="4">
        <v>102</v>
      </c>
      <c r="CN23" s="8">
        <v>5129.81</v>
      </c>
      <c r="CO23" s="4"/>
      <c r="CP23" s="8"/>
      <c r="CQ23" s="7"/>
      <c r="CR23" s="7"/>
      <c r="CS23" s="2" t="s">
        <v>136</v>
      </c>
      <c r="CT23" s="2" t="s">
        <v>126</v>
      </c>
      <c r="CU23" s="2" t="s">
        <v>481</v>
      </c>
      <c r="CV23" s="2" t="s">
        <v>502</v>
      </c>
      <c r="CW23" s="2" t="s">
        <v>139</v>
      </c>
      <c r="CX23" s="2" t="s">
        <v>129</v>
      </c>
      <c r="CY23" s="4">
        <v>32</v>
      </c>
      <c r="CZ23" s="8">
        <v>1951.36</v>
      </c>
      <c r="DA23" s="4"/>
      <c r="DB23" s="8"/>
      <c r="DC23" s="7"/>
      <c r="DD23" s="7"/>
      <c r="DE23" s="2" t="s">
        <v>136</v>
      </c>
      <c r="DF23" s="2" t="s">
        <v>126</v>
      </c>
      <c r="DG23" s="2" t="s">
        <v>144</v>
      </c>
      <c r="DH23" s="2" t="s">
        <v>503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170</v>
      </c>
      <c r="DS23" s="2" t="s">
        <v>186</v>
      </c>
      <c r="DT23" s="2" t="s">
        <v>187</v>
      </c>
      <c r="DU23" s="2" t="s">
        <v>139</v>
      </c>
      <c r="DV23" s="2" t="s">
        <v>129</v>
      </c>
      <c r="DW23" s="4">
        <v>31</v>
      </c>
      <c r="DX23" s="8">
        <v>1829.93</v>
      </c>
      <c r="DY23" s="4"/>
      <c r="DZ23" s="8"/>
      <c r="EA23" s="7"/>
      <c r="EB23" s="7"/>
      <c r="EC23" s="2" t="s">
        <v>136</v>
      </c>
      <c r="ED23" s="2" t="s">
        <v>126</v>
      </c>
      <c r="EE23" s="2" t="s">
        <v>484</v>
      </c>
      <c r="EF23" s="2" t="s">
        <v>504</v>
      </c>
      <c r="EG23" s="2" t="s">
        <v>139</v>
      </c>
      <c r="EH23" s="2" t="s">
        <v>129</v>
      </c>
      <c r="EI23" s="4">
        <v>43</v>
      </c>
      <c r="EJ23" s="8">
        <v>2690.94</v>
      </c>
      <c r="EK23" s="4"/>
      <c r="EL23" s="8"/>
      <c r="EM23" s="7"/>
      <c r="EN23" s="7"/>
      <c r="EO23" s="2" t="s">
        <v>136</v>
      </c>
      <c r="EP23" s="2" t="s">
        <v>126</v>
      </c>
      <c r="EQ23" s="2" t="s">
        <v>223</v>
      </c>
      <c r="ER23" s="2" t="s">
        <v>505</v>
      </c>
      <c r="ES23" s="2" t="s">
        <v>139</v>
      </c>
      <c r="ET23" s="2" t="s">
        <v>129</v>
      </c>
      <c r="EU23" s="4">
        <v>33</v>
      </c>
      <c r="EV23" s="8">
        <v>1762.53</v>
      </c>
      <c r="EW23" s="4"/>
      <c r="EX23" s="8"/>
      <c r="EY23" s="7"/>
      <c r="EZ23" s="7"/>
      <c r="FA23" s="2" t="s">
        <v>136</v>
      </c>
      <c r="FB23" s="2" t="s">
        <v>151</v>
      </c>
      <c r="FC23" s="2" t="s">
        <v>488</v>
      </c>
      <c r="FD23" s="2" t="s">
        <v>506</v>
      </c>
      <c r="FE23" s="2" t="s">
        <v>139</v>
      </c>
      <c r="FF23" s="2" t="s">
        <v>129</v>
      </c>
      <c r="FG23" s="4">
        <v>61</v>
      </c>
      <c r="FH23" s="8">
        <v>3652.68</v>
      </c>
      <c r="FI23" s="4"/>
      <c r="FJ23" s="8"/>
      <c r="FK23" s="7"/>
      <c r="FL23" s="7"/>
      <c r="FM23" s="2" t="s">
        <v>136</v>
      </c>
      <c r="FN23" s="2" t="s">
        <v>126</v>
      </c>
      <c r="FO23" s="2" t="s">
        <v>193</v>
      </c>
      <c r="FP23" s="2" t="s">
        <v>331</v>
      </c>
      <c r="FQ23" s="2" t="s">
        <v>139</v>
      </c>
      <c r="FR23" s="2" t="s">
        <v>129</v>
      </c>
      <c r="FS23" s="4">
        <v>28</v>
      </c>
      <c r="FT23" s="8">
        <v>1676.64</v>
      </c>
      <c r="FU23" s="4"/>
      <c r="FV23" s="8"/>
      <c r="FW23" s="7"/>
      <c r="FX23" s="7"/>
      <c r="FY23" s="2" t="s">
        <v>136</v>
      </c>
      <c r="FZ23" s="2" t="s">
        <v>126</v>
      </c>
      <c r="GA23" s="2" t="s">
        <v>228</v>
      </c>
      <c r="GB23" s="2" t="s">
        <v>507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197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199</v>
      </c>
      <c r="GZ23" s="2" t="s">
        <v>393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161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493</v>
      </c>
      <c r="HX23" s="2" t="s">
        <v>508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150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136</v>
      </c>
      <c r="IT23" s="2" t="s">
        <v>126</v>
      </c>
      <c r="IU23" s="2" t="s">
        <v>233</v>
      </c>
      <c r="IV23" s="2" t="s">
        <v>129</v>
      </c>
      <c r="IW23" s="2" t="s">
        <v>139</v>
      </c>
      <c r="IX23" s="2" t="s">
        <v>129</v>
      </c>
      <c r="IY23" s="4">
        <v>9</v>
      </c>
      <c r="IZ23" s="8">
        <v>538.92</v>
      </c>
      <c r="JA23" s="4"/>
      <c r="JB23" s="8"/>
      <c r="JC23" s="7"/>
      <c r="JD23" s="7"/>
      <c r="JE23" s="2" t="s">
        <v>136</v>
      </c>
      <c r="JF23" s="2" t="s">
        <v>126</v>
      </c>
      <c r="JG23" s="2" t="s">
        <v>395</v>
      </c>
      <c r="JH23" s="2" t="s">
        <v>389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126</v>
      </c>
      <c r="JS23" s="2" t="s">
        <v>477</v>
      </c>
      <c r="JT23" s="2" t="s">
        <v>509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168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169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168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168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169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168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168</v>
      </c>
      <c r="NJ23" s="2" t="s">
        <v>170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169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168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209</v>
      </c>
      <c r="PR23" s="2" t="s">
        <v>170</v>
      </c>
      <c r="PS23" s="2" t="s">
        <v>129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168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510</v>
      </c>
      <c r="B24" s="2" t="s">
        <v>118</v>
      </c>
      <c r="C24" s="2" t="s">
        <v>119</v>
      </c>
      <c r="D24" s="2" t="s">
        <v>437</v>
      </c>
      <c r="E24" s="2" t="s">
        <v>438</v>
      </c>
      <c r="F24" s="2" t="s">
        <v>439</v>
      </c>
      <c r="G24" s="2" t="s">
        <v>439</v>
      </c>
      <c r="H24" s="2" t="s">
        <v>439</v>
      </c>
      <c r="I24" s="2" t="s">
        <v>440</v>
      </c>
      <c r="J24" s="2" t="s">
        <v>447</v>
      </c>
      <c r="K24" s="2" t="s">
        <v>511</v>
      </c>
      <c r="L24" s="3">
        <v>47.52</v>
      </c>
      <c r="M24" s="3">
        <v>49.9</v>
      </c>
      <c r="N24" s="3">
        <v>109.99</v>
      </c>
      <c r="O24" s="2" t="s">
        <v>126</v>
      </c>
      <c r="P24" s="2" t="s">
        <v>512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176</v>
      </c>
      <c r="V24" s="2" t="s">
        <v>177</v>
      </c>
      <c r="W24" s="2" t="s">
        <v>132</v>
      </c>
      <c r="X24" s="2" t="s">
        <v>265</v>
      </c>
      <c r="Y24" s="2" t="s">
        <v>433</v>
      </c>
      <c r="Z24" s="4">
        <v>128</v>
      </c>
      <c r="AA24" s="4">
        <f>=ROUNDDOWN(32,0)</f>
      </c>
      <c r="AB24" s="5">
        <v>4</v>
      </c>
      <c r="AC24" s="2" t="s">
        <v>129</v>
      </c>
      <c r="AD24" s="4"/>
      <c r="AE24" s="4"/>
      <c r="AF24" s="6">
        <v>63</v>
      </c>
      <c r="AG24" s="6"/>
      <c r="AH24" s="7">
        <v>0.8993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257</v>
      </c>
      <c r="AQ24" s="8">
        <v>15374.7</v>
      </c>
      <c r="AR24" s="4"/>
      <c r="AS24" s="8"/>
      <c r="AT24" s="7"/>
      <c r="AU24" s="7"/>
      <c r="AV24" s="4">
        <v>257</v>
      </c>
      <c r="AW24" s="8">
        <v>15374.7</v>
      </c>
      <c r="AX24" s="4"/>
      <c r="AY24" s="8"/>
      <c r="AZ24" s="7"/>
      <c r="BA24" s="7"/>
      <c r="BB24" s="7">
        <v>1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0.0571</v>
      </c>
      <c r="BJ24" s="4">
        <v>280</v>
      </c>
      <c r="BK24" s="8">
        <v>16771.26</v>
      </c>
      <c r="BL24" s="2" t="s">
        <v>513</v>
      </c>
      <c r="BM24" s="7">
        <v>0.9179</v>
      </c>
      <c r="BN24" s="7">
        <v>0.9167</v>
      </c>
      <c r="BO24" s="4">
        <v>228</v>
      </c>
      <c r="BP24" s="8">
        <v>13903.44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430</v>
      </c>
      <c r="BX24" s="2" t="s">
        <v>514</v>
      </c>
      <c r="BY24" s="2" t="s">
        <v>139</v>
      </c>
      <c r="BZ24" s="2" t="s">
        <v>129</v>
      </c>
      <c r="CA24" s="4">
        <v>11</v>
      </c>
      <c r="CB24" s="8">
        <v>609.84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433</v>
      </c>
      <c r="CJ24" s="2" t="s">
        <v>387</v>
      </c>
      <c r="CK24" s="2" t="s">
        <v>139</v>
      </c>
      <c r="CL24" s="2" t="s">
        <v>129</v>
      </c>
      <c r="CM24" s="4">
        <v>13</v>
      </c>
      <c r="CN24" s="8">
        <v>600.66</v>
      </c>
      <c r="CO24" s="4"/>
      <c r="CP24" s="8"/>
      <c r="CQ24" s="7"/>
      <c r="CR24" s="7"/>
      <c r="CS24" s="2" t="s">
        <v>136</v>
      </c>
      <c r="CT24" s="2" t="s">
        <v>126</v>
      </c>
      <c r="CU24" s="2" t="s">
        <v>434</v>
      </c>
      <c r="CV24" s="2" t="s">
        <v>515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136</v>
      </c>
      <c r="DF24" s="2" t="s">
        <v>126</v>
      </c>
      <c r="DG24" s="2" t="s">
        <v>406</v>
      </c>
      <c r="DH24" s="2" t="s">
        <v>516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407</v>
      </c>
      <c r="DT24" s="2" t="s">
        <v>129</v>
      </c>
      <c r="DU24" s="2" t="s">
        <v>139</v>
      </c>
      <c r="DV24" s="2" t="s">
        <v>129</v>
      </c>
      <c r="DW24" s="4">
        <v>4</v>
      </c>
      <c r="DX24" s="8">
        <v>205.32</v>
      </c>
      <c r="DY24" s="4"/>
      <c r="DZ24" s="8"/>
      <c r="EA24" s="7"/>
      <c r="EB24" s="7"/>
      <c r="EC24" s="2" t="s">
        <v>136</v>
      </c>
      <c r="ED24" s="2" t="s">
        <v>126</v>
      </c>
      <c r="EE24" s="2" t="s">
        <v>408</v>
      </c>
      <c r="EF24" s="2" t="s">
        <v>517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150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209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336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518</v>
      </c>
      <c r="GB24" s="2" t="s">
        <v>519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520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199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168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>
        <v>1</v>
      </c>
      <c r="HP24" s="8">
        <v>55.44</v>
      </c>
      <c r="HQ24" s="4"/>
      <c r="HR24" s="8"/>
      <c r="HS24" s="7"/>
      <c r="HT24" s="7"/>
      <c r="HU24" s="2" t="s">
        <v>136</v>
      </c>
      <c r="HV24" s="2" t="s">
        <v>126</v>
      </c>
      <c r="HW24" s="2" t="s">
        <v>435</v>
      </c>
      <c r="HX24" s="2" t="s">
        <v>521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168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136</v>
      </c>
      <c r="IT24" s="2" t="s">
        <v>126</v>
      </c>
      <c r="IU24" s="2" t="s">
        <v>342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136</v>
      </c>
      <c r="JF24" s="2" t="s">
        <v>126</v>
      </c>
      <c r="JG24" s="2" t="s">
        <v>208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126</v>
      </c>
      <c r="JS24" s="2" t="s">
        <v>433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168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168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169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168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168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169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168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169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168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168</v>
      </c>
      <c r="PF24" s="2" t="s">
        <v>126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168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522</v>
      </c>
      <c r="B25" s="2" t="s">
        <v>118</v>
      </c>
      <c r="C25" s="2" t="s">
        <v>119</v>
      </c>
      <c r="D25" s="2" t="s">
        <v>437</v>
      </c>
      <c r="E25" s="2" t="s">
        <v>438</v>
      </c>
      <c r="F25" s="2" t="s">
        <v>439</v>
      </c>
      <c r="G25" s="2" t="s">
        <v>439</v>
      </c>
      <c r="H25" s="2" t="s">
        <v>439</v>
      </c>
      <c r="I25" s="2" t="s">
        <v>440</v>
      </c>
      <c r="J25" s="2" t="s">
        <v>447</v>
      </c>
      <c r="K25" s="2" t="s">
        <v>523</v>
      </c>
      <c r="L25" s="3">
        <v>47.52</v>
      </c>
      <c r="M25" s="3">
        <v>49.9</v>
      </c>
      <c r="N25" s="3">
        <v>109.99</v>
      </c>
      <c r="O25" s="2" t="s">
        <v>126</v>
      </c>
      <c r="P25" s="2" t="s">
        <v>443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176</v>
      </c>
      <c r="V25" s="2" t="s">
        <v>177</v>
      </c>
      <c r="W25" s="2" t="s">
        <v>132</v>
      </c>
      <c r="X25" s="2" t="s">
        <v>265</v>
      </c>
      <c r="Y25" s="2" t="s">
        <v>129</v>
      </c>
      <c r="Z25" s="4"/>
      <c r="AA25" s="4">
        <f>=ROUNDDOWN({0},0)</f>
      </c>
      <c r="AB25" s="5"/>
      <c r="AC25" s="2" t="s">
        <v>524</v>
      </c>
      <c r="AD25" s="4">
        <v>120</v>
      </c>
      <c r="AE25" s="4">
        <v>120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168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168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168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168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168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168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129</v>
      </c>
      <c r="FB25" s="2" t="s">
        <v>129</v>
      </c>
      <c r="FC25" s="2" t="s">
        <v>129</v>
      </c>
      <c r="FD25" s="2" t="s">
        <v>129</v>
      </c>
      <c r="FE25" s="2" t="s">
        <v>129</v>
      </c>
      <c r="FF25" s="2" t="s">
        <v>129</v>
      </c>
      <c r="FG25" s="4"/>
      <c r="FH25" s="8"/>
      <c r="FI25" s="4"/>
      <c r="FJ25" s="8"/>
      <c r="FK25" s="7"/>
      <c r="FL25" s="7"/>
      <c r="FM25" s="2" t="s">
        <v>168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168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168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168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168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168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168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168</v>
      </c>
      <c r="IT25" s="2" t="s">
        <v>126</v>
      </c>
      <c r="IU25" s="2" t="s">
        <v>129</v>
      </c>
      <c r="IV25" s="2" t="s">
        <v>129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168</v>
      </c>
      <c r="JF25" s="2" t="s">
        <v>126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136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168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168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169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168</v>
      </c>
      <c r="LN25" s="2" t="s">
        <v>126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168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129</v>
      </c>
      <c r="ML25" s="2" t="s">
        <v>129</v>
      </c>
      <c r="MM25" s="2" t="s">
        <v>129</v>
      </c>
      <c r="MN25" s="2" t="s">
        <v>129</v>
      </c>
      <c r="MO25" s="2" t="s">
        <v>129</v>
      </c>
      <c r="MP25" s="2" t="s">
        <v>129</v>
      </c>
      <c r="MQ25" s="4"/>
      <c r="MR25" s="8"/>
      <c r="MS25" s="4"/>
      <c r="MT25" s="8"/>
      <c r="MU25" s="7"/>
      <c r="MV25" s="7"/>
      <c r="MW25" s="2" t="s">
        <v>169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168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169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168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168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168</v>
      </c>
      <c r="PF25" s="2" t="s">
        <v>126</v>
      </c>
      <c r="PG25" s="2" t="s">
        <v>129</v>
      </c>
      <c r="PH25" s="2" t="s">
        <v>129</v>
      </c>
      <c r="PI25" s="2" t="s">
        <v>139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168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525</v>
      </c>
      <c r="B26" s="2" t="s">
        <v>118</v>
      </c>
      <c r="C26" s="2" t="s">
        <v>119</v>
      </c>
      <c r="D26" s="2" t="s">
        <v>437</v>
      </c>
      <c r="E26" s="2" t="s">
        <v>438</v>
      </c>
      <c r="F26" s="2" t="s">
        <v>526</v>
      </c>
      <c r="G26" s="2" t="s">
        <v>526</v>
      </c>
      <c r="H26" s="2" t="s">
        <v>526</v>
      </c>
      <c r="I26" s="2" t="s">
        <v>527</v>
      </c>
      <c r="J26" s="2" t="s">
        <v>124</v>
      </c>
      <c r="K26" s="2" t="s">
        <v>324</v>
      </c>
      <c r="L26" s="3">
        <v>96</v>
      </c>
      <c r="M26" s="3">
        <v>100.8</v>
      </c>
      <c r="N26" s="3">
        <v>199.99</v>
      </c>
      <c r="O26" s="2" t="s">
        <v>263</v>
      </c>
      <c r="P26" s="2" t="s">
        <v>264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129</v>
      </c>
      <c r="V26" s="2" t="s">
        <v>177</v>
      </c>
      <c r="W26" s="2" t="s">
        <v>528</v>
      </c>
      <c r="X26" s="2" t="s">
        <v>129</v>
      </c>
      <c r="Y26" s="2" t="s">
        <v>477</v>
      </c>
      <c r="Z26" s="4"/>
      <c r="AA26" s="4">
        <f>=ROUNDDOWN({0},0)</f>
      </c>
      <c r="AB26" s="5">
        <v>2.2</v>
      </c>
      <c r="AC26" s="2" t="s">
        <v>129</v>
      </c>
      <c r="AD26" s="4"/>
      <c r="AE26" s="4"/>
      <c r="AF26" s="6">
        <v>63</v>
      </c>
      <c r="AG26" s="6"/>
      <c r="AH26" s="7">
        <v>0.3443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39</v>
      </c>
      <c r="AQ26" s="8">
        <v>2132.39</v>
      </c>
      <c r="AR26" s="4"/>
      <c r="AS26" s="8"/>
      <c r="AT26" s="7"/>
      <c r="AU26" s="7"/>
      <c r="AV26" s="4">
        <v>39</v>
      </c>
      <c r="AW26" s="8">
        <v>2132.39</v>
      </c>
      <c r="AX26" s="4"/>
      <c r="AY26" s="8"/>
      <c r="AZ26" s="7"/>
      <c r="BA26" s="7"/>
      <c r="BB26" s="7">
        <v>1</v>
      </c>
      <c r="BC26" s="4">
        <v>71</v>
      </c>
      <c r="BD26" s="8">
        <v>3629.89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0.5875</v>
      </c>
      <c r="BJ26" s="4">
        <v>39</v>
      </c>
      <c r="BK26" s="8">
        <v>2132.39</v>
      </c>
      <c r="BL26" s="2" t="s">
        <v>529</v>
      </c>
      <c r="BM26" s="7">
        <v>1</v>
      </c>
      <c r="BN26" s="7">
        <v>1</v>
      </c>
      <c r="BO26" s="4">
        <v>1</v>
      </c>
      <c r="BP26" s="8">
        <v>33.26</v>
      </c>
      <c r="BQ26" s="4"/>
      <c r="BR26" s="8"/>
      <c r="BS26" s="7"/>
      <c r="BT26" s="7"/>
      <c r="BU26" s="2" t="s">
        <v>136</v>
      </c>
      <c r="BV26" s="2" t="s">
        <v>170</v>
      </c>
      <c r="BW26" s="2" t="s">
        <v>530</v>
      </c>
      <c r="BX26" s="2" t="s">
        <v>531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170</v>
      </c>
      <c r="CI26" s="2" t="s">
        <v>477</v>
      </c>
      <c r="CJ26" s="2" t="s">
        <v>532</v>
      </c>
      <c r="CK26" s="2" t="s">
        <v>139</v>
      </c>
      <c r="CL26" s="2" t="s">
        <v>129</v>
      </c>
      <c r="CM26" s="4">
        <v>33</v>
      </c>
      <c r="CN26" s="8">
        <v>1544.73</v>
      </c>
      <c r="CO26" s="4"/>
      <c r="CP26" s="8"/>
      <c r="CQ26" s="7"/>
      <c r="CR26" s="7"/>
      <c r="CS26" s="2" t="s">
        <v>136</v>
      </c>
      <c r="CT26" s="2" t="s">
        <v>170</v>
      </c>
      <c r="CU26" s="2" t="s">
        <v>481</v>
      </c>
      <c r="CV26" s="2" t="s">
        <v>533</v>
      </c>
      <c r="CW26" s="2" t="s">
        <v>311</v>
      </c>
      <c r="CX26" s="2" t="s">
        <v>129</v>
      </c>
      <c r="CY26" s="4">
        <v>5</v>
      </c>
      <c r="CZ26" s="8">
        <v>554.4</v>
      </c>
      <c r="DA26" s="4"/>
      <c r="DB26" s="8"/>
      <c r="DC26" s="7"/>
      <c r="DD26" s="7"/>
      <c r="DE26" s="2" t="s">
        <v>136</v>
      </c>
      <c r="DF26" s="2" t="s">
        <v>170</v>
      </c>
      <c r="DG26" s="2" t="s">
        <v>144</v>
      </c>
      <c r="DH26" s="2" t="s">
        <v>534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209</v>
      </c>
      <c r="DR26" s="2" t="s">
        <v>170</v>
      </c>
      <c r="DS26" s="2" t="s">
        <v>129</v>
      </c>
      <c r="DT26" s="2" t="s">
        <v>129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170</v>
      </c>
      <c r="EE26" s="2" t="s">
        <v>484</v>
      </c>
      <c r="EF26" s="2" t="s">
        <v>129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161</v>
      </c>
      <c r="EP26" s="2" t="s">
        <v>170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170</v>
      </c>
      <c r="FC26" s="2" t="s">
        <v>488</v>
      </c>
      <c r="FD26" s="2" t="s">
        <v>535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168</v>
      </c>
      <c r="FN26" s="2" t="s">
        <v>170</v>
      </c>
      <c r="FO26" s="2" t="s">
        <v>129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168</v>
      </c>
      <c r="FZ26" s="2" t="s">
        <v>170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168</v>
      </c>
      <c r="GL26" s="2" t="s">
        <v>170</v>
      </c>
      <c r="GM26" s="2" t="s">
        <v>129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168</v>
      </c>
      <c r="GX26" s="2" t="s">
        <v>170</v>
      </c>
      <c r="GY26" s="2" t="s">
        <v>129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168</v>
      </c>
      <c r="HJ26" s="2" t="s">
        <v>170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170</v>
      </c>
      <c r="HW26" s="2" t="s">
        <v>536</v>
      </c>
      <c r="HX26" s="2" t="s">
        <v>537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129</v>
      </c>
      <c r="IH26" s="2" t="s">
        <v>129</v>
      </c>
      <c r="II26" s="2" t="s">
        <v>129</v>
      </c>
      <c r="IJ26" s="2" t="s">
        <v>129</v>
      </c>
      <c r="IK26" s="2" t="s">
        <v>129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170</v>
      </c>
      <c r="IU26" s="2" t="s">
        <v>233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168</v>
      </c>
      <c r="JF26" s="2" t="s">
        <v>170</v>
      </c>
      <c r="JG26" s="2" t="s">
        <v>129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136</v>
      </c>
      <c r="JR26" s="2" t="s">
        <v>170</v>
      </c>
      <c r="JS26" s="2" t="s">
        <v>212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168</v>
      </c>
      <c r="KD26" s="2" t="s">
        <v>170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129</v>
      </c>
      <c r="KP26" s="2" t="s">
        <v>129</v>
      </c>
      <c r="KQ26" s="2" t="s">
        <v>129</v>
      </c>
      <c r="KR26" s="2" t="s">
        <v>129</v>
      </c>
      <c r="KS26" s="2" t="s">
        <v>129</v>
      </c>
      <c r="KT26" s="2" t="s">
        <v>129</v>
      </c>
      <c r="KU26" s="4"/>
      <c r="KV26" s="8"/>
      <c r="KW26" s="4"/>
      <c r="KX26" s="8"/>
      <c r="KY26" s="7"/>
      <c r="KZ26" s="7"/>
      <c r="LA26" s="2" t="s">
        <v>169</v>
      </c>
      <c r="LB26" s="2" t="s">
        <v>170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168</v>
      </c>
      <c r="LN26" s="2" t="s">
        <v>170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2" t="s">
        <v>129</v>
      </c>
      <c r="ME26" s="4"/>
      <c r="MF26" s="8"/>
      <c r="MG26" s="4"/>
      <c r="MH26" s="8"/>
      <c r="MI26" s="7"/>
      <c r="MJ26" s="7"/>
      <c r="MK26" s="2" t="s">
        <v>169</v>
      </c>
      <c r="ML26" s="2" t="s">
        <v>170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169</v>
      </c>
      <c r="MX26" s="2" t="s">
        <v>170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168</v>
      </c>
      <c r="NJ26" s="2" t="s">
        <v>170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168</v>
      </c>
      <c r="OH26" s="2" t="s">
        <v>170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168</v>
      </c>
      <c r="PR26" s="2" t="s">
        <v>170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168</v>
      </c>
      <c r="QD26" s="2" t="s">
        <v>170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538</v>
      </c>
      <c r="B27" s="2" t="s">
        <v>118</v>
      </c>
      <c r="C27" s="2" t="s">
        <v>119</v>
      </c>
      <c r="D27" s="2" t="s">
        <v>437</v>
      </c>
      <c r="E27" s="2" t="s">
        <v>438</v>
      </c>
      <c r="F27" s="2" t="s">
        <v>526</v>
      </c>
      <c r="G27" s="2" t="s">
        <v>526</v>
      </c>
      <c r="H27" s="2" t="s">
        <v>526</v>
      </c>
      <c r="I27" s="2" t="s">
        <v>539</v>
      </c>
      <c r="J27" s="2" t="s">
        <v>124</v>
      </c>
      <c r="K27" s="2" t="s">
        <v>400</v>
      </c>
      <c r="L27" s="3">
        <v>96</v>
      </c>
      <c r="M27" s="3">
        <v>100.8</v>
      </c>
      <c r="N27" s="3">
        <v>199.99</v>
      </c>
      <c r="O27" s="2" t="s">
        <v>263</v>
      </c>
      <c r="P27" s="2" t="s">
        <v>264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176</v>
      </c>
      <c r="V27" s="2" t="s">
        <v>177</v>
      </c>
      <c r="W27" s="2" t="s">
        <v>132</v>
      </c>
      <c r="X27" s="2" t="s">
        <v>129</v>
      </c>
      <c r="Y27" s="2" t="s">
        <v>477</v>
      </c>
      <c r="Z27" s="4"/>
      <c r="AA27" s="4">
        <f>=ROUNDDOWN({0},0)</f>
      </c>
      <c r="AB27" s="5">
        <v>0.7</v>
      </c>
      <c r="AC27" s="2" t="s">
        <v>129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32</v>
      </c>
      <c r="AQ27" s="8">
        <v>1497.5</v>
      </c>
      <c r="AR27" s="4"/>
      <c r="AS27" s="8"/>
      <c r="AT27" s="7"/>
      <c r="AU27" s="7"/>
      <c r="AV27" s="4">
        <v>32</v>
      </c>
      <c r="AW27" s="8">
        <v>1497.5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0.4125</v>
      </c>
      <c r="BJ27" s="4">
        <v>34</v>
      </c>
      <c r="BK27" s="8">
        <v>1718.3</v>
      </c>
      <c r="BL27" s="2" t="s">
        <v>540</v>
      </c>
      <c r="BM27" s="7">
        <v>0.9412</v>
      </c>
      <c r="BN27" s="7">
        <v>0.8715</v>
      </c>
      <c r="BO27" s="4">
        <v>8</v>
      </c>
      <c r="BP27" s="8">
        <v>266.08</v>
      </c>
      <c r="BQ27" s="4"/>
      <c r="BR27" s="8"/>
      <c r="BS27" s="7"/>
      <c r="BT27" s="7"/>
      <c r="BU27" s="2" t="s">
        <v>136</v>
      </c>
      <c r="BV27" s="2" t="s">
        <v>170</v>
      </c>
      <c r="BW27" s="2" t="s">
        <v>530</v>
      </c>
      <c r="BX27" s="2" t="s">
        <v>541</v>
      </c>
      <c r="BY27" s="2" t="s">
        <v>139</v>
      </c>
      <c r="BZ27" s="2" t="s">
        <v>129</v>
      </c>
      <c r="CA27" s="4">
        <v>2</v>
      </c>
      <c r="CB27" s="8">
        <v>201.6</v>
      </c>
      <c r="CC27" s="4"/>
      <c r="CD27" s="8"/>
      <c r="CE27" s="7"/>
      <c r="CF27" s="7"/>
      <c r="CG27" s="2" t="s">
        <v>136</v>
      </c>
      <c r="CH27" s="2" t="s">
        <v>170</v>
      </c>
      <c r="CI27" s="2" t="s">
        <v>477</v>
      </c>
      <c r="CJ27" s="2" t="s">
        <v>542</v>
      </c>
      <c r="CK27" s="2" t="s">
        <v>139</v>
      </c>
      <c r="CL27" s="2" t="s">
        <v>129</v>
      </c>
      <c r="CM27" s="4">
        <v>22</v>
      </c>
      <c r="CN27" s="8">
        <v>1029.82</v>
      </c>
      <c r="CO27" s="4"/>
      <c r="CP27" s="8"/>
      <c r="CQ27" s="7"/>
      <c r="CR27" s="7"/>
      <c r="CS27" s="2" t="s">
        <v>136</v>
      </c>
      <c r="CT27" s="2" t="s">
        <v>170</v>
      </c>
      <c r="CU27" s="2" t="s">
        <v>481</v>
      </c>
      <c r="CV27" s="2" t="s">
        <v>541</v>
      </c>
      <c r="CW27" s="2" t="s">
        <v>311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170</v>
      </c>
      <c r="DG27" s="2" t="s">
        <v>144</v>
      </c>
      <c r="DH27" s="2" t="s">
        <v>543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209</v>
      </c>
      <c r="DR27" s="2" t="s">
        <v>170</v>
      </c>
      <c r="DS27" s="2" t="s">
        <v>129</v>
      </c>
      <c r="DT27" s="2" t="s">
        <v>129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170</v>
      </c>
      <c r="EE27" s="2" t="s">
        <v>484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170</v>
      </c>
      <c r="EQ27" s="2" t="s">
        <v>223</v>
      </c>
      <c r="ER27" s="2" t="s">
        <v>544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136</v>
      </c>
      <c r="FB27" s="2" t="s">
        <v>170</v>
      </c>
      <c r="FC27" s="2" t="s">
        <v>488</v>
      </c>
      <c r="FD27" s="2" t="s">
        <v>129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170</v>
      </c>
      <c r="FO27" s="2" t="s">
        <v>545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168</v>
      </c>
      <c r="FZ27" s="2" t="s">
        <v>170</v>
      </c>
      <c r="GA27" s="2" t="s">
        <v>129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168</v>
      </c>
      <c r="GL27" s="2" t="s">
        <v>170</v>
      </c>
      <c r="GM27" s="2" t="s">
        <v>129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168</v>
      </c>
      <c r="GX27" s="2" t="s">
        <v>170</v>
      </c>
      <c r="GY27" s="2" t="s">
        <v>129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168</v>
      </c>
      <c r="HJ27" s="2" t="s">
        <v>170</v>
      </c>
      <c r="HK27" s="2" t="s">
        <v>129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170</v>
      </c>
      <c r="HW27" s="2" t="s">
        <v>536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129</v>
      </c>
      <c r="IH27" s="2" t="s">
        <v>129</v>
      </c>
      <c r="II27" s="2" t="s">
        <v>129</v>
      </c>
      <c r="IJ27" s="2" t="s">
        <v>129</v>
      </c>
      <c r="IK27" s="2" t="s">
        <v>129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170</v>
      </c>
      <c r="IU27" s="2" t="s">
        <v>233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168</v>
      </c>
      <c r="JF27" s="2" t="s">
        <v>170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170</v>
      </c>
      <c r="JS27" s="2" t="s">
        <v>477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168</v>
      </c>
      <c r="KD27" s="2" t="s">
        <v>170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129</v>
      </c>
      <c r="KP27" s="2" t="s">
        <v>129</v>
      </c>
      <c r="KQ27" s="2" t="s">
        <v>129</v>
      </c>
      <c r="KR27" s="2" t="s">
        <v>129</v>
      </c>
      <c r="KS27" s="2" t="s">
        <v>129</v>
      </c>
      <c r="KT27" s="2" t="s">
        <v>129</v>
      </c>
      <c r="KU27" s="4"/>
      <c r="KV27" s="8"/>
      <c r="KW27" s="4"/>
      <c r="KX27" s="8"/>
      <c r="KY27" s="7"/>
      <c r="KZ27" s="7"/>
      <c r="LA27" s="2" t="s">
        <v>169</v>
      </c>
      <c r="LB27" s="2" t="s">
        <v>170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168</v>
      </c>
      <c r="LN27" s="2" t="s">
        <v>170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129</v>
      </c>
      <c r="LZ27" s="2" t="s">
        <v>129</v>
      </c>
      <c r="MA27" s="2" t="s">
        <v>129</v>
      </c>
      <c r="MB27" s="2" t="s">
        <v>129</v>
      </c>
      <c r="MC27" s="2" t="s">
        <v>129</v>
      </c>
      <c r="MD27" s="2" t="s">
        <v>129</v>
      </c>
      <c r="ME27" s="4"/>
      <c r="MF27" s="8"/>
      <c r="MG27" s="4"/>
      <c r="MH27" s="8"/>
      <c r="MI27" s="7"/>
      <c r="MJ27" s="7"/>
      <c r="MK27" s="2" t="s">
        <v>169</v>
      </c>
      <c r="ML27" s="2" t="s">
        <v>170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169</v>
      </c>
      <c r="MX27" s="2" t="s">
        <v>170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168</v>
      </c>
      <c r="NJ27" s="2" t="s">
        <v>170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168</v>
      </c>
      <c r="OH27" s="2" t="s">
        <v>170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129</v>
      </c>
      <c r="PF27" s="2" t="s">
        <v>129</v>
      </c>
      <c r="PG27" s="2" t="s">
        <v>129</v>
      </c>
      <c r="PH27" s="2" t="s">
        <v>129</v>
      </c>
      <c r="PI27" s="2" t="s">
        <v>129</v>
      </c>
      <c r="PJ27" s="2" t="s">
        <v>129</v>
      </c>
      <c r="PK27" s="4"/>
      <c r="PL27" s="8"/>
      <c r="PM27" s="4"/>
      <c r="PN27" s="8"/>
      <c r="PO27" s="7"/>
      <c r="PP27" s="7"/>
      <c r="PQ27" s="2" t="s">
        <v>168</v>
      </c>
      <c r="PR27" s="2" t="s">
        <v>170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168</v>
      </c>
      <c r="QD27" s="2" t="s">
        <v>170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546</v>
      </c>
      <c r="B28" s="2" t="s">
        <v>118</v>
      </c>
      <c r="C28" s="2" t="s">
        <v>119</v>
      </c>
      <c r="D28" s="2" t="s">
        <v>437</v>
      </c>
      <c r="E28" s="2" t="s">
        <v>438</v>
      </c>
      <c r="F28" s="2" t="s">
        <v>547</v>
      </c>
      <c r="G28" s="2" t="s">
        <v>547</v>
      </c>
      <c r="H28" s="2" t="s">
        <v>547</v>
      </c>
      <c r="I28" s="2" t="s">
        <v>548</v>
      </c>
      <c r="J28" s="2" t="s">
        <v>124</v>
      </c>
      <c r="K28" s="2" t="s">
        <v>549</v>
      </c>
      <c r="L28" s="3">
        <v>39.9</v>
      </c>
      <c r="M28" s="3">
        <v>41.9</v>
      </c>
      <c r="N28" s="3">
        <v>84.99</v>
      </c>
      <c r="O28" s="2" t="s">
        <v>126</v>
      </c>
      <c r="P28" s="2" t="s">
        <v>264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176</v>
      </c>
      <c r="V28" s="2" t="s">
        <v>177</v>
      </c>
      <c r="W28" s="2" t="s">
        <v>265</v>
      </c>
      <c r="X28" s="2" t="s">
        <v>129</v>
      </c>
      <c r="Y28" s="2" t="s">
        <v>327</v>
      </c>
      <c r="Z28" s="4">
        <v>171</v>
      </c>
      <c r="AA28" s="4">
        <f>=ROUNDDOWN(570,0)</f>
      </c>
      <c r="AB28" s="5">
        <v>0.3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9</v>
      </c>
      <c r="AQ28" s="8">
        <v>423.5</v>
      </c>
      <c r="AR28" s="4"/>
      <c r="AS28" s="8"/>
      <c r="AT28" s="7"/>
      <c r="AU28" s="7"/>
      <c r="AV28" s="4">
        <v>9</v>
      </c>
      <c r="AW28" s="8">
        <v>423.5</v>
      </c>
      <c r="AX28" s="4"/>
      <c r="AY28" s="8"/>
      <c r="AZ28" s="7"/>
      <c r="BA28" s="7"/>
      <c r="BB28" s="7">
        <v>1</v>
      </c>
      <c r="BC28" s="4">
        <v>9</v>
      </c>
      <c r="BD28" s="8">
        <v>423.5</v>
      </c>
      <c r="BE28" s="4"/>
      <c r="BF28" s="8"/>
      <c r="BG28" s="7"/>
      <c r="BH28" s="7"/>
      <c r="BI28" s="7">
        <v>1</v>
      </c>
      <c r="BJ28" s="4">
        <v>9</v>
      </c>
      <c r="BK28" s="8">
        <v>423.5</v>
      </c>
      <c r="BL28" s="2" t="s">
        <v>550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551</v>
      </c>
      <c r="BX28" s="2" t="s">
        <v>129</v>
      </c>
      <c r="BY28" s="2" t="s">
        <v>139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327</v>
      </c>
      <c r="CJ28" s="2" t="s">
        <v>552</v>
      </c>
      <c r="CK28" s="2" t="s">
        <v>139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551</v>
      </c>
      <c r="CV28" s="2" t="s">
        <v>129</v>
      </c>
      <c r="CW28" s="2" t="s">
        <v>139</v>
      </c>
      <c r="CX28" s="2" t="s">
        <v>129</v>
      </c>
      <c r="CY28" s="4">
        <v>1</v>
      </c>
      <c r="CZ28" s="8">
        <v>47.04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184</v>
      </c>
      <c r="DH28" s="2" t="s">
        <v>553</v>
      </c>
      <c r="DI28" s="2" t="s">
        <v>139</v>
      </c>
      <c r="DJ28" s="2" t="s">
        <v>129</v>
      </c>
      <c r="DK28" s="4">
        <v>3</v>
      </c>
      <c r="DL28" s="8">
        <v>138.9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332</v>
      </c>
      <c r="DT28" s="2" t="s">
        <v>189</v>
      </c>
      <c r="DU28" s="2" t="s">
        <v>139</v>
      </c>
      <c r="DV28" s="2" t="s">
        <v>129</v>
      </c>
      <c r="DW28" s="4">
        <v>1</v>
      </c>
      <c r="DX28" s="8">
        <v>47.04</v>
      </c>
      <c r="DY28" s="4"/>
      <c r="DZ28" s="8"/>
      <c r="EA28" s="7"/>
      <c r="EB28" s="7"/>
      <c r="EC28" s="2" t="s">
        <v>136</v>
      </c>
      <c r="ED28" s="2" t="s">
        <v>126</v>
      </c>
      <c r="EE28" s="2" t="s">
        <v>551</v>
      </c>
      <c r="EF28" s="2" t="s">
        <v>554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161</v>
      </c>
      <c r="EP28" s="2" t="s">
        <v>126</v>
      </c>
      <c r="EQ28" s="2" t="s">
        <v>129</v>
      </c>
      <c r="ER28" s="2" t="s">
        <v>129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136</v>
      </c>
      <c r="FB28" s="2" t="s">
        <v>151</v>
      </c>
      <c r="FC28" s="2" t="s">
        <v>335</v>
      </c>
      <c r="FD28" s="2" t="s">
        <v>129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168</v>
      </c>
      <c r="FN28" s="2" t="s">
        <v>126</v>
      </c>
      <c r="FO28" s="2" t="s">
        <v>129</v>
      </c>
      <c r="FP28" s="2" t="s">
        <v>129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136</v>
      </c>
      <c r="FZ28" s="2" t="s">
        <v>126</v>
      </c>
      <c r="GA28" s="2" t="s">
        <v>555</v>
      </c>
      <c r="GB28" s="2" t="s">
        <v>129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168</v>
      </c>
      <c r="GL28" s="2" t="s">
        <v>126</v>
      </c>
      <c r="GM28" s="2" t="s">
        <v>129</v>
      </c>
      <c r="GN28" s="2" t="s">
        <v>129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168</v>
      </c>
      <c r="GX28" s="2" t="s">
        <v>126</v>
      </c>
      <c r="GY28" s="2" t="s">
        <v>129</v>
      </c>
      <c r="GZ28" s="2" t="s">
        <v>129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126</v>
      </c>
      <c r="HK28" s="2" t="s">
        <v>556</v>
      </c>
      <c r="HL28" s="2" t="s">
        <v>557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340</v>
      </c>
      <c r="HX28" s="2" t="s">
        <v>129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168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126</v>
      </c>
      <c r="IU28" s="2" t="s">
        <v>342</v>
      </c>
      <c r="IV28" s="2" t="s">
        <v>129</v>
      </c>
      <c r="IW28" s="2" t="s">
        <v>139</v>
      </c>
      <c r="IX28" s="2" t="s">
        <v>129</v>
      </c>
      <c r="IY28" s="4">
        <v>4</v>
      </c>
      <c r="IZ28" s="8">
        <v>190.52</v>
      </c>
      <c r="JA28" s="4"/>
      <c r="JB28" s="8"/>
      <c r="JC28" s="7"/>
      <c r="JD28" s="7"/>
      <c r="JE28" s="2" t="s">
        <v>136</v>
      </c>
      <c r="JF28" s="2" t="s">
        <v>126</v>
      </c>
      <c r="JG28" s="2" t="s">
        <v>395</v>
      </c>
      <c r="JH28" s="2" t="s">
        <v>558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136</v>
      </c>
      <c r="JR28" s="2" t="s">
        <v>126</v>
      </c>
      <c r="JS28" s="2" t="s">
        <v>551</v>
      </c>
      <c r="JT28" s="2" t="s">
        <v>129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168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168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169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168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168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169</v>
      </c>
      <c r="ML28" s="2" t="s">
        <v>126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169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169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168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168</v>
      </c>
      <c r="PF28" s="2" t="s">
        <v>126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168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559</v>
      </c>
      <c r="B29" s="2" t="s">
        <v>118</v>
      </c>
      <c r="C29" s="2" t="s">
        <v>119</v>
      </c>
      <c r="D29" s="2" t="s">
        <v>560</v>
      </c>
      <c r="E29" s="2" t="s">
        <v>561</v>
      </c>
      <c r="F29" s="2" t="s">
        <v>562</v>
      </c>
      <c r="G29" s="2" t="s">
        <v>562</v>
      </c>
      <c r="H29" s="2" t="s">
        <v>562</v>
      </c>
      <c r="I29" s="2" t="s">
        <v>563</v>
      </c>
      <c r="J29" s="2" t="s">
        <v>124</v>
      </c>
      <c r="K29" s="2" t="s">
        <v>564</v>
      </c>
      <c r="L29" s="3">
        <v>108.45</v>
      </c>
      <c r="M29" s="3">
        <v>113.87</v>
      </c>
      <c r="N29" s="3">
        <v>249.99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565</v>
      </c>
      <c r="T29" s="2" t="s">
        <v>129</v>
      </c>
      <c r="U29" s="2" t="s">
        <v>129</v>
      </c>
      <c r="V29" s="2" t="s">
        <v>131</v>
      </c>
      <c r="W29" s="2" t="s">
        <v>132</v>
      </c>
      <c r="X29" s="2" t="s">
        <v>129</v>
      </c>
      <c r="Y29" s="2" t="s">
        <v>566</v>
      </c>
      <c r="Z29" s="4">
        <v>217</v>
      </c>
      <c r="AA29" s="4">
        <f>=ROUNDDOWN(18.0833333333333,0)</f>
      </c>
      <c r="AB29" s="5">
        <v>12</v>
      </c>
      <c r="AC29" s="2" t="s">
        <v>134</v>
      </c>
      <c r="AD29" s="4">
        <v>100</v>
      </c>
      <c r="AE29" s="4">
        <v>100</v>
      </c>
      <c r="AF29" s="6">
        <v>65</v>
      </c>
      <c r="AG29" s="6"/>
      <c r="AH29" s="7">
        <v>0.8306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461</v>
      </c>
      <c r="AQ29" s="8">
        <v>58818.75</v>
      </c>
      <c r="AR29" s="4"/>
      <c r="AS29" s="8"/>
      <c r="AT29" s="7"/>
      <c r="AU29" s="7"/>
      <c r="AV29" s="4">
        <v>461</v>
      </c>
      <c r="AW29" s="8">
        <v>58818.75</v>
      </c>
      <c r="AX29" s="4"/>
      <c r="AY29" s="8"/>
      <c r="AZ29" s="7"/>
      <c r="BA29" s="7"/>
      <c r="BB29" s="7">
        <v>1</v>
      </c>
      <c r="BC29" s="4">
        <v>608</v>
      </c>
      <c r="BD29" s="8">
        <v>78081.41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0.7533</v>
      </c>
      <c r="BJ29" s="4">
        <v>528</v>
      </c>
      <c r="BK29" s="8">
        <v>67846.7</v>
      </c>
      <c r="BL29" s="2" t="s">
        <v>567</v>
      </c>
      <c r="BM29" s="7">
        <v>0.8731</v>
      </c>
      <c r="BN29" s="7">
        <v>0.8669</v>
      </c>
      <c r="BO29" s="4">
        <v>106</v>
      </c>
      <c r="BP29" s="8">
        <v>14431.9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307</v>
      </c>
      <c r="BX29" s="2" t="s">
        <v>308</v>
      </c>
      <c r="BY29" s="2" t="s">
        <v>139</v>
      </c>
      <c r="BZ29" s="2" t="s">
        <v>129</v>
      </c>
      <c r="CA29" s="4">
        <v>189</v>
      </c>
      <c r="CB29" s="8">
        <v>23245.35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568</v>
      </c>
      <c r="CJ29" s="2" t="s">
        <v>569</v>
      </c>
      <c r="CK29" s="2" t="s">
        <v>139</v>
      </c>
      <c r="CL29" s="2" t="s">
        <v>129</v>
      </c>
      <c r="CM29" s="4">
        <v>32</v>
      </c>
      <c r="CN29" s="8">
        <v>3373.29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570</v>
      </c>
      <c r="CV29" s="2" t="s">
        <v>571</v>
      </c>
      <c r="CW29" s="2" t="s">
        <v>139</v>
      </c>
      <c r="CX29" s="2" t="s">
        <v>129</v>
      </c>
      <c r="CY29" s="4">
        <v>17</v>
      </c>
      <c r="CZ29" s="8">
        <v>2435.93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144</v>
      </c>
      <c r="DH29" s="2" t="s">
        <v>572</v>
      </c>
      <c r="DI29" s="2" t="s">
        <v>139</v>
      </c>
      <c r="DJ29" s="2" t="s">
        <v>129</v>
      </c>
      <c r="DK29" s="4">
        <v>4</v>
      </c>
      <c r="DL29" s="8">
        <v>519.84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573</v>
      </c>
      <c r="DT29" s="2" t="s">
        <v>574</v>
      </c>
      <c r="DU29" s="2" t="s">
        <v>139</v>
      </c>
      <c r="DV29" s="2" t="s">
        <v>129</v>
      </c>
      <c r="DW29" s="4">
        <v>2</v>
      </c>
      <c r="DX29" s="8">
        <v>273.72</v>
      </c>
      <c r="DY29" s="4"/>
      <c r="DZ29" s="8"/>
      <c r="EA29" s="7"/>
      <c r="EB29" s="7"/>
      <c r="EC29" s="2" t="s">
        <v>136</v>
      </c>
      <c r="ED29" s="2" t="s">
        <v>126</v>
      </c>
      <c r="EE29" s="2" t="s">
        <v>313</v>
      </c>
      <c r="EF29" s="2" t="s">
        <v>575</v>
      </c>
      <c r="EG29" s="2" t="s">
        <v>139</v>
      </c>
      <c r="EH29" s="2" t="s">
        <v>129</v>
      </c>
      <c r="EI29" s="4">
        <v>19</v>
      </c>
      <c r="EJ29" s="8">
        <v>2469.24</v>
      </c>
      <c r="EK29" s="4"/>
      <c r="EL29" s="8"/>
      <c r="EM29" s="7"/>
      <c r="EN29" s="7"/>
      <c r="EO29" s="2" t="s">
        <v>136</v>
      </c>
      <c r="EP29" s="2" t="s">
        <v>126</v>
      </c>
      <c r="EQ29" s="2" t="s">
        <v>486</v>
      </c>
      <c r="ER29" s="2" t="s">
        <v>576</v>
      </c>
      <c r="ES29" s="2" t="s">
        <v>139</v>
      </c>
      <c r="ET29" s="2" t="s">
        <v>129</v>
      </c>
      <c r="EU29" s="4">
        <v>7</v>
      </c>
      <c r="EV29" s="8">
        <v>870.31</v>
      </c>
      <c r="EW29" s="4"/>
      <c r="EX29" s="8"/>
      <c r="EY29" s="7"/>
      <c r="EZ29" s="7"/>
      <c r="FA29" s="2" t="s">
        <v>136</v>
      </c>
      <c r="FB29" s="2" t="s">
        <v>151</v>
      </c>
      <c r="FC29" s="2" t="s">
        <v>152</v>
      </c>
      <c r="FD29" s="2" t="s">
        <v>577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168</v>
      </c>
      <c r="FN29" s="2" t="s">
        <v>126</v>
      </c>
      <c r="FO29" s="2" t="s">
        <v>129</v>
      </c>
      <c r="FP29" s="2" t="s">
        <v>129</v>
      </c>
      <c r="FQ29" s="2" t="s">
        <v>139</v>
      </c>
      <c r="FR29" s="2" t="s">
        <v>129</v>
      </c>
      <c r="FS29" s="4">
        <v>57</v>
      </c>
      <c r="FT29" s="8">
        <v>7619.76</v>
      </c>
      <c r="FU29" s="4"/>
      <c r="FV29" s="8"/>
      <c r="FW29" s="7"/>
      <c r="FX29" s="7"/>
      <c r="FY29" s="2" t="s">
        <v>136</v>
      </c>
      <c r="FZ29" s="2" t="s">
        <v>126</v>
      </c>
      <c r="GA29" s="2" t="s">
        <v>156</v>
      </c>
      <c r="GB29" s="2" t="s">
        <v>578</v>
      </c>
      <c r="GC29" s="2" t="s">
        <v>139</v>
      </c>
      <c r="GD29" s="2" t="s">
        <v>129</v>
      </c>
      <c r="GE29" s="4">
        <v>7</v>
      </c>
      <c r="GF29" s="8">
        <v>866.39</v>
      </c>
      <c r="GG29" s="4"/>
      <c r="GH29" s="8"/>
      <c r="GI29" s="7"/>
      <c r="GJ29" s="7"/>
      <c r="GK29" s="2" t="s">
        <v>136</v>
      </c>
      <c r="GL29" s="2" t="s">
        <v>126</v>
      </c>
      <c r="GM29" s="2" t="s">
        <v>197</v>
      </c>
      <c r="GN29" s="2" t="s">
        <v>332</v>
      </c>
      <c r="GO29" s="2" t="s">
        <v>139</v>
      </c>
      <c r="GP29" s="2" t="s">
        <v>129</v>
      </c>
      <c r="GQ29" s="4">
        <v>15</v>
      </c>
      <c r="GR29" s="8">
        <v>1970.4</v>
      </c>
      <c r="GS29" s="4"/>
      <c r="GT29" s="8"/>
      <c r="GU29" s="7"/>
      <c r="GV29" s="7"/>
      <c r="GW29" s="2" t="s">
        <v>136</v>
      </c>
      <c r="GX29" s="2" t="s">
        <v>126</v>
      </c>
      <c r="GY29" s="2" t="s">
        <v>159</v>
      </c>
      <c r="GZ29" s="2" t="s">
        <v>203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161</v>
      </c>
      <c r="HJ29" s="2" t="s">
        <v>126</v>
      </c>
      <c r="HK29" s="2" t="s">
        <v>129</v>
      </c>
      <c r="HL29" s="2" t="s">
        <v>129</v>
      </c>
      <c r="HM29" s="2" t="s">
        <v>139</v>
      </c>
      <c r="HN29" s="2" t="s">
        <v>129</v>
      </c>
      <c r="HO29" s="4">
        <v>6</v>
      </c>
      <c r="HP29" s="8">
        <v>742.62</v>
      </c>
      <c r="HQ29" s="4"/>
      <c r="HR29" s="8"/>
      <c r="HS29" s="7"/>
      <c r="HT29" s="7"/>
      <c r="HU29" s="2" t="s">
        <v>136</v>
      </c>
      <c r="HV29" s="2" t="s">
        <v>126</v>
      </c>
      <c r="HW29" s="2" t="s">
        <v>162</v>
      </c>
      <c r="HX29" s="2" t="s">
        <v>535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150</v>
      </c>
      <c r="IH29" s="2" t="s">
        <v>126</v>
      </c>
      <c r="II29" s="2" t="s">
        <v>129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126</v>
      </c>
      <c r="IU29" s="2" t="s">
        <v>360</v>
      </c>
      <c r="IV29" s="2" t="s">
        <v>579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136</v>
      </c>
      <c r="JF29" s="2" t="s">
        <v>126</v>
      </c>
      <c r="JG29" s="2" t="s">
        <v>166</v>
      </c>
      <c r="JH29" s="2" t="s">
        <v>580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126</v>
      </c>
      <c r="JS29" s="2" t="s">
        <v>568</v>
      </c>
      <c r="JT29" s="2" t="s">
        <v>581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168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169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168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168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129</v>
      </c>
      <c r="ML29" s="2" t="s">
        <v>129</v>
      </c>
      <c r="MM29" s="2" t="s">
        <v>129</v>
      </c>
      <c r="MN29" s="2" t="s">
        <v>129</v>
      </c>
      <c r="MO29" s="2" t="s">
        <v>129</v>
      </c>
      <c r="MP29" s="2" t="s">
        <v>129</v>
      </c>
      <c r="MQ29" s="4"/>
      <c r="MR29" s="8"/>
      <c r="MS29" s="4"/>
      <c r="MT29" s="8"/>
      <c r="MU29" s="7"/>
      <c r="MV29" s="7"/>
      <c r="MW29" s="2" t="s">
        <v>168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168</v>
      </c>
      <c r="NJ29" s="2" t="s">
        <v>170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169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168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136</v>
      </c>
      <c r="PR29" s="2" t="s">
        <v>170</v>
      </c>
      <c r="PS29" s="2" t="s">
        <v>171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168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582</v>
      </c>
      <c r="B30" s="2" t="s">
        <v>118</v>
      </c>
      <c r="C30" s="2" t="s">
        <v>119</v>
      </c>
      <c r="D30" s="2" t="s">
        <v>560</v>
      </c>
      <c r="E30" s="2" t="s">
        <v>561</v>
      </c>
      <c r="F30" s="2" t="s">
        <v>562</v>
      </c>
      <c r="G30" s="2" t="s">
        <v>562</v>
      </c>
      <c r="H30" s="2" t="s">
        <v>562</v>
      </c>
      <c r="I30" s="2" t="s">
        <v>563</v>
      </c>
      <c r="J30" s="2" t="s">
        <v>124</v>
      </c>
      <c r="K30" s="2" t="s">
        <v>583</v>
      </c>
      <c r="L30" s="3">
        <v>108.45</v>
      </c>
      <c r="M30" s="3">
        <v>113.87</v>
      </c>
      <c r="N30" s="3">
        <v>249.99</v>
      </c>
      <c r="O30" s="2" t="s">
        <v>126</v>
      </c>
      <c r="P30" s="2" t="s">
        <v>512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176</v>
      </c>
      <c r="V30" s="2" t="s">
        <v>177</v>
      </c>
      <c r="W30" s="2" t="s">
        <v>132</v>
      </c>
      <c r="X30" s="2" t="s">
        <v>129</v>
      </c>
      <c r="Y30" s="2" t="s">
        <v>584</v>
      </c>
      <c r="Z30" s="4">
        <v>86</v>
      </c>
      <c r="AA30" s="4">
        <f>=ROUNDDOWN(34.4,0)</f>
      </c>
      <c r="AB30" s="5">
        <v>2.5</v>
      </c>
      <c r="AC30" s="2" t="s">
        <v>129</v>
      </c>
      <c r="AD30" s="4"/>
      <c r="AE30" s="4"/>
      <c r="AF30" s="6">
        <v>65</v>
      </c>
      <c r="AG30" s="6"/>
      <c r="AH30" s="7">
        <v>0.8989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147</v>
      </c>
      <c r="AQ30" s="8">
        <v>19262.66</v>
      </c>
      <c r="AR30" s="4"/>
      <c r="AS30" s="8"/>
      <c r="AT30" s="7"/>
      <c r="AU30" s="7"/>
      <c r="AV30" s="4">
        <v>147</v>
      </c>
      <c r="AW30" s="8">
        <v>19262.66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0.2467</v>
      </c>
      <c r="BJ30" s="4">
        <v>147</v>
      </c>
      <c r="BK30" s="8">
        <v>19262.66</v>
      </c>
      <c r="BL30" s="2" t="s">
        <v>585</v>
      </c>
      <c r="BM30" s="7">
        <v>1</v>
      </c>
      <c r="BN30" s="7">
        <v>1</v>
      </c>
      <c r="BO30" s="4">
        <v>71</v>
      </c>
      <c r="BP30" s="8">
        <v>9666.65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268</v>
      </c>
      <c r="BX30" s="2" t="s">
        <v>586</v>
      </c>
      <c r="BY30" s="2" t="s">
        <v>139</v>
      </c>
      <c r="BZ30" s="2" t="s">
        <v>129</v>
      </c>
      <c r="CA30" s="4">
        <v>45</v>
      </c>
      <c r="CB30" s="8">
        <v>5732.13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584</v>
      </c>
      <c r="CJ30" s="2" t="s">
        <v>587</v>
      </c>
      <c r="CK30" s="2" t="s">
        <v>139</v>
      </c>
      <c r="CL30" s="2" t="s">
        <v>129</v>
      </c>
      <c r="CM30" s="4">
        <v>7</v>
      </c>
      <c r="CN30" s="8">
        <v>675.36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588</v>
      </c>
      <c r="CV30" s="2" t="s">
        <v>589</v>
      </c>
      <c r="CW30" s="2" t="s">
        <v>139</v>
      </c>
      <c r="CX30" s="2" t="s">
        <v>129</v>
      </c>
      <c r="CY30" s="4">
        <v>8</v>
      </c>
      <c r="CZ30" s="8">
        <v>1146.32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184</v>
      </c>
      <c r="DH30" s="2" t="s">
        <v>590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136</v>
      </c>
      <c r="DR30" s="2" t="s">
        <v>126</v>
      </c>
      <c r="DS30" s="2" t="s">
        <v>186</v>
      </c>
      <c r="DT30" s="2" t="s">
        <v>591</v>
      </c>
      <c r="DU30" s="2" t="s">
        <v>139</v>
      </c>
      <c r="DV30" s="2" t="s">
        <v>129</v>
      </c>
      <c r="DW30" s="4">
        <v>2</v>
      </c>
      <c r="DX30" s="8">
        <v>248.84</v>
      </c>
      <c r="DY30" s="4"/>
      <c r="DZ30" s="8"/>
      <c r="EA30" s="7"/>
      <c r="EB30" s="7"/>
      <c r="EC30" s="2" t="s">
        <v>136</v>
      </c>
      <c r="ED30" s="2" t="s">
        <v>126</v>
      </c>
      <c r="EE30" s="2" t="s">
        <v>273</v>
      </c>
      <c r="EF30" s="2" t="s">
        <v>592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275</v>
      </c>
      <c r="ER30" s="2" t="s">
        <v>129</v>
      </c>
      <c r="ES30" s="2" t="s">
        <v>139</v>
      </c>
      <c r="ET30" s="2" t="s">
        <v>129</v>
      </c>
      <c r="EU30" s="4">
        <v>2</v>
      </c>
      <c r="EV30" s="8">
        <v>248.66</v>
      </c>
      <c r="EW30" s="4"/>
      <c r="EX30" s="8"/>
      <c r="EY30" s="7"/>
      <c r="EZ30" s="7"/>
      <c r="FA30" s="2" t="s">
        <v>136</v>
      </c>
      <c r="FB30" s="2" t="s">
        <v>151</v>
      </c>
      <c r="FC30" s="2" t="s">
        <v>277</v>
      </c>
      <c r="FD30" s="2" t="s">
        <v>593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168</v>
      </c>
      <c r="FN30" s="2" t="s">
        <v>126</v>
      </c>
      <c r="FO30" s="2" t="s">
        <v>129</v>
      </c>
      <c r="FP30" s="2" t="s">
        <v>129</v>
      </c>
      <c r="FQ30" s="2" t="s">
        <v>139</v>
      </c>
      <c r="FR30" s="2" t="s">
        <v>129</v>
      </c>
      <c r="FS30" s="4">
        <v>5</v>
      </c>
      <c r="FT30" s="8">
        <v>668.4</v>
      </c>
      <c r="FU30" s="4"/>
      <c r="FV30" s="8"/>
      <c r="FW30" s="7"/>
      <c r="FX30" s="7"/>
      <c r="FY30" s="2" t="s">
        <v>136</v>
      </c>
      <c r="FZ30" s="2" t="s">
        <v>126</v>
      </c>
      <c r="GA30" s="2" t="s">
        <v>279</v>
      </c>
      <c r="GB30" s="2" t="s">
        <v>433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520</v>
      </c>
      <c r="GN30" s="2" t="s">
        <v>129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199</v>
      </c>
      <c r="GZ30" s="2" t="s">
        <v>594</v>
      </c>
      <c r="HA30" s="2" t="s">
        <v>139</v>
      </c>
      <c r="HB30" s="2" t="s">
        <v>129</v>
      </c>
      <c r="HC30" s="4">
        <v>1</v>
      </c>
      <c r="HD30" s="8">
        <v>133.68</v>
      </c>
      <c r="HE30" s="4"/>
      <c r="HF30" s="8"/>
      <c r="HG30" s="7"/>
      <c r="HH30" s="7"/>
      <c r="HI30" s="2" t="s">
        <v>136</v>
      </c>
      <c r="HJ30" s="2" t="s">
        <v>126</v>
      </c>
      <c r="HK30" s="2" t="s">
        <v>201</v>
      </c>
      <c r="HL30" s="2" t="s">
        <v>595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126</v>
      </c>
      <c r="HW30" s="2" t="s">
        <v>203</v>
      </c>
      <c r="HX30" s="2" t="s">
        <v>129</v>
      </c>
      <c r="HY30" s="2" t="s">
        <v>139</v>
      </c>
      <c r="HZ30" s="2" t="s">
        <v>129</v>
      </c>
      <c r="IA30" s="4">
        <v>6</v>
      </c>
      <c r="IB30" s="8">
        <v>742.62</v>
      </c>
      <c r="IC30" s="4"/>
      <c r="ID30" s="8"/>
      <c r="IE30" s="7"/>
      <c r="IF30" s="7"/>
      <c r="IG30" s="2" t="s">
        <v>136</v>
      </c>
      <c r="IH30" s="2" t="s">
        <v>126</v>
      </c>
      <c r="II30" s="2" t="s">
        <v>205</v>
      </c>
      <c r="IJ30" s="2" t="s">
        <v>596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126</v>
      </c>
      <c r="IU30" s="2" t="s">
        <v>597</v>
      </c>
      <c r="IV30" s="2" t="s">
        <v>129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136</v>
      </c>
      <c r="JF30" s="2" t="s">
        <v>126</v>
      </c>
      <c r="JG30" s="2" t="s">
        <v>208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136</v>
      </c>
      <c r="JR30" s="2" t="s">
        <v>126</v>
      </c>
      <c r="JS30" s="2" t="s">
        <v>289</v>
      </c>
      <c r="JT30" s="2" t="s">
        <v>598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168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169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168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168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169</v>
      </c>
      <c r="ML30" s="2" t="s">
        <v>126</v>
      </c>
      <c r="MM30" s="2" t="s">
        <v>129</v>
      </c>
      <c r="MN30" s="2" t="s">
        <v>129</v>
      </c>
      <c r="MO30" s="2" t="s">
        <v>139</v>
      </c>
      <c r="MP30" s="2" t="s">
        <v>129</v>
      </c>
      <c r="MQ30" s="4"/>
      <c r="MR30" s="8"/>
      <c r="MS30" s="4"/>
      <c r="MT30" s="8"/>
      <c r="MU30" s="7"/>
      <c r="MV30" s="7"/>
      <c r="MW30" s="2" t="s">
        <v>168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168</v>
      </c>
      <c r="NJ30" s="2" t="s">
        <v>170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169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168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168</v>
      </c>
      <c r="PR30" s="2" t="s">
        <v>170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168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599</v>
      </c>
      <c r="B31" s="2" t="s">
        <v>118</v>
      </c>
      <c r="C31" s="2" t="s">
        <v>119</v>
      </c>
      <c r="D31" s="2" t="s">
        <v>560</v>
      </c>
      <c r="E31" s="2" t="s">
        <v>561</v>
      </c>
      <c r="F31" s="2" t="s">
        <v>600</v>
      </c>
      <c r="G31" s="2" t="s">
        <v>600</v>
      </c>
      <c r="H31" s="2" t="s">
        <v>600</v>
      </c>
      <c r="I31" s="2" t="s">
        <v>601</v>
      </c>
      <c r="J31" s="2" t="s">
        <v>124</v>
      </c>
      <c r="K31" s="2" t="s">
        <v>602</v>
      </c>
      <c r="L31" s="3">
        <v>113.85</v>
      </c>
      <c r="M31" s="3">
        <v>119.54</v>
      </c>
      <c r="N31" s="3">
        <v>249.99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603</v>
      </c>
      <c r="T31" s="2" t="s">
        <v>129</v>
      </c>
      <c r="U31" s="2" t="s">
        <v>129</v>
      </c>
      <c r="V31" s="2" t="s">
        <v>131</v>
      </c>
      <c r="W31" s="2" t="s">
        <v>132</v>
      </c>
      <c r="X31" s="2" t="s">
        <v>129</v>
      </c>
      <c r="Y31" s="2" t="s">
        <v>604</v>
      </c>
      <c r="Z31" s="4">
        <v>139</v>
      </c>
      <c r="AA31" s="4">
        <f>=ROUNDDOWN(20.1449275362319,0)</f>
      </c>
      <c r="AB31" s="5">
        <v>6.9</v>
      </c>
      <c r="AC31" s="2" t="s">
        <v>450</v>
      </c>
      <c r="AD31" s="4">
        <v>120</v>
      </c>
      <c r="AE31" s="4">
        <v>120</v>
      </c>
      <c r="AF31" s="6">
        <v>65</v>
      </c>
      <c r="AG31" s="6"/>
      <c r="AH31" s="7">
        <v>0.959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411</v>
      </c>
      <c r="AQ31" s="8">
        <v>54675.41</v>
      </c>
      <c r="AR31" s="4"/>
      <c r="AS31" s="8"/>
      <c r="AT31" s="7"/>
      <c r="AU31" s="7"/>
      <c r="AV31" s="4">
        <v>411</v>
      </c>
      <c r="AW31" s="8">
        <v>54675.41</v>
      </c>
      <c r="AX31" s="4"/>
      <c r="AY31" s="8"/>
      <c r="AZ31" s="7"/>
      <c r="BA31" s="7"/>
      <c r="BB31" s="7">
        <v>1</v>
      </c>
      <c r="BC31" s="4">
        <v>411</v>
      </c>
      <c r="BD31" s="8">
        <v>54675.41</v>
      </c>
      <c r="BE31" s="4"/>
      <c r="BF31" s="8"/>
      <c r="BG31" s="7"/>
      <c r="BH31" s="7"/>
      <c r="BI31" s="7">
        <v>1</v>
      </c>
      <c r="BJ31" s="4">
        <v>411</v>
      </c>
      <c r="BK31" s="8">
        <v>54675.41</v>
      </c>
      <c r="BL31" s="2" t="s">
        <v>605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606</v>
      </c>
      <c r="BX31" s="2" t="s">
        <v>581</v>
      </c>
      <c r="BY31" s="2" t="s">
        <v>139</v>
      </c>
      <c r="BZ31" s="2" t="s">
        <v>129</v>
      </c>
      <c r="CA31" s="4">
        <v>170</v>
      </c>
      <c r="CB31" s="8">
        <v>23477.57</v>
      </c>
      <c r="CC31" s="4"/>
      <c r="CD31" s="8"/>
      <c r="CE31" s="7"/>
      <c r="CF31" s="7"/>
      <c r="CG31" s="2" t="s">
        <v>136</v>
      </c>
      <c r="CH31" s="2" t="s">
        <v>126</v>
      </c>
      <c r="CI31" s="2" t="s">
        <v>449</v>
      </c>
      <c r="CJ31" s="2" t="s">
        <v>569</v>
      </c>
      <c r="CK31" s="2" t="s">
        <v>139</v>
      </c>
      <c r="CL31" s="2" t="s">
        <v>129</v>
      </c>
      <c r="CM31" s="4">
        <v>89</v>
      </c>
      <c r="CN31" s="8">
        <v>10279.55</v>
      </c>
      <c r="CO31" s="4"/>
      <c r="CP31" s="8"/>
      <c r="CQ31" s="7"/>
      <c r="CR31" s="7"/>
      <c r="CS31" s="2" t="s">
        <v>136</v>
      </c>
      <c r="CT31" s="2" t="s">
        <v>126</v>
      </c>
      <c r="CU31" s="2" t="s">
        <v>607</v>
      </c>
      <c r="CV31" s="2" t="s">
        <v>608</v>
      </c>
      <c r="CW31" s="2" t="s">
        <v>139</v>
      </c>
      <c r="CX31" s="2" t="s">
        <v>129</v>
      </c>
      <c r="CY31" s="4">
        <v>6</v>
      </c>
      <c r="CZ31" s="8">
        <v>865.14</v>
      </c>
      <c r="DA31" s="4"/>
      <c r="DB31" s="8"/>
      <c r="DC31" s="7"/>
      <c r="DD31" s="7"/>
      <c r="DE31" s="2" t="s">
        <v>136</v>
      </c>
      <c r="DF31" s="2" t="s">
        <v>126</v>
      </c>
      <c r="DG31" s="2" t="s">
        <v>458</v>
      </c>
      <c r="DH31" s="2" t="s">
        <v>609</v>
      </c>
      <c r="DI31" s="2" t="s">
        <v>139</v>
      </c>
      <c r="DJ31" s="2" t="s">
        <v>129</v>
      </c>
      <c r="DK31" s="4">
        <v>101</v>
      </c>
      <c r="DL31" s="8">
        <v>13473.4</v>
      </c>
      <c r="DM31" s="4"/>
      <c r="DN31" s="8"/>
      <c r="DO31" s="7"/>
      <c r="DP31" s="7"/>
      <c r="DQ31" s="2" t="s">
        <v>136</v>
      </c>
      <c r="DR31" s="2" t="s">
        <v>126</v>
      </c>
      <c r="DS31" s="2" t="s">
        <v>610</v>
      </c>
      <c r="DT31" s="2" t="s">
        <v>611</v>
      </c>
      <c r="DU31" s="2" t="s">
        <v>139</v>
      </c>
      <c r="DV31" s="2" t="s">
        <v>129</v>
      </c>
      <c r="DW31" s="4">
        <v>8</v>
      </c>
      <c r="DX31" s="8">
        <v>1218.96</v>
      </c>
      <c r="DY31" s="4"/>
      <c r="DZ31" s="8"/>
      <c r="EA31" s="7"/>
      <c r="EB31" s="7"/>
      <c r="EC31" s="2" t="s">
        <v>136</v>
      </c>
      <c r="ED31" s="2" t="s">
        <v>126</v>
      </c>
      <c r="EE31" s="2" t="s">
        <v>313</v>
      </c>
      <c r="EF31" s="2" t="s">
        <v>464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170</v>
      </c>
      <c r="EQ31" s="2" t="s">
        <v>462</v>
      </c>
      <c r="ER31" s="2" t="s">
        <v>612</v>
      </c>
      <c r="ES31" s="2" t="s">
        <v>139</v>
      </c>
      <c r="ET31" s="2" t="s">
        <v>129</v>
      </c>
      <c r="EU31" s="4">
        <v>19</v>
      </c>
      <c r="EV31" s="8">
        <v>2655.63</v>
      </c>
      <c r="EW31" s="4"/>
      <c r="EX31" s="8"/>
      <c r="EY31" s="7"/>
      <c r="EZ31" s="7"/>
      <c r="FA31" s="2" t="s">
        <v>136</v>
      </c>
      <c r="FB31" s="2" t="s">
        <v>151</v>
      </c>
      <c r="FC31" s="2" t="s">
        <v>152</v>
      </c>
      <c r="FD31" s="2" t="s">
        <v>259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168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>
        <v>9</v>
      </c>
      <c r="FT31" s="8">
        <v>1291.05</v>
      </c>
      <c r="FU31" s="4"/>
      <c r="FV31" s="8"/>
      <c r="FW31" s="7"/>
      <c r="FX31" s="7"/>
      <c r="FY31" s="2" t="s">
        <v>136</v>
      </c>
      <c r="FZ31" s="2" t="s">
        <v>126</v>
      </c>
      <c r="GA31" s="2" t="s">
        <v>613</v>
      </c>
      <c r="GB31" s="2" t="s">
        <v>614</v>
      </c>
      <c r="GC31" s="2" t="s">
        <v>139</v>
      </c>
      <c r="GD31" s="2" t="s">
        <v>129</v>
      </c>
      <c r="GE31" s="4">
        <v>3</v>
      </c>
      <c r="GF31" s="8">
        <v>398.49</v>
      </c>
      <c r="GG31" s="4"/>
      <c r="GH31" s="8"/>
      <c r="GI31" s="7"/>
      <c r="GJ31" s="7"/>
      <c r="GK31" s="2" t="s">
        <v>136</v>
      </c>
      <c r="GL31" s="2" t="s">
        <v>126</v>
      </c>
      <c r="GM31" s="2" t="s">
        <v>396</v>
      </c>
      <c r="GN31" s="2" t="s">
        <v>615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199</v>
      </c>
      <c r="GZ31" s="2" t="s">
        <v>616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126</v>
      </c>
      <c r="HK31" s="2" t="s">
        <v>468</v>
      </c>
      <c r="HL31" s="2" t="s">
        <v>129</v>
      </c>
      <c r="HM31" s="2" t="s">
        <v>139</v>
      </c>
      <c r="HN31" s="2" t="s">
        <v>129</v>
      </c>
      <c r="HO31" s="4">
        <v>2</v>
      </c>
      <c r="HP31" s="8">
        <v>265.66</v>
      </c>
      <c r="HQ31" s="4"/>
      <c r="HR31" s="8"/>
      <c r="HS31" s="7"/>
      <c r="HT31" s="7"/>
      <c r="HU31" s="2" t="s">
        <v>136</v>
      </c>
      <c r="HV31" s="2" t="s">
        <v>126</v>
      </c>
      <c r="HW31" s="2" t="s">
        <v>617</v>
      </c>
      <c r="HX31" s="2" t="s">
        <v>618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150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126</v>
      </c>
      <c r="IU31" s="2" t="s">
        <v>360</v>
      </c>
      <c r="IV31" s="2" t="s">
        <v>619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136</v>
      </c>
      <c r="JF31" s="2" t="s">
        <v>126</v>
      </c>
      <c r="JG31" s="2" t="s">
        <v>208</v>
      </c>
      <c r="JH31" s="2" t="s">
        <v>129</v>
      </c>
      <c r="JI31" s="2" t="s">
        <v>139</v>
      </c>
      <c r="JJ31" s="2" t="s">
        <v>129</v>
      </c>
      <c r="JK31" s="4">
        <v>4</v>
      </c>
      <c r="JL31" s="8">
        <v>749.96</v>
      </c>
      <c r="JM31" s="4"/>
      <c r="JN31" s="8"/>
      <c r="JO31" s="7"/>
      <c r="JP31" s="7"/>
      <c r="JQ31" s="2" t="s">
        <v>136</v>
      </c>
      <c r="JR31" s="2" t="s">
        <v>126</v>
      </c>
      <c r="JS31" s="2" t="s">
        <v>568</v>
      </c>
      <c r="JT31" s="2" t="s">
        <v>620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168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169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168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168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168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168</v>
      </c>
      <c r="NJ31" s="2" t="s">
        <v>170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169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168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136</v>
      </c>
      <c r="PR31" s="2" t="s">
        <v>170</v>
      </c>
      <c r="PS31" s="2" t="s">
        <v>260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168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621</v>
      </c>
      <c r="B32" s="2" t="s">
        <v>118</v>
      </c>
      <c r="C32" s="2" t="s">
        <v>119</v>
      </c>
      <c r="D32" s="2" t="s">
        <v>560</v>
      </c>
      <c r="E32" s="2" t="s">
        <v>561</v>
      </c>
      <c r="F32" s="2" t="s">
        <v>622</v>
      </c>
      <c r="G32" s="2" t="s">
        <v>622</v>
      </c>
      <c r="H32" s="2" t="s">
        <v>622</v>
      </c>
      <c r="I32" s="2" t="s">
        <v>623</v>
      </c>
      <c r="J32" s="2" t="s">
        <v>124</v>
      </c>
      <c r="K32" s="2" t="s">
        <v>624</v>
      </c>
      <c r="L32" s="3">
        <v>78.14</v>
      </c>
      <c r="M32" s="3">
        <v>82.05</v>
      </c>
      <c r="N32" s="3">
        <v>179.99</v>
      </c>
      <c r="O32" s="2" t="s">
        <v>126</v>
      </c>
      <c r="P32" s="2" t="s">
        <v>512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176</v>
      </c>
      <c r="V32" s="2" t="s">
        <v>177</v>
      </c>
      <c r="W32" s="2" t="s">
        <v>129</v>
      </c>
      <c r="X32" s="2" t="s">
        <v>129</v>
      </c>
      <c r="Y32" s="2" t="s">
        <v>320</v>
      </c>
      <c r="Z32" s="4">
        <v>118</v>
      </c>
      <c r="AA32" s="4">
        <f>=ROUNDDOWN(29.5,0)</f>
      </c>
      <c r="AB32" s="5">
        <v>4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200</v>
      </c>
      <c r="AQ32" s="8">
        <v>18987.88</v>
      </c>
      <c r="AR32" s="4"/>
      <c r="AS32" s="8"/>
      <c r="AT32" s="7"/>
      <c r="AU32" s="7"/>
      <c r="AV32" s="4">
        <v>200</v>
      </c>
      <c r="AW32" s="8">
        <v>18987.88</v>
      </c>
      <c r="AX32" s="4"/>
      <c r="AY32" s="8"/>
      <c r="AZ32" s="7"/>
      <c r="BA32" s="7"/>
      <c r="BB32" s="7">
        <v>1</v>
      </c>
      <c r="BC32" s="4">
        <v>200</v>
      </c>
      <c r="BD32" s="8">
        <v>18987.88</v>
      </c>
      <c r="BE32" s="4"/>
      <c r="BF32" s="8"/>
      <c r="BG32" s="7"/>
      <c r="BH32" s="7"/>
      <c r="BI32" s="7">
        <v>1</v>
      </c>
      <c r="BJ32" s="4">
        <v>200</v>
      </c>
      <c r="BK32" s="8">
        <v>18987.88</v>
      </c>
      <c r="BL32" s="2" t="s">
        <v>625</v>
      </c>
      <c r="BM32" s="7">
        <v>1</v>
      </c>
      <c r="BN32" s="7">
        <v>1</v>
      </c>
      <c r="BO32" s="4">
        <v>43</v>
      </c>
      <c r="BP32" s="8">
        <v>4088.78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626</v>
      </c>
      <c r="BX32" s="2" t="s">
        <v>627</v>
      </c>
      <c r="BY32" s="2" t="s">
        <v>139</v>
      </c>
      <c r="BZ32" s="2" t="s">
        <v>129</v>
      </c>
      <c r="CA32" s="4">
        <v>53</v>
      </c>
      <c r="CB32" s="8">
        <v>5302.94</v>
      </c>
      <c r="CC32" s="4"/>
      <c r="CD32" s="8"/>
      <c r="CE32" s="7"/>
      <c r="CF32" s="7"/>
      <c r="CG32" s="2" t="s">
        <v>136</v>
      </c>
      <c r="CH32" s="2" t="s">
        <v>126</v>
      </c>
      <c r="CI32" s="2" t="s">
        <v>628</v>
      </c>
      <c r="CJ32" s="2" t="s">
        <v>629</v>
      </c>
      <c r="CK32" s="2" t="s">
        <v>139</v>
      </c>
      <c r="CL32" s="2" t="s">
        <v>129</v>
      </c>
      <c r="CM32" s="4">
        <v>43</v>
      </c>
      <c r="CN32" s="8">
        <v>3476.37</v>
      </c>
      <c r="CO32" s="4"/>
      <c r="CP32" s="8"/>
      <c r="CQ32" s="7"/>
      <c r="CR32" s="7"/>
      <c r="CS32" s="2" t="s">
        <v>136</v>
      </c>
      <c r="CT32" s="2" t="s">
        <v>126</v>
      </c>
      <c r="CU32" s="2" t="s">
        <v>630</v>
      </c>
      <c r="CV32" s="2" t="s">
        <v>631</v>
      </c>
      <c r="CW32" s="2" t="s">
        <v>139</v>
      </c>
      <c r="CX32" s="2" t="s">
        <v>129</v>
      </c>
      <c r="CY32" s="4">
        <v>21</v>
      </c>
      <c r="CZ32" s="8">
        <v>2221.17</v>
      </c>
      <c r="DA32" s="4"/>
      <c r="DB32" s="8"/>
      <c r="DC32" s="7"/>
      <c r="DD32" s="7"/>
      <c r="DE32" s="2" t="s">
        <v>136</v>
      </c>
      <c r="DF32" s="2" t="s">
        <v>126</v>
      </c>
      <c r="DG32" s="2" t="s">
        <v>240</v>
      </c>
      <c r="DH32" s="2" t="s">
        <v>632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573</v>
      </c>
      <c r="DT32" s="2" t="s">
        <v>633</v>
      </c>
      <c r="DU32" s="2" t="s">
        <v>139</v>
      </c>
      <c r="DV32" s="2" t="s">
        <v>129</v>
      </c>
      <c r="DW32" s="4">
        <v>9</v>
      </c>
      <c r="DX32" s="8">
        <v>972.36</v>
      </c>
      <c r="DY32" s="4"/>
      <c r="DZ32" s="8"/>
      <c r="EA32" s="7"/>
      <c r="EB32" s="7"/>
      <c r="EC32" s="2" t="s">
        <v>136</v>
      </c>
      <c r="ED32" s="2" t="s">
        <v>126</v>
      </c>
      <c r="EE32" s="2" t="s">
        <v>634</v>
      </c>
      <c r="EF32" s="2" t="s">
        <v>356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170</v>
      </c>
      <c r="EQ32" s="2" t="s">
        <v>486</v>
      </c>
      <c r="ER32" s="2" t="s">
        <v>635</v>
      </c>
      <c r="ES32" s="2" t="s">
        <v>139</v>
      </c>
      <c r="ET32" s="2" t="s">
        <v>129</v>
      </c>
      <c r="EU32" s="4">
        <v>15</v>
      </c>
      <c r="EV32" s="8">
        <v>1483.3</v>
      </c>
      <c r="EW32" s="4"/>
      <c r="EX32" s="8"/>
      <c r="EY32" s="7"/>
      <c r="EZ32" s="7"/>
      <c r="FA32" s="2" t="s">
        <v>136</v>
      </c>
      <c r="FB32" s="2" t="s">
        <v>151</v>
      </c>
      <c r="FC32" s="2" t="s">
        <v>636</v>
      </c>
      <c r="FD32" s="2" t="s">
        <v>637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168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>
        <v>5</v>
      </c>
      <c r="FT32" s="8">
        <v>442.05</v>
      </c>
      <c r="FU32" s="4"/>
      <c r="FV32" s="8"/>
      <c r="FW32" s="7"/>
      <c r="FX32" s="7"/>
      <c r="FY32" s="2" t="s">
        <v>136</v>
      </c>
      <c r="FZ32" s="2" t="s">
        <v>126</v>
      </c>
      <c r="GA32" s="2" t="s">
        <v>156</v>
      </c>
      <c r="GB32" s="2" t="s">
        <v>638</v>
      </c>
      <c r="GC32" s="2" t="s">
        <v>139</v>
      </c>
      <c r="GD32" s="2" t="s">
        <v>129</v>
      </c>
      <c r="GE32" s="4">
        <v>7</v>
      </c>
      <c r="GF32" s="8">
        <v>624.33</v>
      </c>
      <c r="GG32" s="4"/>
      <c r="GH32" s="8"/>
      <c r="GI32" s="7"/>
      <c r="GJ32" s="7"/>
      <c r="GK32" s="2" t="s">
        <v>136</v>
      </c>
      <c r="GL32" s="2" t="s">
        <v>126</v>
      </c>
      <c r="GM32" s="2" t="s">
        <v>197</v>
      </c>
      <c r="GN32" s="2" t="s">
        <v>281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199</v>
      </c>
      <c r="GZ32" s="2" t="s">
        <v>639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161</v>
      </c>
      <c r="HJ32" s="2" t="s">
        <v>126</v>
      </c>
      <c r="HK32" s="2" t="s">
        <v>129</v>
      </c>
      <c r="HL32" s="2" t="s">
        <v>129</v>
      </c>
      <c r="HM32" s="2" t="s">
        <v>139</v>
      </c>
      <c r="HN32" s="2" t="s">
        <v>129</v>
      </c>
      <c r="HO32" s="4">
        <v>4</v>
      </c>
      <c r="HP32" s="8">
        <v>376.58</v>
      </c>
      <c r="HQ32" s="4"/>
      <c r="HR32" s="8"/>
      <c r="HS32" s="7"/>
      <c r="HT32" s="7"/>
      <c r="HU32" s="2" t="s">
        <v>136</v>
      </c>
      <c r="HV32" s="2" t="s">
        <v>126</v>
      </c>
      <c r="HW32" s="2" t="s">
        <v>259</v>
      </c>
      <c r="HX32" s="2" t="s">
        <v>640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136</v>
      </c>
      <c r="IH32" s="2" t="s">
        <v>126</v>
      </c>
      <c r="II32" s="2" t="s">
        <v>205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136</v>
      </c>
      <c r="IT32" s="2" t="s">
        <v>126</v>
      </c>
      <c r="IU32" s="2" t="s">
        <v>641</v>
      </c>
      <c r="IV32" s="2" t="s">
        <v>642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126</v>
      </c>
      <c r="JG32" s="2" t="s">
        <v>208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136</v>
      </c>
      <c r="JR32" s="2" t="s">
        <v>126</v>
      </c>
      <c r="JS32" s="2" t="s">
        <v>628</v>
      </c>
      <c r="JT32" s="2" t="s">
        <v>643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168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169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168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168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168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168</v>
      </c>
      <c r="NJ32" s="2" t="s">
        <v>170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169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168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136</v>
      </c>
      <c r="PR32" s="2" t="s">
        <v>170</v>
      </c>
      <c r="PS32" s="2" t="s">
        <v>260</v>
      </c>
      <c r="PT32" s="2" t="s">
        <v>129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168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644</v>
      </c>
      <c r="B33" s="2" t="s">
        <v>118</v>
      </c>
      <c r="C33" s="2" t="s">
        <v>119</v>
      </c>
      <c r="D33" s="2" t="s">
        <v>560</v>
      </c>
      <c r="E33" s="2" t="s">
        <v>561</v>
      </c>
      <c r="F33" s="2" t="s">
        <v>645</v>
      </c>
      <c r="G33" s="2" t="s">
        <v>645</v>
      </c>
      <c r="H33" s="2" t="s">
        <v>645</v>
      </c>
      <c r="I33" s="2" t="s">
        <v>646</v>
      </c>
      <c r="J33" s="2" t="s">
        <v>124</v>
      </c>
      <c r="K33" s="2" t="s">
        <v>647</v>
      </c>
      <c r="L33" s="3">
        <v>81.97</v>
      </c>
      <c r="M33" s="3">
        <v>86.07</v>
      </c>
      <c r="N33" s="3">
        <v>189.99</v>
      </c>
      <c r="O33" s="2" t="s">
        <v>126</v>
      </c>
      <c r="P33" s="2" t="s">
        <v>512</v>
      </c>
      <c r="Q33" s="2" t="s">
        <v>128</v>
      </c>
      <c r="R33" s="2" t="s">
        <v>129</v>
      </c>
      <c r="S33" s="2" t="s">
        <v>648</v>
      </c>
      <c r="T33" s="2" t="s">
        <v>129</v>
      </c>
      <c r="U33" s="2" t="s">
        <v>129</v>
      </c>
      <c r="V33" s="2" t="s">
        <v>131</v>
      </c>
      <c r="W33" s="2" t="s">
        <v>132</v>
      </c>
      <c r="X33" s="2" t="s">
        <v>129</v>
      </c>
      <c r="Y33" s="2" t="s">
        <v>649</v>
      </c>
      <c r="Z33" s="4">
        <v>166</v>
      </c>
      <c r="AA33" s="4">
        <f>=ROUNDDOWN(23.7142857142857,0)</f>
      </c>
      <c r="AB33" s="5">
        <v>7</v>
      </c>
      <c r="AC33" s="2" t="s">
        <v>129</v>
      </c>
      <c r="AD33" s="4"/>
      <c r="AE33" s="4"/>
      <c r="AF33" s="6">
        <v>65</v>
      </c>
      <c r="AG33" s="6"/>
      <c r="AH33" s="7">
        <v>0.8361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162</v>
      </c>
      <c r="AQ33" s="8">
        <v>16117.71</v>
      </c>
      <c r="AR33" s="4"/>
      <c r="AS33" s="8"/>
      <c r="AT33" s="7"/>
      <c r="AU33" s="7"/>
      <c r="AV33" s="4">
        <v>162</v>
      </c>
      <c r="AW33" s="8">
        <v>16117.71</v>
      </c>
      <c r="AX33" s="4"/>
      <c r="AY33" s="8"/>
      <c r="AZ33" s="7"/>
      <c r="BA33" s="7"/>
      <c r="BB33" s="7">
        <v>1</v>
      </c>
      <c r="BC33" s="4">
        <v>162</v>
      </c>
      <c r="BD33" s="8">
        <v>16117.71</v>
      </c>
      <c r="BE33" s="4"/>
      <c r="BF33" s="8"/>
      <c r="BG33" s="7"/>
      <c r="BH33" s="7"/>
      <c r="BI33" s="7">
        <v>1</v>
      </c>
      <c r="BJ33" s="4">
        <v>162</v>
      </c>
      <c r="BK33" s="8">
        <v>16117.71</v>
      </c>
      <c r="BL33" s="2" t="s">
        <v>650</v>
      </c>
      <c r="BM33" s="7">
        <v>1</v>
      </c>
      <c r="BN33" s="7">
        <v>1</v>
      </c>
      <c r="BO33" s="4">
        <v>13</v>
      </c>
      <c r="BP33" s="8">
        <v>1354.73</v>
      </c>
      <c r="BQ33" s="4"/>
      <c r="BR33" s="8"/>
      <c r="BS33" s="7"/>
      <c r="BT33" s="7"/>
      <c r="BU33" s="2" t="s">
        <v>136</v>
      </c>
      <c r="BV33" s="2" t="s">
        <v>126</v>
      </c>
      <c r="BW33" s="2" t="s">
        <v>651</v>
      </c>
      <c r="BX33" s="2" t="s">
        <v>652</v>
      </c>
      <c r="BY33" s="2" t="s">
        <v>139</v>
      </c>
      <c r="BZ33" s="2" t="s">
        <v>129</v>
      </c>
      <c r="CA33" s="4">
        <v>29</v>
      </c>
      <c r="CB33" s="8">
        <v>3012.83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653</v>
      </c>
      <c r="CJ33" s="2" t="s">
        <v>654</v>
      </c>
      <c r="CK33" s="2" t="s">
        <v>139</v>
      </c>
      <c r="CL33" s="2" t="s">
        <v>129</v>
      </c>
      <c r="CM33" s="4">
        <v>47</v>
      </c>
      <c r="CN33" s="8">
        <v>3974.1</v>
      </c>
      <c r="CO33" s="4"/>
      <c r="CP33" s="8"/>
      <c r="CQ33" s="7"/>
      <c r="CR33" s="7"/>
      <c r="CS33" s="2" t="s">
        <v>136</v>
      </c>
      <c r="CT33" s="2" t="s">
        <v>126</v>
      </c>
      <c r="CU33" s="2" t="s">
        <v>655</v>
      </c>
      <c r="CV33" s="2" t="s">
        <v>652</v>
      </c>
      <c r="CW33" s="2" t="s">
        <v>139</v>
      </c>
      <c r="CX33" s="2" t="s">
        <v>129</v>
      </c>
      <c r="CY33" s="4">
        <v>14</v>
      </c>
      <c r="CZ33" s="8">
        <v>1587.18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144</v>
      </c>
      <c r="DH33" s="2" t="s">
        <v>656</v>
      </c>
      <c r="DI33" s="2" t="s">
        <v>139</v>
      </c>
      <c r="DJ33" s="2" t="s">
        <v>129</v>
      </c>
      <c r="DK33" s="4">
        <v>15</v>
      </c>
      <c r="DL33" s="8">
        <v>1637.25</v>
      </c>
      <c r="DM33" s="4"/>
      <c r="DN33" s="8"/>
      <c r="DO33" s="7"/>
      <c r="DP33" s="7"/>
      <c r="DQ33" s="2" t="s">
        <v>136</v>
      </c>
      <c r="DR33" s="2" t="s">
        <v>126</v>
      </c>
      <c r="DS33" s="2" t="s">
        <v>657</v>
      </c>
      <c r="DT33" s="2" t="s">
        <v>658</v>
      </c>
      <c r="DU33" s="2" t="s">
        <v>139</v>
      </c>
      <c r="DV33" s="2" t="s">
        <v>129</v>
      </c>
      <c r="DW33" s="4">
        <v>7</v>
      </c>
      <c r="DX33" s="8">
        <v>834.75</v>
      </c>
      <c r="DY33" s="4"/>
      <c r="DZ33" s="8"/>
      <c r="EA33" s="7"/>
      <c r="EB33" s="7"/>
      <c r="EC33" s="2" t="s">
        <v>136</v>
      </c>
      <c r="ED33" s="2" t="s">
        <v>126</v>
      </c>
      <c r="EE33" s="2" t="s">
        <v>659</v>
      </c>
      <c r="EF33" s="2" t="s">
        <v>657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170</v>
      </c>
      <c r="EQ33" s="2" t="s">
        <v>486</v>
      </c>
      <c r="ER33" s="2" t="s">
        <v>487</v>
      </c>
      <c r="ES33" s="2" t="s">
        <v>139</v>
      </c>
      <c r="ET33" s="2" t="s">
        <v>129</v>
      </c>
      <c r="EU33" s="4">
        <v>26</v>
      </c>
      <c r="EV33" s="8">
        <v>2661.14</v>
      </c>
      <c r="EW33" s="4"/>
      <c r="EX33" s="8"/>
      <c r="EY33" s="7"/>
      <c r="EZ33" s="7"/>
      <c r="FA33" s="2" t="s">
        <v>136</v>
      </c>
      <c r="FB33" s="2" t="s">
        <v>151</v>
      </c>
      <c r="FC33" s="2" t="s">
        <v>660</v>
      </c>
      <c r="FD33" s="2" t="s">
        <v>661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168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>
        <v>2</v>
      </c>
      <c r="FT33" s="8">
        <v>202.08</v>
      </c>
      <c r="FU33" s="4"/>
      <c r="FV33" s="8"/>
      <c r="FW33" s="7"/>
      <c r="FX33" s="7"/>
      <c r="FY33" s="2" t="s">
        <v>136</v>
      </c>
      <c r="FZ33" s="2" t="s">
        <v>126</v>
      </c>
      <c r="GA33" s="2" t="s">
        <v>156</v>
      </c>
      <c r="GB33" s="2" t="s">
        <v>662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197</v>
      </c>
      <c r="GN33" s="2" t="s">
        <v>663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664</v>
      </c>
      <c r="GZ33" s="2" t="s">
        <v>616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161</v>
      </c>
      <c r="HJ33" s="2" t="s">
        <v>126</v>
      </c>
      <c r="HK33" s="2" t="s">
        <v>129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126</v>
      </c>
      <c r="HW33" s="2" t="s">
        <v>162</v>
      </c>
      <c r="HX33" s="2" t="s">
        <v>665</v>
      </c>
      <c r="HY33" s="2" t="s">
        <v>139</v>
      </c>
      <c r="HZ33" s="2" t="s">
        <v>129</v>
      </c>
      <c r="IA33" s="4">
        <v>3</v>
      </c>
      <c r="IB33" s="8">
        <v>311.85</v>
      </c>
      <c r="IC33" s="4"/>
      <c r="ID33" s="8"/>
      <c r="IE33" s="7"/>
      <c r="IF33" s="7"/>
      <c r="IG33" s="2" t="s">
        <v>136</v>
      </c>
      <c r="IH33" s="2" t="s">
        <v>126</v>
      </c>
      <c r="II33" s="2" t="s">
        <v>205</v>
      </c>
      <c r="IJ33" s="2" t="s">
        <v>332</v>
      </c>
      <c r="IK33" s="2" t="s">
        <v>139</v>
      </c>
      <c r="IL33" s="2" t="s">
        <v>129</v>
      </c>
      <c r="IM33" s="4">
        <v>6</v>
      </c>
      <c r="IN33" s="8">
        <v>541.8</v>
      </c>
      <c r="IO33" s="4"/>
      <c r="IP33" s="8"/>
      <c r="IQ33" s="7"/>
      <c r="IR33" s="7"/>
      <c r="IS33" s="2" t="s">
        <v>136</v>
      </c>
      <c r="IT33" s="2" t="s">
        <v>126</v>
      </c>
      <c r="IU33" s="2" t="s">
        <v>666</v>
      </c>
      <c r="IV33" s="2" t="s">
        <v>667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150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136</v>
      </c>
      <c r="JR33" s="2" t="s">
        <v>126</v>
      </c>
      <c r="JS33" s="2" t="s">
        <v>653</v>
      </c>
      <c r="JT33" s="2" t="s">
        <v>668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168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169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168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168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168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168</v>
      </c>
      <c r="NJ33" s="2" t="s">
        <v>170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169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168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136</v>
      </c>
      <c r="PR33" s="2" t="s">
        <v>170</v>
      </c>
      <c r="PS33" s="2" t="s">
        <v>669</v>
      </c>
      <c r="PT33" s="2" t="s">
        <v>670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168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671</v>
      </c>
      <c r="B34" s="2" t="s">
        <v>118</v>
      </c>
      <c r="C34" s="2" t="s">
        <v>119</v>
      </c>
      <c r="D34" s="2" t="s">
        <v>560</v>
      </c>
      <c r="E34" s="2" t="s">
        <v>561</v>
      </c>
      <c r="F34" s="2" t="s">
        <v>672</v>
      </c>
      <c r="G34" s="2" t="s">
        <v>672</v>
      </c>
      <c r="H34" s="2" t="s">
        <v>672</v>
      </c>
      <c r="I34" s="2" t="s">
        <v>673</v>
      </c>
      <c r="J34" s="2" t="s">
        <v>124</v>
      </c>
      <c r="K34" s="2" t="s">
        <v>647</v>
      </c>
      <c r="L34" s="3">
        <v>72</v>
      </c>
      <c r="M34" s="3">
        <v>75.6</v>
      </c>
      <c r="N34" s="3">
        <v>149.99</v>
      </c>
      <c r="O34" s="2" t="s">
        <v>126</v>
      </c>
      <c r="P34" s="2" t="s">
        <v>512</v>
      </c>
      <c r="Q34" s="2" t="s">
        <v>128</v>
      </c>
      <c r="R34" s="2" t="s">
        <v>129</v>
      </c>
      <c r="S34" s="2" t="s">
        <v>674</v>
      </c>
      <c r="T34" s="2" t="s">
        <v>129</v>
      </c>
      <c r="U34" s="2" t="s">
        <v>129</v>
      </c>
      <c r="V34" s="2" t="s">
        <v>131</v>
      </c>
      <c r="W34" s="2" t="s">
        <v>381</v>
      </c>
      <c r="X34" s="2" t="s">
        <v>129</v>
      </c>
      <c r="Y34" s="2" t="s">
        <v>649</v>
      </c>
      <c r="Z34" s="4">
        <v>163</v>
      </c>
      <c r="AA34" s="4">
        <f>=ROUNDDOWN(40.75,0)</f>
      </c>
      <c r="AB34" s="5">
        <v>4</v>
      </c>
      <c r="AC34" s="2" t="s">
        <v>129</v>
      </c>
      <c r="AD34" s="4"/>
      <c r="AE34" s="4"/>
      <c r="AF34" s="6">
        <v>65</v>
      </c>
      <c r="AG34" s="6"/>
      <c r="AH34" s="7">
        <v>0.8251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176</v>
      </c>
      <c r="AQ34" s="8">
        <v>15970.09</v>
      </c>
      <c r="AR34" s="4"/>
      <c r="AS34" s="8"/>
      <c r="AT34" s="7"/>
      <c r="AU34" s="7"/>
      <c r="AV34" s="4">
        <v>176</v>
      </c>
      <c r="AW34" s="8">
        <v>15970.09</v>
      </c>
      <c r="AX34" s="4"/>
      <c r="AY34" s="8"/>
      <c r="AZ34" s="7"/>
      <c r="BA34" s="7"/>
      <c r="BB34" s="7">
        <v>1</v>
      </c>
      <c r="BC34" s="4">
        <v>176</v>
      </c>
      <c r="BD34" s="8">
        <v>15970.09</v>
      </c>
      <c r="BE34" s="4"/>
      <c r="BF34" s="8"/>
      <c r="BG34" s="7"/>
      <c r="BH34" s="7"/>
      <c r="BI34" s="7">
        <v>1</v>
      </c>
      <c r="BJ34" s="4">
        <v>188</v>
      </c>
      <c r="BK34" s="8">
        <v>16970.17</v>
      </c>
      <c r="BL34" s="2" t="s">
        <v>675</v>
      </c>
      <c r="BM34" s="7">
        <v>0.9362</v>
      </c>
      <c r="BN34" s="7">
        <v>0.9411</v>
      </c>
      <c r="BO34" s="4">
        <v>33</v>
      </c>
      <c r="BP34" s="8">
        <v>2978.64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676</v>
      </c>
      <c r="BX34" s="2" t="s">
        <v>677</v>
      </c>
      <c r="BY34" s="2" t="s">
        <v>139</v>
      </c>
      <c r="BZ34" s="2" t="s">
        <v>129</v>
      </c>
      <c r="CA34" s="4">
        <v>69</v>
      </c>
      <c r="CB34" s="8">
        <v>6410.77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678</v>
      </c>
      <c r="CJ34" s="2" t="s">
        <v>679</v>
      </c>
      <c r="CK34" s="2" t="s">
        <v>139</v>
      </c>
      <c r="CL34" s="2" t="s">
        <v>129</v>
      </c>
      <c r="CM34" s="4">
        <v>28</v>
      </c>
      <c r="CN34" s="8">
        <v>2219.76</v>
      </c>
      <c r="CO34" s="4"/>
      <c r="CP34" s="8"/>
      <c r="CQ34" s="7"/>
      <c r="CR34" s="7"/>
      <c r="CS34" s="2" t="s">
        <v>136</v>
      </c>
      <c r="CT34" s="2" t="s">
        <v>126</v>
      </c>
      <c r="CU34" s="2" t="s">
        <v>659</v>
      </c>
      <c r="CV34" s="2" t="s">
        <v>680</v>
      </c>
      <c r="CW34" s="2" t="s">
        <v>139</v>
      </c>
      <c r="CX34" s="2" t="s">
        <v>129</v>
      </c>
      <c r="CY34" s="4">
        <v>16</v>
      </c>
      <c r="CZ34" s="8">
        <v>1614.24</v>
      </c>
      <c r="DA34" s="4"/>
      <c r="DB34" s="8"/>
      <c r="DC34" s="7"/>
      <c r="DD34" s="7"/>
      <c r="DE34" s="2" t="s">
        <v>136</v>
      </c>
      <c r="DF34" s="2" t="s">
        <v>126</v>
      </c>
      <c r="DG34" s="2" t="s">
        <v>458</v>
      </c>
      <c r="DH34" s="2" t="s">
        <v>681</v>
      </c>
      <c r="DI34" s="2" t="s">
        <v>139</v>
      </c>
      <c r="DJ34" s="2" t="s">
        <v>129</v>
      </c>
      <c r="DK34" s="4">
        <v>5</v>
      </c>
      <c r="DL34" s="8">
        <v>466.9</v>
      </c>
      <c r="DM34" s="4"/>
      <c r="DN34" s="8"/>
      <c r="DO34" s="7"/>
      <c r="DP34" s="7"/>
      <c r="DQ34" s="2" t="s">
        <v>136</v>
      </c>
      <c r="DR34" s="2" t="s">
        <v>126</v>
      </c>
      <c r="DS34" s="2" t="s">
        <v>657</v>
      </c>
      <c r="DT34" s="2" t="s">
        <v>682</v>
      </c>
      <c r="DU34" s="2" t="s">
        <v>139</v>
      </c>
      <c r="DV34" s="2" t="s">
        <v>129</v>
      </c>
      <c r="DW34" s="4">
        <v>8</v>
      </c>
      <c r="DX34" s="8">
        <v>816.24</v>
      </c>
      <c r="DY34" s="4"/>
      <c r="DZ34" s="8"/>
      <c r="EA34" s="7"/>
      <c r="EB34" s="7"/>
      <c r="EC34" s="2" t="s">
        <v>136</v>
      </c>
      <c r="ED34" s="2" t="s">
        <v>126</v>
      </c>
      <c r="EE34" s="2" t="s">
        <v>653</v>
      </c>
      <c r="EF34" s="2" t="s">
        <v>683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150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151</v>
      </c>
      <c r="FC34" s="2" t="s">
        <v>684</v>
      </c>
      <c r="FD34" s="2" t="s">
        <v>685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168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156</v>
      </c>
      <c r="GB34" s="2" t="s">
        <v>129</v>
      </c>
      <c r="GC34" s="2" t="s">
        <v>139</v>
      </c>
      <c r="GD34" s="2" t="s">
        <v>129</v>
      </c>
      <c r="GE34" s="4">
        <v>5</v>
      </c>
      <c r="GF34" s="8">
        <v>391.34</v>
      </c>
      <c r="GG34" s="4"/>
      <c r="GH34" s="8"/>
      <c r="GI34" s="7"/>
      <c r="GJ34" s="7"/>
      <c r="GK34" s="2" t="s">
        <v>136</v>
      </c>
      <c r="GL34" s="2" t="s">
        <v>126</v>
      </c>
      <c r="GM34" s="2" t="s">
        <v>197</v>
      </c>
      <c r="GN34" s="2" t="s">
        <v>158</v>
      </c>
      <c r="GO34" s="2" t="s">
        <v>139</v>
      </c>
      <c r="GP34" s="2" t="s">
        <v>129</v>
      </c>
      <c r="GQ34" s="4">
        <v>6</v>
      </c>
      <c r="GR34" s="8">
        <v>538.56</v>
      </c>
      <c r="GS34" s="4"/>
      <c r="GT34" s="8"/>
      <c r="GU34" s="7"/>
      <c r="GV34" s="7"/>
      <c r="GW34" s="2" t="s">
        <v>136</v>
      </c>
      <c r="GX34" s="2" t="s">
        <v>126</v>
      </c>
      <c r="GY34" s="2" t="s">
        <v>159</v>
      </c>
      <c r="GZ34" s="2" t="s">
        <v>686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161</v>
      </c>
      <c r="HJ34" s="2" t="s">
        <v>126</v>
      </c>
      <c r="HK34" s="2" t="s">
        <v>129</v>
      </c>
      <c r="HL34" s="2" t="s">
        <v>129</v>
      </c>
      <c r="HM34" s="2" t="s">
        <v>139</v>
      </c>
      <c r="HN34" s="2" t="s">
        <v>129</v>
      </c>
      <c r="HO34" s="4">
        <v>6</v>
      </c>
      <c r="HP34" s="8">
        <v>533.64</v>
      </c>
      <c r="HQ34" s="4"/>
      <c r="HR34" s="8"/>
      <c r="HS34" s="7"/>
      <c r="HT34" s="7"/>
      <c r="HU34" s="2" t="s">
        <v>136</v>
      </c>
      <c r="HV34" s="2" t="s">
        <v>126</v>
      </c>
      <c r="HW34" s="2" t="s">
        <v>687</v>
      </c>
      <c r="HX34" s="2" t="s">
        <v>688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150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136</v>
      </c>
      <c r="IT34" s="2" t="s">
        <v>126</v>
      </c>
      <c r="IU34" s="2" t="s">
        <v>666</v>
      </c>
      <c r="IV34" s="2" t="s">
        <v>689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136</v>
      </c>
      <c r="JF34" s="2" t="s">
        <v>126</v>
      </c>
      <c r="JG34" s="2" t="s">
        <v>166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136</v>
      </c>
      <c r="JR34" s="2" t="s">
        <v>126</v>
      </c>
      <c r="JS34" s="2" t="s">
        <v>678</v>
      </c>
      <c r="JT34" s="2" t="s">
        <v>690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168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129</v>
      </c>
      <c r="KP34" s="2" t="s">
        <v>129</v>
      </c>
      <c r="KQ34" s="2" t="s">
        <v>129</v>
      </c>
      <c r="KR34" s="2" t="s">
        <v>129</v>
      </c>
      <c r="KS34" s="2" t="s">
        <v>129</v>
      </c>
      <c r="KT34" s="2" t="s">
        <v>129</v>
      </c>
      <c r="KU34" s="4"/>
      <c r="KV34" s="8"/>
      <c r="KW34" s="4"/>
      <c r="KX34" s="8"/>
      <c r="KY34" s="7"/>
      <c r="KZ34" s="7"/>
      <c r="LA34" s="2" t="s">
        <v>169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168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168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168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168</v>
      </c>
      <c r="NJ34" s="2" t="s">
        <v>170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169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209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136</v>
      </c>
      <c r="PR34" s="2" t="s">
        <v>170</v>
      </c>
      <c r="PS34" s="2" t="s">
        <v>669</v>
      </c>
      <c r="PT34" s="2" t="s">
        <v>691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168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692</v>
      </c>
      <c r="B35" s="2" t="s">
        <v>118</v>
      </c>
      <c r="C35" s="2" t="s">
        <v>119</v>
      </c>
      <c r="D35" s="2" t="s">
        <v>560</v>
      </c>
      <c r="E35" s="2" t="s">
        <v>561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124</v>
      </c>
      <c r="K35" s="2" t="s">
        <v>365</v>
      </c>
      <c r="L35" s="3">
        <v>37.75</v>
      </c>
      <c r="M35" s="3">
        <v>39.64</v>
      </c>
      <c r="N35" s="3">
        <v>84.99</v>
      </c>
      <c r="O35" s="2" t="s">
        <v>126</v>
      </c>
      <c r="P35" s="2" t="s">
        <v>512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176</v>
      </c>
      <c r="V35" s="2" t="s">
        <v>177</v>
      </c>
      <c r="W35" s="2" t="s">
        <v>381</v>
      </c>
      <c r="X35" s="2" t="s">
        <v>129</v>
      </c>
      <c r="Y35" s="2" t="s">
        <v>695</v>
      </c>
      <c r="Z35" s="4">
        <v>170</v>
      </c>
      <c r="AA35" s="4">
        <f>=ROUNDDOWN(21.25,0)</f>
      </c>
      <c r="AB35" s="5">
        <v>8</v>
      </c>
      <c r="AC35" s="2" t="s">
        <v>129</v>
      </c>
      <c r="AD35" s="4"/>
      <c r="AE35" s="4"/>
      <c r="AF35" s="6">
        <v>65</v>
      </c>
      <c r="AG35" s="6"/>
      <c r="AH35" s="7">
        <v>0.6503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218</v>
      </c>
      <c r="AQ35" s="8">
        <v>10204.16</v>
      </c>
      <c r="AR35" s="4"/>
      <c r="AS35" s="8"/>
      <c r="AT35" s="7"/>
      <c r="AU35" s="7"/>
      <c r="AV35" s="4">
        <v>218</v>
      </c>
      <c r="AW35" s="8">
        <v>10204.16</v>
      </c>
      <c r="AX35" s="4"/>
      <c r="AY35" s="8"/>
      <c r="AZ35" s="7"/>
      <c r="BA35" s="7"/>
      <c r="BB35" s="7">
        <v>1</v>
      </c>
      <c r="BC35" s="4">
        <v>218</v>
      </c>
      <c r="BD35" s="8">
        <v>10204.16</v>
      </c>
      <c r="BE35" s="4"/>
      <c r="BF35" s="8"/>
      <c r="BG35" s="7"/>
      <c r="BH35" s="7"/>
      <c r="BI35" s="7">
        <v>1</v>
      </c>
      <c r="BJ35" s="4">
        <v>218</v>
      </c>
      <c r="BK35" s="8">
        <v>10204.16</v>
      </c>
      <c r="BL35" s="2" t="s">
        <v>696</v>
      </c>
      <c r="BM35" s="7">
        <v>1</v>
      </c>
      <c r="BN35" s="7">
        <v>1</v>
      </c>
      <c r="BO35" s="4">
        <v>21</v>
      </c>
      <c r="BP35" s="8">
        <v>980.1</v>
      </c>
      <c r="BQ35" s="4"/>
      <c r="BR35" s="8"/>
      <c r="BS35" s="7"/>
      <c r="BT35" s="7"/>
      <c r="BU35" s="2" t="s">
        <v>136</v>
      </c>
      <c r="BV35" s="2" t="s">
        <v>126</v>
      </c>
      <c r="BW35" s="2" t="s">
        <v>697</v>
      </c>
      <c r="BX35" s="2" t="s">
        <v>698</v>
      </c>
      <c r="BY35" s="2" t="s">
        <v>139</v>
      </c>
      <c r="BZ35" s="2" t="s">
        <v>129</v>
      </c>
      <c r="CA35" s="4">
        <v>96</v>
      </c>
      <c r="CB35" s="8">
        <v>4307.73</v>
      </c>
      <c r="CC35" s="4"/>
      <c r="CD35" s="8"/>
      <c r="CE35" s="7"/>
      <c r="CF35" s="7"/>
      <c r="CG35" s="2" t="s">
        <v>136</v>
      </c>
      <c r="CH35" s="2" t="s">
        <v>126</v>
      </c>
      <c r="CI35" s="2" t="s">
        <v>695</v>
      </c>
      <c r="CJ35" s="2" t="s">
        <v>699</v>
      </c>
      <c r="CK35" s="2" t="s">
        <v>139</v>
      </c>
      <c r="CL35" s="2" t="s">
        <v>129</v>
      </c>
      <c r="CM35" s="4">
        <v>28</v>
      </c>
      <c r="CN35" s="8">
        <v>1260.45</v>
      </c>
      <c r="CO35" s="4"/>
      <c r="CP35" s="8"/>
      <c r="CQ35" s="7"/>
      <c r="CR35" s="7"/>
      <c r="CS35" s="2" t="s">
        <v>136</v>
      </c>
      <c r="CT35" s="2" t="s">
        <v>126</v>
      </c>
      <c r="CU35" s="2" t="s">
        <v>700</v>
      </c>
      <c r="CV35" s="2" t="s">
        <v>701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136</v>
      </c>
      <c r="DF35" s="2" t="s">
        <v>126</v>
      </c>
      <c r="DG35" s="2" t="s">
        <v>406</v>
      </c>
      <c r="DH35" s="2" t="s">
        <v>702</v>
      </c>
      <c r="DI35" s="2" t="s">
        <v>139</v>
      </c>
      <c r="DJ35" s="2" t="s">
        <v>129</v>
      </c>
      <c r="DK35" s="4">
        <v>19</v>
      </c>
      <c r="DL35" s="8">
        <v>979.26</v>
      </c>
      <c r="DM35" s="4"/>
      <c r="DN35" s="8"/>
      <c r="DO35" s="7"/>
      <c r="DP35" s="7"/>
      <c r="DQ35" s="2" t="s">
        <v>136</v>
      </c>
      <c r="DR35" s="2" t="s">
        <v>126</v>
      </c>
      <c r="DS35" s="2" t="s">
        <v>703</v>
      </c>
      <c r="DT35" s="2" t="s">
        <v>704</v>
      </c>
      <c r="DU35" s="2" t="s">
        <v>139</v>
      </c>
      <c r="DV35" s="2" t="s">
        <v>129</v>
      </c>
      <c r="DW35" s="4">
        <v>28</v>
      </c>
      <c r="DX35" s="8">
        <v>1439.76</v>
      </c>
      <c r="DY35" s="4"/>
      <c r="DZ35" s="8"/>
      <c r="EA35" s="7"/>
      <c r="EB35" s="7"/>
      <c r="EC35" s="2" t="s">
        <v>136</v>
      </c>
      <c r="ED35" s="2" t="s">
        <v>126</v>
      </c>
      <c r="EE35" s="2" t="s">
        <v>705</v>
      </c>
      <c r="EF35" s="2" t="s">
        <v>706</v>
      </c>
      <c r="EG35" s="2" t="s">
        <v>139</v>
      </c>
      <c r="EH35" s="2" t="s">
        <v>129</v>
      </c>
      <c r="EI35" s="4">
        <v>24</v>
      </c>
      <c r="EJ35" s="8">
        <v>1159.66</v>
      </c>
      <c r="EK35" s="4"/>
      <c r="EL35" s="8"/>
      <c r="EM35" s="7"/>
      <c r="EN35" s="7"/>
      <c r="EO35" s="2" t="s">
        <v>136</v>
      </c>
      <c r="EP35" s="2" t="s">
        <v>126</v>
      </c>
      <c r="EQ35" s="2" t="s">
        <v>275</v>
      </c>
      <c r="ER35" s="2" t="s">
        <v>591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161</v>
      </c>
      <c r="FB35" s="2" t="s">
        <v>126</v>
      </c>
      <c r="FC35" s="2" t="s">
        <v>129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168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337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520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707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161</v>
      </c>
      <c r="HJ35" s="2" t="s">
        <v>126</v>
      </c>
      <c r="HK35" s="2" t="s">
        <v>129</v>
      </c>
      <c r="HL35" s="2" t="s">
        <v>129</v>
      </c>
      <c r="HM35" s="2" t="s">
        <v>139</v>
      </c>
      <c r="HN35" s="2" t="s">
        <v>129</v>
      </c>
      <c r="HO35" s="4">
        <v>2</v>
      </c>
      <c r="HP35" s="8">
        <v>77.2</v>
      </c>
      <c r="HQ35" s="4"/>
      <c r="HR35" s="8"/>
      <c r="HS35" s="7"/>
      <c r="HT35" s="7"/>
      <c r="HU35" s="2" t="s">
        <v>136</v>
      </c>
      <c r="HV35" s="2" t="s">
        <v>126</v>
      </c>
      <c r="HW35" s="2" t="s">
        <v>592</v>
      </c>
      <c r="HX35" s="2" t="s">
        <v>339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150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136</v>
      </c>
      <c r="IT35" s="2" t="s">
        <v>126</v>
      </c>
      <c r="IU35" s="2" t="s">
        <v>708</v>
      </c>
      <c r="IV35" s="2" t="s">
        <v>709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150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136</v>
      </c>
      <c r="JR35" s="2" t="s">
        <v>126</v>
      </c>
      <c r="JS35" s="2" t="s">
        <v>710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168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168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169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168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168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169</v>
      </c>
      <c r="ML35" s="2" t="s">
        <v>126</v>
      </c>
      <c r="MM35" s="2" t="s">
        <v>129</v>
      </c>
      <c r="MN35" s="2" t="s">
        <v>129</v>
      </c>
      <c r="MO35" s="2" t="s">
        <v>139</v>
      </c>
      <c r="MP35" s="2" t="s">
        <v>129</v>
      </c>
      <c r="MQ35" s="4"/>
      <c r="MR35" s="8"/>
      <c r="MS35" s="4"/>
      <c r="MT35" s="8"/>
      <c r="MU35" s="7"/>
      <c r="MV35" s="7"/>
      <c r="MW35" s="2" t="s">
        <v>168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168</v>
      </c>
      <c r="NJ35" s="2" t="s">
        <v>170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169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168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168</v>
      </c>
      <c r="PR35" s="2" t="s">
        <v>170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168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711</v>
      </c>
      <c r="B36" s="2" t="s">
        <v>118</v>
      </c>
      <c r="C36" s="2" t="s">
        <v>119</v>
      </c>
      <c r="D36" s="2" t="s">
        <v>560</v>
      </c>
      <c r="E36" s="2" t="s">
        <v>561</v>
      </c>
      <c r="F36" s="2" t="s">
        <v>712</v>
      </c>
      <c r="G36" s="2" t="s">
        <v>712</v>
      </c>
      <c r="H36" s="2" t="s">
        <v>712</v>
      </c>
      <c r="I36" s="2" t="s">
        <v>713</v>
      </c>
      <c r="J36" s="2" t="s">
        <v>124</v>
      </c>
      <c r="K36" s="2" t="s">
        <v>647</v>
      </c>
      <c r="L36" s="3">
        <v>50.14</v>
      </c>
      <c r="M36" s="3">
        <v>52.65</v>
      </c>
      <c r="N36" s="3">
        <v>119.99</v>
      </c>
      <c r="O36" s="2" t="s">
        <v>126</v>
      </c>
      <c r="P36" s="2" t="s">
        <v>512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176</v>
      </c>
      <c r="V36" s="2" t="s">
        <v>177</v>
      </c>
      <c r="W36" s="2" t="s">
        <v>132</v>
      </c>
      <c r="X36" s="2" t="s">
        <v>381</v>
      </c>
      <c r="Y36" s="2" t="s">
        <v>374</v>
      </c>
      <c r="Z36" s="4">
        <v>35</v>
      </c>
      <c r="AA36" s="4">
        <f>=ROUNDDOWN(8.75,0)</f>
      </c>
      <c r="AB36" s="5">
        <v>4</v>
      </c>
      <c r="AC36" s="2" t="s">
        <v>714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73</v>
      </c>
      <c r="AQ36" s="8">
        <v>4137.75</v>
      </c>
      <c r="AR36" s="4"/>
      <c r="AS36" s="8"/>
      <c r="AT36" s="7"/>
      <c r="AU36" s="7"/>
      <c r="AV36" s="4">
        <v>73</v>
      </c>
      <c r="AW36" s="8">
        <v>4137.75</v>
      </c>
      <c r="AX36" s="4"/>
      <c r="AY36" s="8"/>
      <c r="AZ36" s="7"/>
      <c r="BA36" s="7"/>
      <c r="BB36" s="7">
        <v>1</v>
      </c>
      <c r="BC36" s="4">
        <v>73</v>
      </c>
      <c r="BD36" s="8">
        <v>4137.75</v>
      </c>
      <c r="BE36" s="4"/>
      <c r="BF36" s="8"/>
      <c r="BG36" s="7"/>
      <c r="BH36" s="7"/>
      <c r="BI36" s="7">
        <v>1</v>
      </c>
      <c r="BJ36" s="4">
        <v>73</v>
      </c>
      <c r="BK36" s="8">
        <v>4137.75</v>
      </c>
      <c r="BL36" s="2" t="s">
        <v>715</v>
      </c>
      <c r="BM36" s="7">
        <v>1</v>
      </c>
      <c r="BN36" s="7">
        <v>1</v>
      </c>
      <c r="BO36" s="4">
        <v>9</v>
      </c>
      <c r="BP36" s="8">
        <v>566.55</v>
      </c>
      <c r="BQ36" s="4"/>
      <c r="BR36" s="8"/>
      <c r="BS36" s="7"/>
      <c r="BT36" s="7"/>
      <c r="BU36" s="2" t="s">
        <v>136</v>
      </c>
      <c r="BV36" s="2" t="s">
        <v>126</v>
      </c>
      <c r="BW36" s="2" t="s">
        <v>716</v>
      </c>
      <c r="BX36" s="2" t="s">
        <v>717</v>
      </c>
      <c r="BY36" s="2" t="s">
        <v>139</v>
      </c>
      <c r="BZ36" s="2" t="s">
        <v>129</v>
      </c>
      <c r="CA36" s="4">
        <v>56</v>
      </c>
      <c r="CB36" s="8">
        <v>3134.02</v>
      </c>
      <c r="CC36" s="4"/>
      <c r="CD36" s="8"/>
      <c r="CE36" s="7"/>
      <c r="CF36" s="7"/>
      <c r="CG36" s="2" t="s">
        <v>136</v>
      </c>
      <c r="CH36" s="2" t="s">
        <v>126</v>
      </c>
      <c r="CI36" s="2" t="s">
        <v>718</v>
      </c>
      <c r="CJ36" s="2" t="s">
        <v>717</v>
      </c>
      <c r="CK36" s="2" t="s">
        <v>139</v>
      </c>
      <c r="CL36" s="2" t="s">
        <v>129</v>
      </c>
      <c r="CM36" s="4">
        <v>5</v>
      </c>
      <c r="CN36" s="8">
        <v>251.78</v>
      </c>
      <c r="CO36" s="4"/>
      <c r="CP36" s="8"/>
      <c r="CQ36" s="7"/>
      <c r="CR36" s="7"/>
      <c r="CS36" s="2" t="s">
        <v>136</v>
      </c>
      <c r="CT36" s="2" t="s">
        <v>126</v>
      </c>
      <c r="CU36" s="2" t="s">
        <v>719</v>
      </c>
      <c r="CV36" s="2" t="s">
        <v>720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406</v>
      </c>
      <c r="DH36" s="2" t="s">
        <v>721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407</v>
      </c>
      <c r="DT36" s="2" t="s">
        <v>722</v>
      </c>
      <c r="DU36" s="2" t="s">
        <v>139</v>
      </c>
      <c r="DV36" s="2" t="s">
        <v>129</v>
      </c>
      <c r="DW36" s="4">
        <v>2</v>
      </c>
      <c r="DX36" s="8">
        <v>128.18</v>
      </c>
      <c r="DY36" s="4"/>
      <c r="DZ36" s="8"/>
      <c r="EA36" s="7"/>
      <c r="EB36" s="7"/>
      <c r="EC36" s="2" t="s">
        <v>136</v>
      </c>
      <c r="ED36" s="2" t="s">
        <v>126</v>
      </c>
      <c r="EE36" s="2" t="s">
        <v>718</v>
      </c>
      <c r="EF36" s="2" t="s">
        <v>723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724</v>
      </c>
      <c r="ER36" s="2" t="s">
        <v>725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209</v>
      </c>
      <c r="FB36" s="2" t="s">
        <v>126</v>
      </c>
      <c r="FC36" s="2" t="s">
        <v>129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168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412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520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707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161</v>
      </c>
      <c r="HJ36" s="2" t="s">
        <v>126</v>
      </c>
      <c r="HK36" s="2" t="s">
        <v>129</v>
      </c>
      <c r="HL36" s="2" t="s">
        <v>129</v>
      </c>
      <c r="HM36" s="2" t="s">
        <v>139</v>
      </c>
      <c r="HN36" s="2" t="s">
        <v>129</v>
      </c>
      <c r="HO36" s="4">
        <v>1</v>
      </c>
      <c r="HP36" s="8">
        <v>57.22</v>
      </c>
      <c r="HQ36" s="4"/>
      <c r="HR36" s="8"/>
      <c r="HS36" s="7"/>
      <c r="HT36" s="7"/>
      <c r="HU36" s="2" t="s">
        <v>136</v>
      </c>
      <c r="HV36" s="2" t="s">
        <v>126</v>
      </c>
      <c r="HW36" s="2" t="s">
        <v>726</v>
      </c>
      <c r="HX36" s="2" t="s">
        <v>595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168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136</v>
      </c>
      <c r="IT36" s="2" t="s">
        <v>126</v>
      </c>
      <c r="IU36" s="2" t="s">
        <v>342</v>
      </c>
      <c r="IV36" s="2" t="s">
        <v>492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136</v>
      </c>
      <c r="JF36" s="2" t="s">
        <v>126</v>
      </c>
      <c r="JG36" s="2" t="s">
        <v>208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136</v>
      </c>
      <c r="JR36" s="2" t="s">
        <v>126</v>
      </c>
      <c r="JS36" s="2" t="s">
        <v>718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168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168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169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168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168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169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168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169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168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168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168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727</v>
      </c>
      <c r="B37" s="2" t="s">
        <v>118</v>
      </c>
      <c r="C37" s="2" t="s">
        <v>119</v>
      </c>
      <c r="D37" s="2" t="s">
        <v>560</v>
      </c>
      <c r="E37" s="2" t="s">
        <v>561</v>
      </c>
      <c r="F37" s="2" t="s">
        <v>728</v>
      </c>
      <c r="G37" s="2" t="s">
        <v>728</v>
      </c>
      <c r="H37" s="2" t="s">
        <v>728</v>
      </c>
      <c r="I37" s="2" t="s">
        <v>729</v>
      </c>
      <c r="J37" s="2" t="s">
        <v>124</v>
      </c>
      <c r="K37" s="2" t="s">
        <v>365</v>
      </c>
      <c r="L37" s="3">
        <v>45.36</v>
      </c>
      <c r="M37" s="3">
        <v>47.63</v>
      </c>
      <c r="N37" s="3">
        <v>104.99</v>
      </c>
      <c r="O37" s="2" t="s">
        <v>126</v>
      </c>
      <c r="P37" s="2" t="s">
        <v>264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176</v>
      </c>
      <c r="V37" s="2" t="s">
        <v>177</v>
      </c>
      <c r="W37" s="2" t="s">
        <v>381</v>
      </c>
      <c r="X37" s="2" t="s">
        <v>132</v>
      </c>
      <c r="Y37" s="2" t="s">
        <v>419</v>
      </c>
      <c r="Z37" s="4">
        <v>13</v>
      </c>
      <c r="AA37" s="4">
        <f>=ROUNDDOWN(4.33333333333333,0)</f>
      </c>
      <c r="AB37" s="5">
        <v>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47</v>
      </c>
      <c r="AQ37" s="8">
        <v>2896.52</v>
      </c>
      <c r="AR37" s="4"/>
      <c r="AS37" s="8"/>
      <c r="AT37" s="7"/>
      <c r="AU37" s="7"/>
      <c r="AV37" s="4">
        <v>47</v>
      </c>
      <c r="AW37" s="8">
        <v>2896.52</v>
      </c>
      <c r="AX37" s="4"/>
      <c r="AY37" s="8"/>
      <c r="AZ37" s="7"/>
      <c r="BA37" s="7"/>
      <c r="BB37" s="7">
        <v>1</v>
      </c>
      <c r="BC37" s="4">
        <v>47</v>
      </c>
      <c r="BD37" s="8">
        <v>2896.52</v>
      </c>
      <c r="BE37" s="4"/>
      <c r="BF37" s="8"/>
      <c r="BG37" s="7"/>
      <c r="BH37" s="7"/>
      <c r="BI37" s="7">
        <v>1</v>
      </c>
      <c r="BJ37" s="4">
        <v>47</v>
      </c>
      <c r="BK37" s="8">
        <v>2896.52</v>
      </c>
      <c r="BL37" s="2" t="s">
        <v>730</v>
      </c>
      <c r="BM37" s="7">
        <v>1</v>
      </c>
      <c r="BN37" s="7">
        <v>1</v>
      </c>
      <c r="BO37" s="4">
        <v>4</v>
      </c>
      <c r="BP37" s="8">
        <v>237.81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731</v>
      </c>
      <c r="BX37" s="2" t="s">
        <v>732</v>
      </c>
      <c r="BY37" s="2" t="s">
        <v>139</v>
      </c>
      <c r="BZ37" s="2" t="s">
        <v>129</v>
      </c>
      <c r="CA37" s="4">
        <v>17</v>
      </c>
      <c r="CB37" s="8">
        <v>1039.62</v>
      </c>
      <c r="CC37" s="4"/>
      <c r="CD37" s="8"/>
      <c r="CE37" s="7"/>
      <c r="CF37" s="7"/>
      <c r="CG37" s="2" t="s">
        <v>136</v>
      </c>
      <c r="CH37" s="2" t="s">
        <v>126</v>
      </c>
      <c r="CI37" s="2" t="s">
        <v>419</v>
      </c>
      <c r="CJ37" s="2" t="s">
        <v>332</v>
      </c>
      <c r="CK37" s="2" t="s">
        <v>139</v>
      </c>
      <c r="CL37" s="2" t="s">
        <v>129</v>
      </c>
      <c r="CM37" s="4">
        <v>2</v>
      </c>
      <c r="CN37" s="8">
        <v>121.8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580</v>
      </c>
      <c r="CV37" s="2" t="s">
        <v>733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184</v>
      </c>
      <c r="DH37" s="2" t="s">
        <v>129</v>
      </c>
      <c r="DI37" s="2" t="s">
        <v>139</v>
      </c>
      <c r="DJ37" s="2" t="s">
        <v>129</v>
      </c>
      <c r="DK37" s="4">
        <v>8</v>
      </c>
      <c r="DL37" s="8">
        <v>434.8</v>
      </c>
      <c r="DM37" s="4"/>
      <c r="DN37" s="8"/>
      <c r="DO37" s="7"/>
      <c r="DP37" s="7"/>
      <c r="DQ37" s="2" t="s">
        <v>136</v>
      </c>
      <c r="DR37" s="2" t="s">
        <v>126</v>
      </c>
      <c r="DS37" s="2" t="s">
        <v>332</v>
      </c>
      <c r="DT37" s="2" t="s">
        <v>558</v>
      </c>
      <c r="DU37" s="2" t="s">
        <v>139</v>
      </c>
      <c r="DV37" s="2" t="s">
        <v>129</v>
      </c>
      <c r="DW37" s="4">
        <v>13</v>
      </c>
      <c r="DX37" s="8">
        <v>886.73</v>
      </c>
      <c r="DY37" s="4"/>
      <c r="DZ37" s="8"/>
      <c r="EA37" s="7"/>
      <c r="EB37" s="7"/>
      <c r="EC37" s="2" t="s">
        <v>136</v>
      </c>
      <c r="ED37" s="2" t="s">
        <v>126</v>
      </c>
      <c r="EE37" s="2" t="s">
        <v>205</v>
      </c>
      <c r="EF37" s="2" t="s">
        <v>491</v>
      </c>
      <c r="EG37" s="2" t="s">
        <v>139</v>
      </c>
      <c r="EH37" s="2" t="s">
        <v>129</v>
      </c>
      <c r="EI37" s="4">
        <v>1</v>
      </c>
      <c r="EJ37" s="8">
        <v>63.94</v>
      </c>
      <c r="EK37" s="4"/>
      <c r="EL37" s="8"/>
      <c r="EM37" s="7"/>
      <c r="EN37" s="7"/>
      <c r="EO37" s="2" t="s">
        <v>136</v>
      </c>
      <c r="EP37" s="2" t="s">
        <v>170</v>
      </c>
      <c r="EQ37" s="2" t="s">
        <v>373</v>
      </c>
      <c r="ER37" s="2" t="s">
        <v>734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151</v>
      </c>
      <c r="FC37" s="2" t="s">
        <v>735</v>
      </c>
      <c r="FD37" s="2" t="s">
        <v>129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168</v>
      </c>
      <c r="FN37" s="2" t="s">
        <v>126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337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520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707</v>
      </c>
      <c r="GZ37" s="2" t="s">
        <v>129</v>
      </c>
      <c r="HA37" s="2" t="s">
        <v>139</v>
      </c>
      <c r="HB37" s="2" t="s">
        <v>129</v>
      </c>
      <c r="HC37" s="4">
        <v>2</v>
      </c>
      <c r="HD37" s="8">
        <v>111.82</v>
      </c>
      <c r="HE37" s="4"/>
      <c r="HF37" s="8"/>
      <c r="HG37" s="7"/>
      <c r="HH37" s="7"/>
      <c r="HI37" s="2" t="s">
        <v>136</v>
      </c>
      <c r="HJ37" s="2" t="s">
        <v>126</v>
      </c>
      <c r="HK37" s="2" t="s">
        <v>338</v>
      </c>
      <c r="HL37" s="2" t="s">
        <v>736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136</v>
      </c>
      <c r="HV37" s="2" t="s">
        <v>126</v>
      </c>
      <c r="HW37" s="2" t="s">
        <v>424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168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126</v>
      </c>
      <c r="IU37" s="2" t="s">
        <v>342</v>
      </c>
      <c r="IV37" s="2" t="s">
        <v>737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136</v>
      </c>
      <c r="JF37" s="2" t="s">
        <v>126</v>
      </c>
      <c r="JG37" s="2" t="s">
        <v>208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136</v>
      </c>
      <c r="JR37" s="2" t="s">
        <v>126</v>
      </c>
      <c r="JS37" s="2" t="s">
        <v>738</v>
      </c>
      <c r="JT37" s="2" t="s">
        <v>129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168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168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169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168</v>
      </c>
      <c r="LN37" s="2" t="s">
        <v>126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168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169</v>
      </c>
      <c r="ML37" s="2" t="s">
        <v>126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169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169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168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168</v>
      </c>
      <c r="PF37" s="2" t="s">
        <v>126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168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739</v>
      </c>
      <c r="B38" s="2" t="s">
        <v>118</v>
      </c>
      <c r="C38" s="2" t="s">
        <v>119</v>
      </c>
      <c r="D38" s="2" t="s">
        <v>560</v>
      </c>
      <c r="E38" s="2" t="s">
        <v>561</v>
      </c>
      <c r="F38" s="2" t="s">
        <v>740</v>
      </c>
      <c r="G38" s="2" t="s">
        <v>129</v>
      </c>
      <c r="H38" s="2" t="s">
        <v>129</v>
      </c>
      <c r="I38" s="2" t="s">
        <v>741</v>
      </c>
      <c r="J38" s="2" t="s">
        <v>124</v>
      </c>
      <c r="K38" s="2" t="s">
        <v>324</v>
      </c>
      <c r="L38" s="3">
        <v>66.69</v>
      </c>
      <c r="M38" s="3">
        <v>70.02</v>
      </c>
      <c r="N38" s="3">
        <v>139</v>
      </c>
      <c r="O38" s="2" t="s">
        <v>742</v>
      </c>
      <c r="P38" s="2" t="s">
        <v>264</v>
      </c>
      <c r="Q38" s="2" t="s">
        <v>128</v>
      </c>
      <c r="R38" s="2" t="s">
        <v>129</v>
      </c>
      <c r="S38" s="2" t="s">
        <v>743</v>
      </c>
      <c r="T38" s="2" t="s">
        <v>129</v>
      </c>
      <c r="U38" s="2" t="s">
        <v>129</v>
      </c>
      <c r="V38" s="2" t="s">
        <v>131</v>
      </c>
      <c r="W38" s="2" t="s">
        <v>132</v>
      </c>
      <c r="X38" s="2" t="s">
        <v>129</v>
      </c>
      <c r="Y38" s="2" t="s">
        <v>649</v>
      </c>
      <c r="Z38" s="4"/>
      <c r="AA38" s="4">
        <f>=ROUNDDOWN({0},0)</f>
      </c>
      <c r="AB38" s="5">
        <v>1.2</v>
      </c>
      <c r="AC38" s="2" t="s">
        <v>129</v>
      </c>
      <c r="AD38" s="4"/>
      <c r="AE38" s="4"/>
      <c r="AF38" s="6"/>
      <c r="AG38" s="6"/>
      <c r="AH38" s="7">
        <v>0.3907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25</v>
      </c>
      <c r="AQ38" s="8">
        <v>1524.97</v>
      </c>
      <c r="AR38" s="4"/>
      <c r="AS38" s="8"/>
      <c r="AT38" s="7"/>
      <c r="AU38" s="7"/>
      <c r="AV38" s="4">
        <v>25</v>
      </c>
      <c r="AW38" s="8">
        <v>1524.97</v>
      </c>
      <c r="AX38" s="4"/>
      <c r="AY38" s="8"/>
      <c r="AZ38" s="7"/>
      <c r="BA38" s="7"/>
      <c r="BB38" s="7">
        <v>1</v>
      </c>
      <c r="BC38" s="4">
        <v>25</v>
      </c>
      <c r="BD38" s="8">
        <v>1524.97</v>
      </c>
      <c r="BE38" s="4"/>
      <c r="BF38" s="8"/>
      <c r="BG38" s="7"/>
      <c r="BH38" s="7"/>
      <c r="BI38" s="7">
        <v>1</v>
      </c>
      <c r="BJ38" s="4">
        <v>25</v>
      </c>
      <c r="BK38" s="8">
        <v>1524.97</v>
      </c>
      <c r="BL38" s="2" t="s">
        <v>744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170</v>
      </c>
      <c r="BW38" s="2" t="s">
        <v>676</v>
      </c>
      <c r="BX38" s="2" t="s">
        <v>745</v>
      </c>
      <c r="BY38" s="2" t="s">
        <v>139</v>
      </c>
      <c r="BZ38" s="2" t="s">
        <v>129</v>
      </c>
      <c r="CA38" s="4">
        <v>18</v>
      </c>
      <c r="CB38" s="8">
        <v>1064.36</v>
      </c>
      <c r="CC38" s="4"/>
      <c r="CD38" s="8"/>
      <c r="CE38" s="7"/>
      <c r="CF38" s="7"/>
      <c r="CG38" s="2" t="s">
        <v>136</v>
      </c>
      <c r="CH38" s="2" t="s">
        <v>170</v>
      </c>
      <c r="CI38" s="2" t="s">
        <v>678</v>
      </c>
      <c r="CJ38" s="2" t="s">
        <v>746</v>
      </c>
      <c r="CK38" s="2" t="s">
        <v>139</v>
      </c>
      <c r="CL38" s="2" t="s">
        <v>129</v>
      </c>
      <c r="CM38" s="4">
        <v>1</v>
      </c>
      <c r="CN38" s="8">
        <v>53.09</v>
      </c>
      <c r="CO38" s="4"/>
      <c r="CP38" s="8"/>
      <c r="CQ38" s="7"/>
      <c r="CR38" s="7"/>
      <c r="CS38" s="2" t="s">
        <v>136</v>
      </c>
      <c r="CT38" s="2" t="s">
        <v>170</v>
      </c>
      <c r="CU38" s="2" t="s">
        <v>747</v>
      </c>
      <c r="CV38" s="2" t="s">
        <v>748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136</v>
      </c>
      <c r="DF38" s="2" t="s">
        <v>170</v>
      </c>
      <c r="DG38" s="2" t="s">
        <v>458</v>
      </c>
      <c r="DH38" s="2" t="s">
        <v>749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170</v>
      </c>
      <c r="DS38" s="2" t="s">
        <v>750</v>
      </c>
      <c r="DT38" s="2" t="s">
        <v>751</v>
      </c>
      <c r="DU38" s="2" t="s">
        <v>139</v>
      </c>
      <c r="DV38" s="2" t="s">
        <v>129</v>
      </c>
      <c r="DW38" s="4">
        <v>6</v>
      </c>
      <c r="DX38" s="8">
        <v>407.52</v>
      </c>
      <c r="DY38" s="4"/>
      <c r="DZ38" s="8"/>
      <c r="EA38" s="7"/>
      <c r="EB38" s="7"/>
      <c r="EC38" s="2" t="s">
        <v>136</v>
      </c>
      <c r="ED38" s="2" t="s">
        <v>170</v>
      </c>
      <c r="EE38" s="2" t="s">
        <v>752</v>
      </c>
      <c r="EF38" s="2" t="s">
        <v>753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161</v>
      </c>
      <c r="EP38" s="2" t="s">
        <v>170</v>
      </c>
      <c r="EQ38" s="2" t="s">
        <v>129</v>
      </c>
      <c r="ER38" s="2" t="s">
        <v>129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170</v>
      </c>
      <c r="FC38" s="2" t="s">
        <v>684</v>
      </c>
      <c r="FD38" s="2" t="s">
        <v>754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168</v>
      </c>
      <c r="FN38" s="2" t="s">
        <v>170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169</v>
      </c>
      <c r="FZ38" s="2" t="s">
        <v>170</v>
      </c>
      <c r="GA38" s="2" t="s">
        <v>156</v>
      </c>
      <c r="GB38" s="2" t="s">
        <v>469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168</v>
      </c>
      <c r="GL38" s="2" t="s">
        <v>170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168</v>
      </c>
      <c r="GX38" s="2" t="s">
        <v>170</v>
      </c>
      <c r="GY38" s="2" t="s">
        <v>129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170</v>
      </c>
      <c r="HK38" s="2" t="s">
        <v>468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170</v>
      </c>
      <c r="HW38" s="2" t="s">
        <v>755</v>
      </c>
      <c r="HX38" s="2" t="s">
        <v>756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129</v>
      </c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170</v>
      </c>
      <c r="IU38" s="2" t="s">
        <v>666</v>
      </c>
      <c r="IV38" s="2" t="s">
        <v>757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168</v>
      </c>
      <c r="JF38" s="2" t="s">
        <v>170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136</v>
      </c>
      <c r="JR38" s="2" t="s">
        <v>170</v>
      </c>
      <c r="JS38" s="2" t="s">
        <v>678</v>
      </c>
      <c r="JT38" s="2" t="s">
        <v>758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168</v>
      </c>
      <c r="KD38" s="2" t="s">
        <v>170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129</v>
      </c>
      <c r="KP38" s="2" t="s">
        <v>129</v>
      </c>
      <c r="KQ38" s="2" t="s">
        <v>129</v>
      </c>
      <c r="KR38" s="2" t="s">
        <v>129</v>
      </c>
      <c r="KS38" s="2" t="s">
        <v>129</v>
      </c>
      <c r="KT38" s="2" t="s">
        <v>129</v>
      </c>
      <c r="KU38" s="4"/>
      <c r="KV38" s="8"/>
      <c r="KW38" s="4"/>
      <c r="KX38" s="8"/>
      <c r="KY38" s="7"/>
      <c r="KZ38" s="7"/>
      <c r="LA38" s="2" t="s">
        <v>169</v>
      </c>
      <c r="LB38" s="2" t="s">
        <v>170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168</v>
      </c>
      <c r="LN38" s="2" t="s">
        <v>170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129</v>
      </c>
      <c r="LZ38" s="2" t="s">
        <v>129</v>
      </c>
      <c r="MA38" s="2" t="s">
        <v>129</v>
      </c>
      <c r="MB38" s="2" t="s">
        <v>129</v>
      </c>
      <c r="MC38" s="2" t="s">
        <v>129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169</v>
      </c>
      <c r="MX38" s="2" t="s">
        <v>170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168</v>
      </c>
      <c r="NJ38" s="2" t="s">
        <v>170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169</v>
      </c>
      <c r="NV38" s="2" t="s">
        <v>170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209</v>
      </c>
      <c r="OH38" s="2" t="s">
        <v>170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129</v>
      </c>
      <c r="PF38" s="2" t="s">
        <v>129</v>
      </c>
      <c r="PG38" s="2" t="s">
        <v>129</v>
      </c>
      <c r="PH38" s="2" t="s">
        <v>129</v>
      </c>
      <c r="PI38" s="2" t="s">
        <v>129</v>
      </c>
      <c r="PJ38" s="2" t="s">
        <v>129</v>
      </c>
      <c r="PK38" s="4"/>
      <c r="PL38" s="8"/>
      <c r="PM38" s="4"/>
      <c r="PN38" s="8"/>
      <c r="PO38" s="7"/>
      <c r="PP38" s="7"/>
      <c r="PQ38" s="2" t="s">
        <v>136</v>
      </c>
      <c r="PR38" s="2" t="s">
        <v>170</v>
      </c>
      <c r="PS38" s="2" t="s">
        <v>669</v>
      </c>
      <c r="PT38" s="2" t="s">
        <v>459</v>
      </c>
      <c r="PU38" s="2" t="s">
        <v>139</v>
      </c>
      <c r="PV38" s="2" t="s">
        <v>129</v>
      </c>
      <c r="PW38" s="4"/>
      <c r="PX38" s="8"/>
      <c r="PY38" s="4"/>
      <c r="PZ38" s="8"/>
      <c r="QA38" s="7"/>
      <c r="QB38" s="7"/>
      <c r="QC38" s="2" t="s">
        <v>168</v>
      </c>
      <c r="QD38" s="2" t="s">
        <v>170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759</v>
      </c>
      <c r="B39" s="2" t="s">
        <v>118</v>
      </c>
      <c r="C39" s="2" t="s">
        <v>119</v>
      </c>
      <c r="D39" s="2" t="s">
        <v>560</v>
      </c>
      <c r="E39" s="2" t="s">
        <v>561</v>
      </c>
      <c r="F39" s="2" t="s">
        <v>439</v>
      </c>
      <c r="G39" s="2" t="s">
        <v>439</v>
      </c>
      <c r="H39" s="2" t="s">
        <v>439</v>
      </c>
      <c r="I39" s="2" t="s">
        <v>760</v>
      </c>
      <c r="J39" s="2" t="s">
        <v>124</v>
      </c>
      <c r="K39" s="2" t="s">
        <v>324</v>
      </c>
      <c r="L39" s="3">
        <v>52.44</v>
      </c>
      <c r="M39" s="3">
        <v>55.06</v>
      </c>
      <c r="N39" s="3">
        <v>119.99</v>
      </c>
      <c r="O39" s="2" t="s">
        <v>126</v>
      </c>
      <c r="P39" s="2" t="s">
        <v>325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176</v>
      </c>
      <c r="V39" s="2" t="s">
        <v>177</v>
      </c>
      <c r="W39" s="2" t="s">
        <v>381</v>
      </c>
      <c r="X39" s="2" t="s">
        <v>132</v>
      </c>
      <c r="Y39" s="2" t="s">
        <v>369</v>
      </c>
      <c r="Z39" s="4">
        <v>45</v>
      </c>
      <c r="AA39" s="4">
        <f>=ROUNDDOWN(56.25,0)</f>
      </c>
      <c r="AB39" s="5">
        <v>0.8</v>
      </c>
      <c r="AC39" s="2" t="s">
        <v>129</v>
      </c>
      <c r="AD39" s="4"/>
      <c r="AE39" s="4"/>
      <c r="AF39" s="6">
        <v>63</v>
      </c>
      <c r="AG39" s="6"/>
      <c r="AH39" s="7">
        <v>0.9939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18</v>
      </c>
      <c r="AQ39" s="8">
        <v>1141.13</v>
      </c>
      <c r="AR39" s="4"/>
      <c r="AS39" s="8"/>
      <c r="AT39" s="7"/>
      <c r="AU39" s="7"/>
      <c r="AV39" s="4">
        <v>18</v>
      </c>
      <c r="AW39" s="8">
        <v>1141.13</v>
      </c>
      <c r="AX39" s="4"/>
      <c r="AY39" s="8"/>
      <c r="AZ39" s="7"/>
      <c r="BA39" s="7"/>
      <c r="BB39" s="7">
        <v>1</v>
      </c>
      <c r="BC39" s="4">
        <v>18</v>
      </c>
      <c r="BD39" s="8">
        <v>1141.13</v>
      </c>
      <c r="BE39" s="4"/>
      <c r="BF39" s="8"/>
      <c r="BG39" s="7"/>
      <c r="BH39" s="7"/>
      <c r="BI39" s="7">
        <v>1</v>
      </c>
      <c r="BJ39" s="4">
        <v>18</v>
      </c>
      <c r="BK39" s="8">
        <v>1141.13</v>
      </c>
      <c r="BL39" s="2" t="s">
        <v>761</v>
      </c>
      <c r="BM39" s="7">
        <v>1</v>
      </c>
      <c r="BN39" s="7">
        <v>1</v>
      </c>
      <c r="BO39" s="4">
        <v>2</v>
      </c>
      <c r="BP39" s="8">
        <v>131.68</v>
      </c>
      <c r="BQ39" s="4"/>
      <c r="BR39" s="8"/>
      <c r="BS39" s="7"/>
      <c r="BT39" s="7"/>
      <c r="BU39" s="2" t="s">
        <v>136</v>
      </c>
      <c r="BV39" s="2" t="s">
        <v>126</v>
      </c>
      <c r="BW39" s="2" t="s">
        <v>762</v>
      </c>
      <c r="BX39" s="2" t="s">
        <v>763</v>
      </c>
      <c r="BY39" s="2" t="s">
        <v>139</v>
      </c>
      <c r="BZ39" s="2" t="s">
        <v>129</v>
      </c>
      <c r="CA39" s="4">
        <v>13</v>
      </c>
      <c r="CB39" s="8">
        <v>841.87</v>
      </c>
      <c r="CC39" s="4"/>
      <c r="CD39" s="8"/>
      <c r="CE39" s="7"/>
      <c r="CF39" s="7"/>
      <c r="CG39" s="2" t="s">
        <v>136</v>
      </c>
      <c r="CH39" s="2" t="s">
        <v>126</v>
      </c>
      <c r="CI39" s="2" t="s">
        <v>369</v>
      </c>
      <c r="CJ39" s="2" t="s">
        <v>371</v>
      </c>
      <c r="CK39" s="2" t="s">
        <v>139</v>
      </c>
      <c r="CL39" s="2" t="s">
        <v>129</v>
      </c>
      <c r="CM39" s="4">
        <v>3</v>
      </c>
      <c r="CN39" s="8">
        <v>167.58</v>
      </c>
      <c r="CO39" s="4"/>
      <c r="CP39" s="8"/>
      <c r="CQ39" s="7"/>
      <c r="CR39" s="7"/>
      <c r="CS39" s="2" t="s">
        <v>136</v>
      </c>
      <c r="CT39" s="2" t="s">
        <v>126</v>
      </c>
      <c r="CU39" s="2" t="s">
        <v>764</v>
      </c>
      <c r="CV39" s="2" t="s">
        <v>765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136</v>
      </c>
      <c r="DF39" s="2" t="s">
        <v>126</v>
      </c>
      <c r="DG39" s="2" t="s">
        <v>406</v>
      </c>
      <c r="DH39" s="2" t="s">
        <v>766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407</v>
      </c>
      <c r="DT39" s="2" t="s">
        <v>767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126</v>
      </c>
      <c r="EE39" s="2" t="s">
        <v>768</v>
      </c>
      <c r="EF39" s="2" t="s">
        <v>769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150</v>
      </c>
      <c r="EP39" s="2" t="s">
        <v>126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209</v>
      </c>
      <c r="FB39" s="2" t="s">
        <v>126</v>
      </c>
      <c r="FC39" s="2" t="s">
        <v>129</v>
      </c>
      <c r="FD39" s="2" t="s">
        <v>129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168</v>
      </c>
      <c r="FN39" s="2" t="s">
        <v>126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136</v>
      </c>
      <c r="FZ39" s="2" t="s">
        <v>126</v>
      </c>
      <c r="GA39" s="2" t="s">
        <v>518</v>
      </c>
      <c r="GB39" s="2" t="s">
        <v>770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520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168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126</v>
      </c>
      <c r="HK39" s="2" t="s">
        <v>771</v>
      </c>
      <c r="HL39" s="2" t="s">
        <v>343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126</v>
      </c>
      <c r="HW39" s="2" t="s">
        <v>772</v>
      </c>
      <c r="HX39" s="2" t="s">
        <v>129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168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126</v>
      </c>
      <c r="IU39" s="2" t="s">
        <v>342</v>
      </c>
      <c r="IV39" s="2" t="s">
        <v>773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136</v>
      </c>
      <c r="JF39" s="2" t="s">
        <v>126</v>
      </c>
      <c r="JG39" s="2" t="s">
        <v>208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136</v>
      </c>
      <c r="JR39" s="2" t="s">
        <v>126</v>
      </c>
      <c r="JS39" s="2" t="s">
        <v>369</v>
      </c>
      <c r="JT39" s="2" t="s">
        <v>129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168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168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169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168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168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168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169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168</v>
      </c>
      <c r="OH39" s="2" t="s">
        <v>126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168</v>
      </c>
      <c r="PF39" s="2" t="s">
        <v>126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168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774</v>
      </c>
      <c r="B40" s="2" t="s">
        <v>118</v>
      </c>
      <c r="C40" s="2" t="s">
        <v>119</v>
      </c>
      <c r="D40" s="2" t="s">
        <v>560</v>
      </c>
      <c r="E40" s="2" t="s">
        <v>561</v>
      </c>
      <c r="F40" s="2" t="s">
        <v>775</v>
      </c>
      <c r="G40" s="2" t="s">
        <v>775</v>
      </c>
      <c r="H40" s="2" t="s">
        <v>775</v>
      </c>
      <c r="I40" s="2" t="s">
        <v>776</v>
      </c>
      <c r="J40" s="2" t="s">
        <v>124</v>
      </c>
      <c r="K40" s="2" t="s">
        <v>777</v>
      </c>
      <c r="L40" s="3">
        <v>56.1</v>
      </c>
      <c r="M40" s="3">
        <v>58.9</v>
      </c>
      <c r="N40" s="3">
        <v>119.99</v>
      </c>
      <c r="O40" s="2" t="s">
        <v>126</v>
      </c>
      <c r="P40" s="2" t="s">
        <v>264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176</v>
      </c>
      <c r="V40" s="2" t="s">
        <v>177</v>
      </c>
      <c r="W40" s="2" t="s">
        <v>381</v>
      </c>
      <c r="X40" s="2" t="s">
        <v>132</v>
      </c>
      <c r="Y40" s="2" t="s">
        <v>282</v>
      </c>
      <c r="Z40" s="4">
        <v>20</v>
      </c>
      <c r="AA40" s="4">
        <f>=ROUNDDOWN(25,0)</f>
      </c>
      <c r="AB40" s="5">
        <v>0.8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16</v>
      </c>
      <c r="AQ40" s="8">
        <v>1085.39</v>
      </c>
      <c r="AR40" s="4"/>
      <c r="AS40" s="8"/>
      <c r="AT40" s="7"/>
      <c r="AU40" s="7"/>
      <c r="AV40" s="4">
        <v>16</v>
      </c>
      <c r="AW40" s="8">
        <v>1085.39</v>
      </c>
      <c r="AX40" s="4"/>
      <c r="AY40" s="8"/>
      <c r="AZ40" s="7"/>
      <c r="BA40" s="7"/>
      <c r="BB40" s="7">
        <v>1</v>
      </c>
      <c r="BC40" s="4">
        <v>16</v>
      </c>
      <c r="BD40" s="8">
        <v>1085.39</v>
      </c>
      <c r="BE40" s="4"/>
      <c r="BF40" s="8"/>
      <c r="BG40" s="7"/>
      <c r="BH40" s="7"/>
      <c r="BI40" s="7">
        <v>1</v>
      </c>
      <c r="BJ40" s="4">
        <v>16</v>
      </c>
      <c r="BK40" s="8">
        <v>1085.39</v>
      </c>
      <c r="BL40" s="2" t="s">
        <v>778</v>
      </c>
      <c r="BM40" s="7">
        <v>1</v>
      </c>
      <c r="BN40" s="7">
        <v>1</v>
      </c>
      <c r="BO40" s="4">
        <v>1</v>
      </c>
      <c r="BP40" s="8">
        <v>64.8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731</v>
      </c>
      <c r="BX40" s="2" t="s">
        <v>779</v>
      </c>
      <c r="BY40" s="2" t="s">
        <v>139</v>
      </c>
      <c r="BZ40" s="2" t="s">
        <v>129</v>
      </c>
      <c r="CA40" s="4">
        <v>9</v>
      </c>
      <c r="CB40" s="8">
        <v>581.23</v>
      </c>
      <c r="CC40" s="4"/>
      <c r="CD40" s="8"/>
      <c r="CE40" s="7"/>
      <c r="CF40" s="7"/>
      <c r="CG40" s="2" t="s">
        <v>136</v>
      </c>
      <c r="CH40" s="2" t="s">
        <v>126</v>
      </c>
      <c r="CI40" s="2" t="s">
        <v>282</v>
      </c>
      <c r="CJ40" s="2" t="s">
        <v>580</v>
      </c>
      <c r="CK40" s="2" t="s">
        <v>139</v>
      </c>
      <c r="CL40" s="2" t="s">
        <v>129</v>
      </c>
      <c r="CM40" s="4">
        <v>2</v>
      </c>
      <c r="CN40" s="8">
        <v>138.6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580</v>
      </c>
      <c r="CV40" s="2" t="s">
        <v>158</v>
      </c>
      <c r="CW40" s="2" t="s">
        <v>139</v>
      </c>
      <c r="CX40" s="2" t="s">
        <v>129</v>
      </c>
      <c r="CY40" s="4">
        <v>2</v>
      </c>
      <c r="CZ40" s="8">
        <v>155.24</v>
      </c>
      <c r="DA40" s="4"/>
      <c r="DB40" s="8"/>
      <c r="DC40" s="7"/>
      <c r="DD40" s="7"/>
      <c r="DE40" s="2" t="s">
        <v>136</v>
      </c>
      <c r="DF40" s="2" t="s">
        <v>126</v>
      </c>
      <c r="DG40" s="2" t="s">
        <v>184</v>
      </c>
      <c r="DH40" s="2" t="s">
        <v>780</v>
      </c>
      <c r="DI40" s="2" t="s">
        <v>139</v>
      </c>
      <c r="DJ40" s="2" t="s">
        <v>129</v>
      </c>
      <c r="DK40" s="4">
        <v>2</v>
      </c>
      <c r="DL40" s="8">
        <v>145.52</v>
      </c>
      <c r="DM40" s="4"/>
      <c r="DN40" s="8"/>
      <c r="DO40" s="7"/>
      <c r="DP40" s="7"/>
      <c r="DQ40" s="2" t="s">
        <v>136</v>
      </c>
      <c r="DR40" s="2" t="s">
        <v>126</v>
      </c>
      <c r="DS40" s="2" t="s">
        <v>332</v>
      </c>
      <c r="DT40" s="2" t="s">
        <v>167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136</v>
      </c>
      <c r="ED40" s="2" t="s">
        <v>126</v>
      </c>
      <c r="EE40" s="2" t="s">
        <v>205</v>
      </c>
      <c r="EF40" s="2" t="s">
        <v>769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161</v>
      </c>
      <c r="EP40" s="2" t="s">
        <v>126</v>
      </c>
      <c r="EQ40" s="2" t="s">
        <v>129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151</v>
      </c>
      <c r="FC40" s="2" t="s">
        <v>735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168</v>
      </c>
      <c r="FN40" s="2" t="s">
        <v>126</v>
      </c>
      <c r="FO40" s="2" t="s">
        <v>129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136</v>
      </c>
      <c r="FZ40" s="2" t="s">
        <v>126</v>
      </c>
      <c r="GA40" s="2" t="s">
        <v>337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168</v>
      </c>
      <c r="GL40" s="2" t="s">
        <v>126</v>
      </c>
      <c r="GM40" s="2" t="s">
        <v>129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168</v>
      </c>
      <c r="GX40" s="2" t="s">
        <v>126</v>
      </c>
      <c r="GY40" s="2" t="s">
        <v>129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126</v>
      </c>
      <c r="HK40" s="2" t="s">
        <v>338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126</v>
      </c>
      <c r="HW40" s="2" t="s">
        <v>424</v>
      </c>
      <c r="HX40" s="2" t="s">
        <v>129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168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136</v>
      </c>
      <c r="IT40" s="2" t="s">
        <v>126</v>
      </c>
      <c r="IU40" s="2" t="s">
        <v>342</v>
      </c>
      <c r="IV40" s="2" t="s">
        <v>129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136</v>
      </c>
      <c r="JF40" s="2" t="s">
        <v>126</v>
      </c>
      <c r="JG40" s="2" t="s">
        <v>208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126</v>
      </c>
      <c r="JS40" s="2" t="s">
        <v>781</v>
      </c>
      <c r="JT40" s="2" t="s">
        <v>194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168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168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169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168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168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169</v>
      </c>
      <c r="ML40" s="2" t="s">
        <v>126</v>
      </c>
      <c r="MM40" s="2" t="s">
        <v>129</v>
      </c>
      <c r="MN40" s="2" t="s">
        <v>129</v>
      </c>
      <c r="MO40" s="2" t="s">
        <v>139</v>
      </c>
      <c r="MP40" s="2" t="s">
        <v>129</v>
      </c>
      <c r="MQ40" s="4"/>
      <c r="MR40" s="8"/>
      <c r="MS40" s="4"/>
      <c r="MT40" s="8"/>
      <c r="MU40" s="7"/>
      <c r="MV40" s="7"/>
      <c r="MW40" s="2" t="s">
        <v>169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169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168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168</v>
      </c>
      <c r="PF40" s="2" t="s">
        <v>126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168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782</v>
      </c>
      <c r="B41" s="2" t="s">
        <v>118</v>
      </c>
      <c r="C41" s="2" t="s">
        <v>119</v>
      </c>
      <c r="D41" s="2" t="s">
        <v>560</v>
      </c>
      <c r="E41" s="2" t="s">
        <v>561</v>
      </c>
      <c r="F41" s="2" t="s">
        <v>783</v>
      </c>
      <c r="G41" s="2" t="s">
        <v>783</v>
      </c>
      <c r="H41" s="2" t="s">
        <v>783</v>
      </c>
      <c r="I41" s="2" t="s">
        <v>784</v>
      </c>
      <c r="J41" s="2" t="s">
        <v>124</v>
      </c>
      <c r="K41" s="2" t="s">
        <v>785</v>
      </c>
      <c r="L41" s="3">
        <v>57</v>
      </c>
      <c r="M41" s="3">
        <v>59.85</v>
      </c>
      <c r="N41" s="3">
        <v>119</v>
      </c>
      <c r="O41" s="2" t="s">
        <v>126</v>
      </c>
      <c r="P41" s="2" t="s">
        <v>443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176</v>
      </c>
      <c r="V41" s="2" t="s">
        <v>177</v>
      </c>
      <c r="W41" s="2" t="s">
        <v>786</v>
      </c>
      <c r="X41" s="2" t="s">
        <v>326</v>
      </c>
      <c r="Y41" s="2" t="s">
        <v>787</v>
      </c>
      <c r="Z41" s="4">
        <v>83</v>
      </c>
      <c r="AA41" s="4">
        <f>=ROUNDDOWN(138.333333333333,0)</f>
      </c>
      <c r="AB41" s="5">
        <v>0.6</v>
      </c>
      <c r="AC41" s="2" t="s">
        <v>129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788</v>
      </c>
      <c r="BX41" s="2" t="s">
        <v>129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789</v>
      </c>
      <c r="CJ41" s="2" t="s">
        <v>557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787</v>
      </c>
      <c r="CV41" s="2" t="s">
        <v>129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209</v>
      </c>
      <c r="DF41" s="2" t="s">
        <v>126</v>
      </c>
      <c r="DG41" s="2" t="s">
        <v>129</v>
      </c>
      <c r="DH41" s="2" t="s">
        <v>129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209</v>
      </c>
      <c r="DR41" s="2" t="s">
        <v>126</v>
      </c>
      <c r="DS41" s="2" t="s">
        <v>129</v>
      </c>
      <c r="DT41" s="2" t="s">
        <v>129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136</v>
      </c>
      <c r="ED41" s="2" t="s">
        <v>126</v>
      </c>
      <c r="EE41" s="2" t="s">
        <v>787</v>
      </c>
      <c r="EF41" s="2" t="s">
        <v>129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150</v>
      </c>
      <c r="EP41" s="2" t="s">
        <v>126</v>
      </c>
      <c r="EQ41" s="2" t="s">
        <v>129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168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209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150</v>
      </c>
      <c r="GL41" s="2" t="s">
        <v>126</v>
      </c>
      <c r="GM41" s="2" t="s">
        <v>129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150</v>
      </c>
      <c r="GX41" s="2" t="s">
        <v>126</v>
      </c>
      <c r="GY41" s="2" t="s">
        <v>129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168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168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168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136</v>
      </c>
      <c r="IT41" s="2" t="s">
        <v>126</v>
      </c>
      <c r="IU41" s="2" t="s">
        <v>790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168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126</v>
      </c>
      <c r="JS41" s="2" t="s">
        <v>787</v>
      </c>
      <c r="JT41" s="2" t="s">
        <v>737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168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168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169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168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168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169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169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168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168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168</v>
      </c>
      <c r="PF41" s="2" t="s">
        <v>126</v>
      </c>
      <c r="PG41" s="2" t="s">
        <v>129</v>
      </c>
      <c r="PH41" s="2" t="s">
        <v>129</v>
      </c>
      <c r="PI41" s="2" t="s">
        <v>139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168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791</v>
      </c>
      <c r="B42" s="2" t="s">
        <v>118</v>
      </c>
      <c r="C42" s="2" t="s">
        <v>119</v>
      </c>
      <c r="D42" s="2" t="s">
        <v>560</v>
      </c>
      <c r="E42" s="2" t="s">
        <v>561</v>
      </c>
      <c r="F42" s="2" t="s">
        <v>783</v>
      </c>
      <c r="G42" s="2" t="s">
        <v>783</v>
      </c>
      <c r="H42" s="2" t="s">
        <v>783</v>
      </c>
      <c r="I42" s="2" t="s">
        <v>784</v>
      </c>
      <c r="J42" s="2" t="s">
        <v>124</v>
      </c>
      <c r="K42" s="2" t="s">
        <v>792</v>
      </c>
      <c r="L42" s="3">
        <v>62</v>
      </c>
      <c r="M42" s="3">
        <v>65.1</v>
      </c>
      <c r="N42" s="3">
        <v>129.99</v>
      </c>
      <c r="O42" s="2" t="s">
        <v>126</v>
      </c>
      <c r="P42" s="2" t="s">
        <v>443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176</v>
      </c>
      <c r="V42" s="2" t="s">
        <v>177</v>
      </c>
      <c r="W42" s="2" t="s">
        <v>786</v>
      </c>
      <c r="X42" s="2" t="s">
        <v>326</v>
      </c>
      <c r="Y42" s="2" t="s">
        <v>793</v>
      </c>
      <c r="Z42" s="4">
        <v>100</v>
      </c>
      <c r="AA42" s="4">
        <f>=ROUNDDOWN({0},0)</f>
      </c>
      <c r="AB42" s="5"/>
      <c r="AC42" s="2" t="s">
        <v>129</v>
      </c>
      <c r="AD42" s="4"/>
      <c r="AE42" s="4"/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136</v>
      </c>
      <c r="BV42" s="2" t="s">
        <v>126</v>
      </c>
      <c r="BW42" s="2" t="s">
        <v>788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794</v>
      </c>
      <c r="CJ42" s="2" t="s">
        <v>129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795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209</v>
      </c>
      <c r="DF42" s="2" t="s">
        <v>126</v>
      </c>
      <c r="DG42" s="2" t="s">
        <v>129</v>
      </c>
      <c r="DH42" s="2" t="s">
        <v>129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209</v>
      </c>
      <c r="DR42" s="2" t="s">
        <v>126</v>
      </c>
      <c r="DS42" s="2" t="s">
        <v>129</v>
      </c>
      <c r="DT42" s="2" t="s">
        <v>129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168</v>
      </c>
      <c r="ED42" s="2" t="s">
        <v>126</v>
      </c>
      <c r="EE42" s="2" t="s">
        <v>129</v>
      </c>
      <c r="EF42" s="2" t="s">
        <v>129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150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129</v>
      </c>
      <c r="FB42" s="2" t="s">
        <v>129</v>
      </c>
      <c r="FC42" s="2" t="s">
        <v>129</v>
      </c>
      <c r="FD42" s="2" t="s">
        <v>129</v>
      </c>
      <c r="FE42" s="2" t="s">
        <v>129</v>
      </c>
      <c r="FF42" s="2" t="s">
        <v>129</v>
      </c>
      <c r="FG42" s="4"/>
      <c r="FH42" s="8"/>
      <c r="FI42" s="4"/>
      <c r="FJ42" s="8"/>
      <c r="FK42" s="7"/>
      <c r="FL42" s="7"/>
      <c r="FM42" s="2" t="s">
        <v>168</v>
      </c>
      <c r="FN42" s="2" t="s">
        <v>126</v>
      </c>
      <c r="FO42" s="2" t="s">
        <v>129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209</v>
      </c>
      <c r="FZ42" s="2" t="s">
        <v>126</v>
      </c>
      <c r="GA42" s="2" t="s">
        <v>129</v>
      </c>
      <c r="GB42" s="2" t="s">
        <v>129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150</v>
      </c>
      <c r="GL42" s="2" t="s">
        <v>126</v>
      </c>
      <c r="GM42" s="2" t="s">
        <v>129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150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168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168</v>
      </c>
      <c r="HV42" s="2" t="s">
        <v>126</v>
      </c>
      <c r="HW42" s="2" t="s">
        <v>129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168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209</v>
      </c>
      <c r="IT42" s="2" t="s">
        <v>126</v>
      </c>
      <c r="IU42" s="2" t="s">
        <v>129</v>
      </c>
      <c r="IV42" s="2" t="s">
        <v>129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168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126</v>
      </c>
      <c r="JS42" s="2" t="s">
        <v>794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168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168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169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168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168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169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168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169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168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168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168</v>
      </c>
      <c r="PF42" s="2" t="s">
        <v>126</v>
      </c>
      <c r="PG42" s="2" t="s">
        <v>129</v>
      </c>
      <c r="PH42" s="2" t="s">
        <v>129</v>
      </c>
      <c r="PI42" s="2" t="s">
        <v>139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168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796</v>
      </c>
      <c r="B43" s="2" t="s">
        <v>118</v>
      </c>
      <c r="C43" s="2" t="s">
        <v>119</v>
      </c>
      <c r="D43" s="2" t="s">
        <v>560</v>
      </c>
      <c r="E43" s="2" t="s">
        <v>561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124</v>
      </c>
      <c r="K43" s="2" t="s">
        <v>799</v>
      </c>
      <c r="L43" s="3">
        <v>50</v>
      </c>
      <c r="M43" s="3">
        <v>52.5</v>
      </c>
      <c r="N43" s="3">
        <v>104.99</v>
      </c>
      <c r="O43" s="2" t="s">
        <v>126</v>
      </c>
      <c r="P43" s="2" t="s">
        <v>443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176</v>
      </c>
      <c r="V43" s="2" t="s">
        <v>177</v>
      </c>
      <c r="W43" s="2" t="s">
        <v>800</v>
      </c>
      <c r="X43" s="2" t="s">
        <v>132</v>
      </c>
      <c r="Y43" s="2" t="s">
        <v>444</v>
      </c>
      <c r="Z43" s="4">
        <v>100</v>
      </c>
      <c r="AA43" s="4">
        <f>=ROUNDDOWN({0},0)</f>
      </c>
      <c r="AB43" s="5"/>
      <c r="AC43" s="2" t="s">
        <v>129</v>
      </c>
      <c r="AD43" s="4"/>
      <c r="AE43" s="4"/>
      <c r="AF43" s="6">
        <v>63</v>
      </c>
      <c r="AG43" s="6"/>
      <c r="AH43" s="7">
        <v>0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126</v>
      </c>
      <c r="BW43" s="2" t="s">
        <v>129</v>
      </c>
      <c r="BX43" s="2" t="s">
        <v>129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445</v>
      </c>
      <c r="CJ43" s="2" t="s">
        <v>129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168</v>
      </c>
      <c r="CT43" s="2" t="s">
        <v>126</v>
      </c>
      <c r="CU43" s="2" t="s">
        <v>129</v>
      </c>
      <c r="CV43" s="2" t="s">
        <v>129</v>
      </c>
      <c r="CW43" s="2" t="s">
        <v>139</v>
      </c>
      <c r="CX43" s="2" t="s">
        <v>129</v>
      </c>
      <c r="CY43" s="4"/>
      <c r="CZ43" s="8"/>
      <c r="DA43" s="4"/>
      <c r="DB43" s="8"/>
      <c r="DC43" s="7"/>
      <c r="DD43" s="7"/>
      <c r="DE43" s="2" t="s">
        <v>168</v>
      </c>
      <c r="DF43" s="2" t="s">
        <v>126</v>
      </c>
      <c r="DG43" s="2" t="s">
        <v>129</v>
      </c>
      <c r="DH43" s="2" t="s">
        <v>129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168</v>
      </c>
      <c r="DR43" s="2" t="s">
        <v>126</v>
      </c>
      <c r="DS43" s="2" t="s">
        <v>129</v>
      </c>
      <c r="DT43" s="2" t="s">
        <v>129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168</v>
      </c>
      <c r="ED43" s="2" t="s">
        <v>126</v>
      </c>
      <c r="EE43" s="2" t="s">
        <v>129</v>
      </c>
      <c r="EF43" s="2" t="s">
        <v>129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168</v>
      </c>
      <c r="EP43" s="2" t="s">
        <v>126</v>
      </c>
      <c r="EQ43" s="2" t="s">
        <v>129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129</v>
      </c>
      <c r="FB43" s="2" t="s">
        <v>129</v>
      </c>
      <c r="FC43" s="2" t="s">
        <v>129</v>
      </c>
      <c r="FD43" s="2" t="s">
        <v>129</v>
      </c>
      <c r="FE43" s="2" t="s">
        <v>129</v>
      </c>
      <c r="FF43" s="2" t="s">
        <v>129</v>
      </c>
      <c r="FG43" s="4"/>
      <c r="FH43" s="8"/>
      <c r="FI43" s="4"/>
      <c r="FJ43" s="8"/>
      <c r="FK43" s="7"/>
      <c r="FL43" s="7"/>
      <c r="FM43" s="2" t="s">
        <v>168</v>
      </c>
      <c r="FN43" s="2" t="s">
        <v>126</v>
      </c>
      <c r="FO43" s="2" t="s">
        <v>129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168</v>
      </c>
      <c r="FZ43" s="2" t="s">
        <v>126</v>
      </c>
      <c r="GA43" s="2" t="s">
        <v>129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168</v>
      </c>
      <c r="GL43" s="2" t="s">
        <v>126</v>
      </c>
      <c r="GM43" s="2" t="s">
        <v>129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168</v>
      </c>
      <c r="GX43" s="2" t="s">
        <v>126</v>
      </c>
      <c r="GY43" s="2" t="s">
        <v>129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168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168</v>
      </c>
      <c r="HV43" s="2" t="s">
        <v>126</v>
      </c>
      <c r="HW43" s="2" t="s">
        <v>129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168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168</v>
      </c>
      <c r="IT43" s="2" t="s">
        <v>126</v>
      </c>
      <c r="IU43" s="2" t="s">
        <v>129</v>
      </c>
      <c r="IV43" s="2" t="s">
        <v>129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168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136</v>
      </c>
      <c r="JR43" s="2" t="s">
        <v>126</v>
      </c>
      <c r="JS43" s="2" t="s">
        <v>445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168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168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169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168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168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169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168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169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168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168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168</v>
      </c>
      <c r="PF43" s="2" t="s">
        <v>126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168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801</v>
      </c>
      <c r="B44" s="2" t="s">
        <v>118</v>
      </c>
      <c r="C44" s="2" t="s">
        <v>119</v>
      </c>
      <c r="D44" s="2" t="s">
        <v>560</v>
      </c>
      <c r="E44" s="2" t="s">
        <v>561</v>
      </c>
      <c r="F44" s="2" t="s">
        <v>802</v>
      </c>
      <c r="G44" s="2" t="s">
        <v>802</v>
      </c>
      <c r="H44" s="2" t="s">
        <v>802</v>
      </c>
      <c r="I44" s="2" t="s">
        <v>803</v>
      </c>
      <c r="J44" s="2" t="s">
        <v>124</v>
      </c>
      <c r="K44" s="2" t="s">
        <v>785</v>
      </c>
      <c r="L44" s="3">
        <v>53</v>
      </c>
      <c r="M44" s="3">
        <v>55.65</v>
      </c>
      <c r="N44" s="3">
        <v>109.99</v>
      </c>
      <c r="O44" s="2" t="s">
        <v>126</v>
      </c>
      <c r="P44" s="2" t="s">
        <v>443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176</v>
      </c>
      <c r="V44" s="2" t="s">
        <v>177</v>
      </c>
      <c r="W44" s="2" t="s">
        <v>132</v>
      </c>
      <c r="X44" s="2" t="s">
        <v>804</v>
      </c>
      <c r="Y44" s="2" t="s">
        <v>129</v>
      </c>
      <c r="Z44" s="4"/>
      <c r="AA44" s="4">
        <f>=ROUNDDOWN({0},0)</f>
      </c>
      <c r="AB44" s="5"/>
      <c r="AC44" s="2" t="s">
        <v>524</v>
      </c>
      <c r="AD44" s="4">
        <v>80</v>
      </c>
      <c r="AE44" s="4">
        <v>80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126</v>
      </c>
      <c r="BW44" s="2" t="s">
        <v>129</v>
      </c>
      <c r="BX44" s="2" t="s">
        <v>129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168</v>
      </c>
      <c r="CT44" s="2" t="s">
        <v>126</v>
      </c>
      <c r="CU44" s="2" t="s">
        <v>129</v>
      </c>
      <c r="CV44" s="2" t="s">
        <v>129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168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168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168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168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129</v>
      </c>
      <c r="FB44" s="2" t="s">
        <v>129</v>
      </c>
      <c r="FC44" s="2" t="s">
        <v>129</v>
      </c>
      <c r="FD44" s="2" t="s">
        <v>129</v>
      </c>
      <c r="FE44" s="2" t="s">
        <v>129</v>
      </c>
      <c r="FF44" s="2" t="s">
        <v>129</v>
      </c>
      <c r="FG44" s="4"/>
      <c r="FH44" s="8"/>
      <c r="FI44" s="4"/>
      <c r="FJ44" s="8"/>
      <c r="FK44" s="7"/>
      <c r="FL44" s="7"/>
      <c r="FM44" s="2" t="s">
        <v>168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168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168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168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168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168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168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168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168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136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168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168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169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168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168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169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168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169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168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168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168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168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805</v>
      </c>
      <c r="B45" s="2" t="s">
        <v>118</v>
      </c>
      <c r="C45" s="2" t="s">
        <v>119</v>
      </c>
      <c r="D45" s="2" t="s">
        <v>560</v>
      </c>
      <c r="E45" s="2" t="s">
        <v>561</v>
      </c>
      <c r="F45" s="2" t="s">
        <v>802</v>
      </c>
      <c r="G45" s="2" t="s">
        <v>802</v>
      </c>
      <c r="H45" s="2" t="s">
        <v>802</v>
      </c>
      <c r="I45" s="2" t="s">
        <v>803</v>
      </c>
      <c r="J45" s="2" t="s">
        <v>124</v>
      </c>
      <c r="K45" s="2" t="s">
        <v>806</v>
      </c>
      <c r="L45" s="3">
        <v>53</v>
      </c>
      <c r="M45" s="3">
        <v>55.65</v>
      </c>
      <c r="N45" s="3">
        <v>109.99</v>
      </c>
      <c r="O45" s="2" t="s">
        <v>126</v>
      </c>
      <c r="P45" s="2" t="s">
        <v>443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176</v>
      </c>
      <c r="V45" s="2" t="s">
        <v>177</v>
      </c>
      <c r="W45" s="2" t="s">
        <v>132</v>
      </c>
      <c r="X45" s="2" t="s">
        <v>804</v>
      </c>
      <c r="Y45" s="2" t="s">
        <v>129</v>
      </c>
      <c r="Z45" s="4"/>
      <c r="AA45" s="4">
        <f>=ROUNDDOWN({0},0)</f>
      </c>
      <c r="AB45" s="5"/>
      <c r="AC45" s="2" t="s">
        <v>524</v>
      </c>
      <c r="AD45" s="4">
        <v>50</v>
      </c>
      <c r="AE45" s="4">
        <v>50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126</v>
      </c>
      <c r="BW45" s="2" t="s">
        <v>129</v>
      </c>
      <c r="BX45" s="2" t="s">
        <v>129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168</v>
      </c>
      <c r="CT45" s="2" t="s">
        <v>126</v>
      </c>
      <c r="CU45" s="2" t="s">
        <v>129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168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168</v>
      </c>
      <c r="DR45" s="2" t="s">
        <v>126</v>
      </c>
      <c r="DS45" s="2" t="s">
        <v>129</v>
      </c>
      <c r="DT45" s="2" t="s">
        <v>129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168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168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129</v>
      </c>
      <c r="FB45" s="2" t="s">
        <v>129</v>
      </c>
      <c r="FC45" s="2" t="s">
        <v>129</v>
      </c>
      <c r="FD45" s="2" t="s">
        <v>129</v>
      </c>
      <c r="FE45" s="2" t="s">
        <v>129</v>
      </c>
      <c r="FF45" s="2" t="s">
        <v>129</v>
      </c>
      <c r="FG45" s="4"/>
      <c r="FH45" s="8"/>
      <c r="FI45" s="4"/>
      <c r="FJ45" s="8"/>
      <c r="FK45" s="7"/>
      <c r="FL45" s="7"/>
      <c r="FM45" s="2" t="s">
        <v>168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168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168</v>
      </c>
      <c r="GL45" s="2" t="s">
        <v>126</v>
      </c>
      <c r="GM45" s="2" t="s">
        <v>129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168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168</v>
      </c>
      <c r="HJ45" s="2" t="s">
        <v>126</v>
      </c>
      <c r="HK45" s="2" t="s">
        <v>129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168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168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168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168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136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168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168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169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168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168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169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168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169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168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168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168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168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807</v>
      </c>
      <c r="B46" s="2" t="s">
        <v>118</v>
      </c>
      <c r="C46" s="2" t="s">
        <v>119</v>
      </c>
      <c r="D46" s="2" t="s">
        <v>560</v>
      </c>
      <c r="E46" s="2" t="s">
        <v>561</v>
      </c>
      <c r="F46" s="2" t="s">
        <v>802</v>
      </c>
      <c r="G46" s="2" t="s">
        <v>802</v>
      </c>
      <c r="H46" s="2" t="s">
        <v>802</v>
      </c>
      <c r="I46" s="2" t="s">
        <v>803</v>
      </c>
      <c r="J46" s="2" t="s">
        <v>124</v>
      </c>
      <c r="K46" s="2" t="s">
        <v>808</v>
      </c>
      <c r="L46" s="3">
        <v>53</v>
      </c>
      <c r="M46" s="3">
        <v>55.65</v>
      </c>
      <c r="N46" s="3">
        <v>109.99</v>
      </c>
      <c r="O46" s="2" t="s">
        <v>126</v>
      </c>
      <c r="P46" s="2" t="s">
        <v>443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176</v>
      </c>
      <c r="V46" s="2" t="s">
        <v>177</v>
      </c>
      <c r="W46" s="2" t="s">
        <v>132</v>
      </c>
      <c r="X46" s="2" t="s">
        <v>804</v>
      </c>
      <c r="Y46" s="2" t="s">
        <v>129</v>
      </c>
      <c r="Z46" s="4"/>
      <c r="AA46" s="4">
        <f>=ROUNDDOWN({0},0)</f>
      </c>
      <c r="AB46" s="5"/>
      <c r="AC46" s="2" t="s">
        <v>524</v>
      </c>
      <c r="AD46" s="4">
        <v>120</v>
      </c>
      <c r="AE46" s="4">
        <v>120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168</v>
      </c>
      <c r="BV46" s="2" t="s">
        <v>126</v>
      </c>
      <c r="BW46" s="2" t="s">
        <v>129</v>
      </c>
      <c r="BX46" s="2" t="s">
        <v>129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129</v>
      </c>
      <c r="CJ46" s="2" t="s">
        <v>129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168</v>
      </c>
      <c r="CT46" s="2" t="s">
        <v>126</v>
      </c>
      <c r="CU46" s="2" t="s">
        <v>129</v>
      </c>
      <c r="CV46" s="2" t="s">
        <v>129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168</v>
      </c>
      <c r="DF46" s="2" t="s">
        <v>126</v>
      </c>
      <c r="DG46" s="2" t="s">
        <v>129</v>
      </c>
      <c r="DH46" s="2" t="s">
        <v>129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168</v>
      </c>
      <c r="DR46" s="2" t="s">
        <v>126</v>
      </c>
      <c r="DS46" s="2" t="s">
        <v>129</v>
      </c>
      <c r="DT46" s="2" t="s">
        <v>129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168</v>
      </c>
      <c r="ED46" s="2" t="s">
        <v>126</v>
      </c>
      <c r="EE46" s="2" t="s">
        <v>129</v>
      </c>
      <c r="EF46" s="2" t="s">
        <v>129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168</v>
      </c>
      <c r="EP46" s="2" t="s">
        <v>126</v>
      </c>
      <c r="EQ46" s="2" t="s">
        <v>129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129</v>
      </c>
      <c r="FB46" s="2" t="s">
        <v>129</v>
      </c>
      <c r="FC46" s="2" t="s">
        <v>129</v>
      </c>
      <c r="FD46" s="2" t="s">
        <v>129</v>
      </c>
      <c r="FE46" s="2" t="s">
        <v>129</v>
      </c>
      <c r="FF46" s="2" t="s">
        <v>129</v>
      </c>
      <c r="FG46" s="4"/>
      <c r="FH46" s="8"/>
      <c r="FI46" s="4"/>
      <c r="FJ46" s="8"/>
      <c r="FK46" s="7"/>
      <c r="FL46" s="7"/>
      <c r="FM46" s="2" t="s">
        <v>168</v>
      </c>
      <c r="FN46" s="2" t="s">
        <v>126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168</v>
      </c>
      <c r="FZ46" s="2" t="s">
        <v>126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168</v>
      </c>
      <c r="GL46" s="2" t="s">
        <v>126</v>
      </c>
      <c r="GM46" s="2" t="s">
        <v>129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168</v>
      </c>
      <c r="GX46" s="2" t="s">
        <v>126</v>
      </c>
      <c r="GY46" s="2" t="s">
        <v>129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168</v>
      </c>
      <c r="HJ46" s="2" t="s">
        <v>126</v>
      </c>
      <c r="HK46" s="2" t="s">
        <v>129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168</v>
      </c>
      <c r="HV46" s="2" t="s">
        <v>126</v>
      </c>
      <c r="HW46" s="2" t="s">
        <v>129</v>
      </c>
      <c r="HX46" s="2" t="s">
        <v>129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168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168</v>
      </c>
      <c r="IT46" s="2" t="s">
        <v>126</v>
      </c>
      <c r="IU46" s="2" t="s">
        <v>129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168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168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168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169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168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168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169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168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169</v>
      </c>
      <c r="NV46" s="2" t="s">
        <v>126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168</v>
      </c>
      <c r="OH46" s="2" t="s">
        <v>126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168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168</v>
      </c>
      <c r="PF46" s="2" t="s">
        <v>126</v>
      </c>
      <c r="PG46" s="2" t="s">
        <v>129</v>
      </c>
      <c r="PH46" s="2" t="s">
        <v>129</v>
      </c>
      <c r="PI46" s="2" t="s">
        <v>139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168</v>
      </c>
      <c r="QD46" s="2" t="s">
        <v>126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809</v>
      </c>
      <c r="B47" s="2" t="s">
        <v>118</v>
      </c>
      <c r="C47" s="2" t="s">
        <v>119</v>
      </c>
      <c r="D47" s="2" t="s">
        <v>560</v>
      </c>
      <c r="E47" s="2" t="s">
        <v>561</v>
      </c>
      <c r="F47" s="2" t="s">
        <v>810</v>
      </c>
      <c r="G47" s="2" t="s">
        <v>810</v>
      </c>
      <c r="H47" s="2" t="s">
        <v>810</v>
      </c>
      <c r="I47" s="2" t="s">
        <v>811</v>
      </c>
      <c r="J47" s="2" t="s">
        <v>124</v>
      </c>
      <c r="K47" s="2" t="s">
        <v>785</v>
      </c>
      <c r="L47" s="3">
        <v>52</v>
      </c>
      <c r="M47" s="3">
        <v>54.6</v>
      </c>
      <c r="N47" s="3">
        <v>109.99</v>
      </c>
      <c r="O47" s="2" t="s">
        <v>126</v>
      </c>
      <c r="P47" s="2" t="s">
        <v>443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176</v>
      </c>
      <c r="V47" s="2" t="s">
        <v>177</v>
      </c>
      <c r="W47" s="2" t="s">
        <v>804</v>
      </c>
      <c r="X47" s="2" t="s">
        <v>132</v>
      </c>
      <c r="Y47" s="2" t="s">
        <v>129</v>
      </c>
      <c r="Z47" s="4"/>
      <c r="AA47" s="4">
        <f>=ROUNDDOWN({0},0)</f>
      </c>
      <c r="AB47" s="5"/>
      <c r="AC47" s="2" t="s">
        <v>812</v>
      </c>
      <c r="AD47" s="4">
        <v>100</v>
      </c>
      <c r="AE47" s="4">
        <v>100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168</v>
      </c>
      <c r="BV47" s="2" t="s">
        <v>126</v>
      </c>
      <c r="BW47" s="2" t="s">
        <v>129</v>
      </c>
      <c r="BX47" s="2" t="s">
        <v>129</v>
      </c>
      <c r="BY47" s="2" t="s">
        <v>139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129</v>
      </c>
      <c r="CJ47" s="2" t="s">
        <v>129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168</v>
      </c>
      <c r="CT47" s="2" t="s">
        <v>126</v>
      </c>
      <c r="CU47" s="2" t="s">
        <v>129</v>
      </c>
      <c r="CV47" s="2" t="s">
        <v>129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168</v>
      </c>
      <c r="DF47" s="2" t="s">
        <v>126</v>
      </c>
      <c r="DG47" s="2" t="s">
        <v>129</v>
      </c>
      <c r="DH47" s="2" t="s">
        <v>129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168</v>
      </c>
      <c r="DR47" s="2" t="s">
        <v>126</v>
      </c>
      <c r="DS47" s="2" t="s">
        <v>129</v>
      </c>
      <c r="DT47" s="2" t="s">
        <v>129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168</v>
      </c>
      <c r="ED47" s="2" t="s">
        <v>126</v>
      </c>
      <c r="EE47" s="2" t="s">
        <v>129</v>
      </c>
      <c r="EF47" s="2" t="s">
        <v>129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168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129</v>
      </c>
      <c r="FB47" s="2" t="s">
        <v>129</v>
      </c>
      <c r="FC47" s="2" t="s">
        <v>129</v>
      </c>
      <c r="FD47" s="2" t="s">
        <v>129</v>
      </c>
      <c r="FE47" s="2" t="s">
        <v>129</v>
      </c>
      <c r="FF47" s="2" t="s">
        <v>129</v>
      </c>
      <c r="FG47" s="4"/>
      <c r="FH47" s="8"/>
      <c r="FI47" s="4"/>
      <c r="FJ47" s="8"/>
      <c r="FK47" s="7"/>
      <c r="FL47" s="7"/>
      <c r="FM47" s="2" t="s">
        <v>168</v>
      </c>
      <c r="FN47" s="2" t="s">
        <v>126</v>
      </c>
      <c r="FO47" s="2" t="s">
        <v>129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168</v>
      </c>
      <c r="FZ47" s="2" t="s">
        <v>126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168</v>
      </c>
      <c r="GL47" s="2" t="s">
        <v>126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168</v>
      </c>
      <c r="GX47" s="2" t="s">
        <v>126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168</v>
      </c>
      <c r="HJ47" s="2" t="s">
        <v>126</v>
      </c>
      <c r="HK47" s="2" t="s">
        <v>129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168</v>
      </c>
      <c r="HV47" s="2" t="s">
        <v>126</v>
      </c>
      <c r="HW47" s="2" t="s">
        <v>129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168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168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168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126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168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168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169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168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168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169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168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169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168</v>
      </c>
      <c r="OH47" s="2" t="s">
        <v>126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168</v>
      </c>
      <c r="OT47" s="2" t="s">
        <v>126</v>
      </c>
      <c r="OU47" s="2" t="s">
        <v>129</v>
      </c>
      <c r="OV47" s="2" t="s">
        <v>129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168</v>
      </c>
      <c r="PF47" s="2" t="s">
        <v>126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168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813</v>
      </c>
      <c r="B48" s="2" t="s">
        <v>118</v>
      </c>
      <c r="C48" s="2" t="s">
        <v>119</v>
      </c>
      <c r="D48" s="2" t="s">
        <v>560</v>
      </c>
      <c r="E48" s="2" t="s">
        <v>561</v>
      </c>
      <c r="F48" s="2" t="s">
        <v>810</v>
      </c>
      <c r="G48" s="2" t="s">
        <v>810</v>
      </c>
      <c r="H48" s="2" t="s">
        <v>810</v>
      </c>
      <c r="I48" s="2" t="s">
        <v>814</v>
      </c>
      <c r="J48" s="2" t="s">
        <v>124</v>
      </c>
      <c r="K48" s="2" t="s">
        <v>815</v>
      </c>
      <c r="L48" s="3">
        <v>52</v>
      </c>
      <c r="M48" s="3">
        <v>54.6</v>
      </c>
      <c r="N48" s="3">
        <v>109.99</v>
      </c>
      <c r="O48" s="2" t="s">
        <v>126</v>
      </c>
      <c r="P48" s="2" t="s">
        <v>443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176</v>
      </c>
      <c r="V48" s="2" t="s">
        <v>177</v>
      </c>
      <c r="W48" s="2" t="s">
        <v>804</v>
      </c>
      <c r="X48" s="2" t="s">
        <v>132</v>
      </c>
      <c r="Y48" s="2" t="s">
        <v>129</v>
      </c>
      <c r="Z48" s="4"/>
      <c r="AA48" s="4">
        <f>=ROUNDDOWN({0},0)</f>
      </c>
      <c r="AB48" s="5"/>
      <c r="AC48" s="2" t="s">
        <v>812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/>
      <c r="BJ48" s="4"/>
      <c r="BK48" s="8"/>
      <c r="BL48" s="2" t="s">
        <v>129</v>
      </c>
      <c r="BM48" s="7"/>
      <c r="BN48" s="7"/>
      <c r="BO48" s="4"/>
      <c r="BP48" s="8"/>
      <c r="BQ48" s="4"/>
      <c r="BR48" s="8"/>
      <c r="BS48" s="7"/>
      <c r="BT48" s="7"/>
      <c r="BU48" s="2" t="s">
        <v>168</v>
      </c>
      <c r="BV48" s="2" t="s">
        <v>126</v>
      </c>
      <c r="BW48" s="2" t="s">
        <v>129</v>
      </c>
      <c r="BX48" s="2" t="s">
        <v>129</v>
      </c>
      <c r="BY48" s="2" t="s">
        <v>139</v>
      </c>
      <c r="BZ48" s="2" t="s">
        <v>129</v>
      </c>
      <c r="CA48" s="4"/>
      <c r="CB48" s="8"/>
      <c r="CC48" s="4"/>
      <c r="CD48" s="8"/>
      <c r="CE48" s="7"/>
      <c r="CF48" s="7"/>
      <c r="CG48" s="2" t="s">
        <v>136</v>
      </c>
      <c r="CH48" s="2" t="s">
        <v>126</v>
      </c>
      <c r="CI48" s="2" t="s">
        <v>129</v>
      </c>
      <c r="CJ48" s="2" t="s">
        <v>129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168</v>
      </c>
      <c r="CT48" s="2" t="s">
        <v>126</v>
      </c>
      <c r="CU48" s="2" t="s">
        <v>129</v>
      </c>
      <c r="CV48" s="2" t="s">
        <v>129</v>
      </c>
      <c r="CW48" s="2" t="s">
        <v>139</v>
      </c>
      <c r="CX48" s="2" t="s">
        <v>129</v>
      </c>
      <c r="CY48" s="4"/>
      <c r="CZ48" s="8"/>
      <c r="DA48" s="4"/>
      <c r="DB48" s="8"/>
      <c r="DC48" s="7"/>
      <c r="DD48" s="7"/>
      <c r="DE48" s="2" t="s">
        <v>168</v>
      </c>
      <c r="DF48" s="2" t="s">
        <v>126</v>
      </c>
      <c r="DG48" s="2" t="s">
        <v>129</v>
      </c>
      <c r="DH48" s="2" t="s">
        <v>129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168</v>
      </c>
      <c r="DR48" s="2" t="s">
        <v>126</v>
      </c>
      <c r="DS48" s="2" t="s">
        <v>129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168</v>
      </c>
      <c r="ED48" s="2" t="s">
        <v>126</v>
      </c>
      <c r="EE48" s="2" t="s">
        <v>129</v>
      </c>
      <c r="EF48" s="2" t="s">
        <v>129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168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129</v>
      </c>
      <c r="FB48" s="2" t="s">
        <v>129</v>
      </c>
      <c r="FC48" s="2" t="s">
        <v>129</v>
      </c>
      <c r="FD48" s="2" t="s">
        <v>129</v>
      </c>
      <c r="FE48" s="2" t="s">
        <v>129</v>
      </c>
      <c r="FF48" s="2" t="s">
        <v>129</v>
      </c>
      <c r="FG48" s="4"/>
      <c r="FH48" s="8"/>
      <c r="FI48" s="4"/>
      <c r="FJ48" s="8"/>
      <c r="FK48" s="7"/>
      <c r="FL48" s="7"/>
      <c r="FM48" s="2" t="s">
        <v>168</v>
      </c>
      <c r="FN48" s="2" t="s">
        <v>126</v>
      </c>
      <c r="FO48" s="2" t="s">
        <v>129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168</v>
      </c>
      <c r="FZ48" s="2" t="s">
        <v>126</v>
      </c>
      <c r="GA48" s="2" t="s">
        <v>129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168</v>
      </c>
      <c r="GL48" s="2" t="s">
        <v>126</v>
      </c>
      <c r="GM48" s="2" t="s">
        <v>129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168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168</v>
      </c>
      <c r="HJ48" s="2" t="s">
        <v>126</v>
      </c>
      <c r="HK48" s="2" t="s">
        <v>129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168</v>
      </c>
      <c r="HV48" s="2" t="s">
        <v>126</v>
      </c>
      <c r="HW48" s="2" t="s">
        <v>129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168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168</v>
      </c>
      <c r="IT48" s="2" t="s">
        <v>126</v>
      </c>
      <c r="IU48" s="2" t="s">
        <v>129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168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136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168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168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169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168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168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169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168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169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168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168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168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168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816</v>
      </c>
      <c r="B49" s="2" t="s">
        <v>118</v>
      </c>
      <c r="C49" s="2" t="s">
        <v>119</v>
      </c>
      <c r="D49" s="2" t="s">
        <v>560</v>
      </c>
      <c r="E49" s="2" t="s">
        <v>561</v>
      </c>
      <c r="F49" s="2" t="s">
        <v>810</v>
      </c>
      <c r="G49" s="2" t="s">
        <v>810</v>
      </c>
      <c r="H49" s="2" t="s">
        <v>810</v>
      </c>
      <c r="I49" s="2" t="s">
        <v>817</v>
      </c>
      <c r="J49" s="2" t="s">
        <v>124</v>
      </c>
      <c r="K49" s="2" t="s">
        <v>806</v>
      </c>
      <c r="L49" s="3">
        <v>52</v>
      </c>
      <c r="M49" s="3">
        <v>54.6</v>
      </c>
      <c r="N49" s="3">
        <v>109.99</v>
      </c>
      <c r="O49" s="2" t="s">
        <v>126</v>
      </c>
      <c r="P49" s="2" t="s">
        <v>443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176</v>
      </c>
      <c r="V49" s="2" t="s">
        <v>177</v>
      </c>
      <c r="W49" s="2" t="s">
        <v>804</v>
      </c>
      <c r="X49" s="2" t="s">
        <v>132</v>
      </c>
      <c r="Y49" s="2" t="s">
        <v>129</v>
      </c>
      <c r="Z49" s="4"/>
      <c r="AA49" s="4">
        <f>=ROUNDDOWN({0},0)</f>
      </c>
      <c r="AB49" s="5"/>
      <c r="AC49" s="2" t="s">
        <v>812</v>
      </c>
      <c r="AD49" s="4">
        <v>50</v>
      </c>
      <c r="AE49" s="4">
        <v>50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/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126</v>
      </c>
      <c r="BW49" s="2" t="s">
        <v>129</v>
      </c>
      <c r="BX49" s="2" t="s">
        <v>129</v>
      </c>
      <c r="BY49" s="2" t="s">
        <v>139</v>
      </c>
      <c r="BZ49" s="2" t="s">
        <v>129</v>
      </c>
      <c r="CA49" s="4"/>
      <c r="CB49" s="8"/>
      <c r="CC49" s="4"/>
      <c r="CD49" s="8"/>
      <c r="CE49" s="7"/>
      <c r="CF49" s="7"/>
      <c r="CG49" s="2" t="s">
        <v>136</v>
      </c>
      <c r="CH49" s="2" t="s">
        <v>126</v>
      </c>
      <c r="CI49" s="2" t="s">
        <v>129</v>
      </c>
      <c r="CJ49" s="2" t="s">
        <v>129</v>
      </c>
      <c r="CK49" s="2" t="s">
        <v>139</v>
      </c>
      <c r="CL49" s="2" t="s">
        <v>129</v>
      </c>
      <c r="CM49" s="4"/>
      <c r="CN49" s="8"/>
      <c r="CO49" s="4"/>
      <c r="CP49" s="8"/>
      <c r="CQ49" s="7"/>
      <c r="CR49" s="7"/>
      <c r="CS49" s="2" t="s">
        <v>168</v>
      </c>
      <c r="CT49" s="2" t="s">
        <v>126</v>
      </c>
      <c r="CU49" s="2" t="s">
        <v>129</v>
      </c>
      <c r="CV49" s="2" t="s">
        <v>129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168</v>
      </c>
      <c r="DF49" s="2" t="s">
        <v>126</v>
      </c>
      <c r="DG49" s="2" t="s">
        <v>129</v>
      </c>
      <c r="DH49" s="2" t="s">
        <v>129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168</v>
      </c>
      <c r="DR49" s="2" t="s">
        <v>126</v>
      </c>
      <c r="DS49" s="2" t="s">
        <v>129</v>
      </c>
      <c r="DT49" s="2" t="s">
        <v>129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168</v>
      </c>
      <c r="ED49" s="2" t="s">
        <v>126</v>
      </c>
      <c r="EE49" s="2" t="s">
        <v>129</v>
      </c>
      <c r="EF49" s="2" t="s">
        <v>129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168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129</v>
      </c>
      <c r="FB49" s="2" t="s">
        <v>129</v>
      </c>
      <c r="FC49" s="2" t="s">
        <v>129</v>
      </c>
      <c r="FD49" s="2" t="s">
        <v>129</v>
      </c>
      <c r="FE49" s="2" t="s">
        <v>129</v>
      </c>
      <c r="FF49" s="2" t="s">
        <v>129</v>
      </c>
      <c r="FG49" s="4"/>
      <c r="FH49" s="8"/>
      <c r="FI49" s="4"/>
      <c r="FJ49" s="8"/>
      <c r="FK49" s="7"/>
      <c r="FL49" s="7"/>
      <c r="FM49" s="2" t="s">
        <v>168</v>
      </c>
      <c r="FN49" s="2" t="s">
        <v>126</v>
      </c>
      <c r="FO49" s="2" t="s">
        <v>129</v>
      </c>
      <c r="FP49" s="2" t="s">
        <v>129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168</v>
      </c>
      <c r="FZ49" s="2" t="s">
        <v>126</v>
      </c>
      <c r="GA49" s="2" t="s">
        <v>129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168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168</v>
      </c>
      <c r="GX49" s="2" t="s">
        <v>126</v>
      </c>
      <c r="GY49" s="2" t="s">
        <v>129</v>
      </c>
      <c r="GZ49" s="2" t="s">
        <v>129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168</v>
      </c>
      <c r="HJ49" s="2" t="s">
        <v>126</v>
      </c>
      <c r="HK49" s="2" t="s">
        <v>129</v>
      </c>
      <c r="HL49" s="2" t="s">
        <v>129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168</v>
      </c>
      <c r="HV49" s="2" t="s">
        <v>126</v>
      </c>
      <c r="HW49" s="2" t="s">
        <v>129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168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168</v>
      </c>
      <c r="IT49" s="2" t="s">
        <v>126</v>
      </c>
      <c r="IU49" s="2" t="s">
        <v>129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168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168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168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169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168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168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169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168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169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168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168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168</v>
      </c>
      <c r="PF49" s="2" t="s">
        <v>126</v>
      </c>
      <c r="PG49" s="2" t="s">
        <v>129</v>
      </c>
      <c r="PH49" s="2" t="s">
        <v>129</v>
      </c>
      <c r="PI49" s="2" t="s">
        <v>139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168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818</v>
      </c>
      <c r="B50" s="2" t="s">
        <v>118</v>
      </c>
      <c r="C50" s="2" t="s">
        <v>119</v>
      </c>
      <c r="D50" s="2" t="s">
        <v>819</v>
      </c>
      <c r="E50" s="2" t="s">
        <v>820</v>
      </c>
      <c r="F50" s="2" t="s">
        <v>821</v>
      </c>
      <c r="G50" s="2" t="s">
        <v>821</v>
      </c>
      <c r="H50" s="2" t="s">
        <v>821</v>
      </c>
      <c r="I50" s="2" t="s">
        <v>822</v>
      </c>
      <c r="J50" s="2" t="s">
        <v>124</v>
      </c>
      <c r="K50" s="2" t="s">
        <v>324</v>
      </c>
      <c r="L50" s="3">
        <v>63</v>
      </c>
      <c r="M50" s="3">
        <v>66.15</v>
      </c>
      <c r="N50" s="3">
        <v>134.99</v>
      </c>
      <c r="O50" s="2" t="s">
        <v>126</v>
      </c>
      <c r="P50" s="2" t="s">
        <v>127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176</v>
      </c>
      <c r="V50" s="2" t="s">
        <v>177</v>
      </c>
      <c r="W50" s="2" t="s">
        <v>132</v>
      </c>
      <c r="X50" s="2" t="s">
        <v>129</v>
      </c>
      <c r="Y50" s="2" t="s">
        <v>327</v>
      </c>
      <c r="Z50" s="4">
        <v>338</v>
      </c>
      <c r="AA50" s="4">
        <f>=ROUNDDOWN(28.1666666666667,0)</f>
      </c>
      <c r="AB50" s="5">
        <v>12</v>
      </c>
      <c r="AC50" s="2" t="s">
        <v>450</v>
      </c>
      <c r="AD50" s="4">
        <v>150</v>
      </c>
      <c r="AE50" s="4">
        <v>150</v>
      </c>
      <c r="AF50" s="6">
        <v>65</v>
      </c>
      <c r="AG50" s="6"/>
      <c r="AH50" s="7">
        <v>0.7158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314</v>
      </c>
      <c r="AQ50" s="8">
        <v>24681.45</v>
      </c>
      <c r="AR50" s="4"/>
      <c r="AS50" s="8"/>
      <c r="AT50" s="7"/>
      <c r="AU50" s="7"/>
      <c r="AV50" s="4">
        <v>314</v>
      </c>
      <c r="AW50" s="8">
        <v>24681.45</v>
      </c>
      <c r="AX50" s="4"/>
      <c r="AY50" s="8"/>
      <c r="AZ50" s="7"/>
      <c r="BA50" s="7"/>
      <c r="BB50" s="7">
        <v>1</v>
      </c>
      <c r="BC50" s="4">
        <v>314</v>
      </c>
      <c r="BD50" s="8">
        <v>24681.45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1</v>
      </c>
      <c r="BJ50" s="4">
        <v>314</v>
      </c>
      <c r="BK50" s="8">
        <v>24681.45</v>
      </c>
      <c r="BL50" s="2" t="s">
        <v>823</v>
      </c>
      <c r="BM50" s="7">
        <v>1</v>
      </c>
      <c r="BN50" s="7">
        <v>1</v>
      </c>
      <c r="BO50" s="4">
        <v>16</v>
      </c>
      <c r="BP50" s="8">
        <v>1204.72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824</v>
      </c>
      <c r="BX50" s="2" t="s">
        <v>825</v>
      </c>
      <c r="BY50" s="2" t="s">
        <v>139</v>
      </c>
      <c r="BZ50" s="2" t="s">
        <v>129</v>
      </c>
      <c r="CA50" s="4">
        <v>29</v>
      </c>
      <c r="CB50" s="8">
        <v>2461.6</v>
      </c>
      <c r="CC50" s="4"/>
      <c r="CD50" s="8"/>
      <c r="CE50" s="7"/>
      <c r="CF50" s="7"/>
      <c r="CG50" s="2" t="s">
        <v>136</v>
      </c>
      <c r="CH50" s="2" t="s">
        <v>126</v>
      </c>
      <c r="CI50" s="2" t="s">
        <v>327</v>
      </c>
      <c r="CJ50" s="2" t="s">
        <v>154</v>
      </c>
      <c r="CK50" s="2" t="s">
        <v>139</v>
      </c>
      <c r="CL50" s="2" t="s">
        <v>129</v>
      </c>
      <c r="CM50" s="4">
        <v>41</v>
      </c>
      <c r="CN50" s="8">
        <v>2701.72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826</v>
      </c>
      <c r="CV50" s="2" t="s">
        <v>385</v>
      </c>
      <c r="CW50" s="2" t="s">
        <v>139</v>
      </c>
      <c r="CX50" s="2" t="s">
        <v>129</v>
      </c>
      <c r="CY50" s="4">
        <v>148</v>
      </c>
      <c r="CZ50" s="8">
        <v>12183.36</v>
      </c>
      <c r="DA50" s="4"/>
      <c r="DB50" s="8"/>
      <c r="DC50" s="7"/>
      <c r="DD50" s="7"/>
      <c r="DE50" s="2" t="s">
        <v>136</v>
      </c>
      <c r="DF50" s="2" t="s">
        <v>126</v>
      </c>
      <c r="DG50" s="2" t="s">
        <v>184</v>
      </c>
      <c r="DH50" s="2" t="s">
        <v>827</v>
      </c>
      <c r="DI50" s="2" t="s">
        <v>139</v>
      </c>
      <c r="DJ50" s="2" t="s">
        <v>129</v>
      </c>
      <c r="DK50" s="4">
        <v>5</v>
      </c>
      <c r="DL50" s="8">
        <v>385.9</v>
      </c>
      <c r="DM50" s="4"/>
      <c r="DN50" s="8"/>
      <c r="DO50" s="7"/>
      <c r="DP50" s="7"/>
      <c r="DQ50" s="2" t="s">
        <v>136</v>
      </c>
      <c r="DR50" s="2" t="s">
        <v>126</v>
      </c>
      <c r="DS50" s="2" t="s">
        <v>332</v>
      </c>
      <c r="DT50" s="2" t="s">
        <v>828</v>
      </c>
      <c r="DU50" s="2" t="s">
        <v>139</v>
      </c>
      <c r="DV50" s="2" t="s">
        <v>129</v>
      </c>
      <c r="DW50" s="4">
        <v>9</v>
      </c>
      <c r="DX50" s="8">
        <v>740.88</v>
      </c>
      <c r="DY50" s="4"/>
      <c r="DZ50" s="8"/>
      <c r="EA50" s="7"/>
      <c r="EB50" s="7"/>
      <c r="EC50" s="2" t="s">
        <v>136</v>
      </c>
      <c r="ED50" s="2" t="s">
        <v>126</v>
      </c>
      <c r="EE50" s="2" t="s">
        <v>826</v>
      </c>
      <c r="EF50" s="2" t="s">
        <v>491</v>
      </c>
      <c r="EG50" s="2" t="s">
        <v>139</v>
      </c>
      <c r="EH50" s="2" t="s">
        <v>129</v>
      </c>
      <c r="EI50" s="4">
        <v>23</v>
      </c>
      <c r="EJ50" s="8">
        <v>1713.38</v>
      </c>
      <c r="EK50" s="4"/>
      <c r="EL50" s="8"/>
      <c r="EM50" s="7"/>
      <c r="EN50" s="7"/>
      <c r="EO50" s="2" t="s">
        <v>136</v>
      </c>
      <c r="EP50" s="2" t="s">
        <v>126</v>
      </c>
      <c r="EQ50" s="2" t="s">
        <v>826</v>
      </c>
      <c r="ER50" s="2" t="s">
        <v>829</v>
      </c>
      <c r="ES50" s="2" t="s">
        <v>139</v>
      </c>
      <c r="ET50" s="2" t="s">
        <v>129</v>
      </c>
      <c r="EU50" s="4">
        <v>9</v>
      </c>
      <c r="EV50" s="8">
        <v>711.49</v>
      </c>
      <c r="EW50" s="4"/>
      <c r="EX50" s="8"/>
      <c r="EY50" s="7"/>
      <c r="EZ50" s="7"/>
      <c r="FA50" s="2" t="s">
        <v>136</v>
      </c>
      <c r="FB50" s="2" t="s">
        <v>151</v>
      </c>
      <c r="FC50" s="2" t="s">
        <v>335</v>
      </c>
      <c r="FD50" s="2" t="s">
        <v>830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168</v>
      </c>
      <c r="FN50" s="2" t="s">
        <v>126</v>
      </c>
      <c r="FO50" s="2" t="s">
        <v>129</v>
      </c>
      <c r="FP50" s="2" t="s">
        <v>129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126</v>
      </c>
      <c r="GA50" s="2" t="s">
        <v>718</v>
      </c>
      <c r="GB50" s="2" t="s">
        <v>129</v>
      </c>
      <c r="GC50" s="2" t="s">
        <v>139</v>
      </c>
      <c r="GD50" s="2" t="s">
        <v>129</v>
      </c>
      <c r="GE50" s="4"/>
      <c r="GF50" s="8"/>
      <c r="GG50" s="4"/>
      <c r="GH50" s="8"/>
      <c r="GI50" s="7"/>
      <c r="GJ50" s="7"/>
      <c r="GK50" s="2" t="s">
        <v>136</v>
      </c>
      <c r="GL50" s="2" t="s">
        <v>126</v>
      </c>
      <c r="GM50" s="2" t="s">
        <v>520</v>
      </c>
      <c r="GN50" s="2" t="s">
        <v>129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199</v>
      </c>
      <c r="GZ50" s="2" t="s">
        <v>616</v>
      </c>
      <c r="HA50" s="2" t="s">
        <v>139</v>
      </c>
      <c r="HB50" s="2" t="s">
        <v>129</v>
      </c>
      <c r="HC50" s="4">
        <v>32</v>
      </c>
      <c r="HD50" s="8">
        <v>2373.42</v>
      </c>
      <c r="HE50" s="4"/>
      <c r="HF50" s="8"/>
      <c r="HG50" s="7"/>
      <c r="HH50" s="7"/>
      <c r="HI50" s="2" t="s">
        <v>136</v>
      </c>
      <c r="HJ50" s="2" t="s">
        <v>126</v>
      </c>
      <c r="HK50" s="2" t="s">
        <v>556</v>
      </c>
      <c r="HL50" s="2" t="s">
        <v>831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126</v>
      </c>
      <c r="HW50" s="2" t="s">
        <v>340</v>
      </c>
      <c r="HX50" s="2" t="s">
        <v>721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168</v>
      </c>
      <c r="IH50" s="2" t="s">
        <v>126</v>
      </c>
      <c r="II50" s="2" t="s">
        <v>129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126</v>
      </c>
      <c r="IU50" s="2" t="s">
        <v>342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150</v>
      </c>
      <c r="JF50" s="2" t="s">
        <v>126</v>
      </c>
      <c r="JG50" s="2" t="s">
        <v>129</v>
      </c>
      <c r="JH50" s="2" t="s">
        <v>129</v>
      </c>
      <c r="JI50" s="2" t="s">
        <v>139</v>
      </c>
      <c r="JJ50" s="2" t="s">
        <v>129</v>
      </c>
      <c r="JK50" s="4">
        <v>2</v>
      </c>
      <c r="JL50" s="8">
        <v>204.98</v>
      </c>
      <c r="JM50" s="4"/>
      <c r="JN50" s="8"/>
      <c r="JO50" s="7"/>
      <c r="JP50" s="7"/>
      <c r="JQ50" s="2" t="s">
        <v>136</v>
      </c>
      <c r="JR50" s="2" t="s">
        <v>126</v>
      </c>
      <c r="JS50" s="2" t="s">
        <v>826</v>
      </c>
      <c r="JT50" s="2" t="s">
        <v>385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168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168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169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168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168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169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168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169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168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168</v>
      </c>
      <c r="PF50" s="2" t="s">
        <v>126</v>
      </c>
      <c r="PG50" s="2" t="s">
        <v>129</v>
      </c>
      <c r="PH50" s="2" t="s">
        <v>129</v>
      </c>
      <c r="PI50" s="2" t="s">
        <v>139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168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832</v>
      </c>
      <c r="B51" s="2" t="s">
        <v>118</v>
      </c>
      <c r="C51" s="2" t="s">
        <v>119</v>
      </c>
      <c r="D51" s="2" t="s">
        <v>819</v>
      </c>
      <c r="E51" s="2" t="s">
        <v>820</v>
      </c>
      <c r="F51" s="2" t="s">
        <v>821</v>
      </c>
      <c r="G51" s="2" t="s">
        <v>821</v>
      </c>
      <c r="H51" s="2" t="s">
        <v>821</v>
      </c>
      <c r="I51" s="2" t="s">
        <v>822</v>
      </c>
      <c r="J51" s="2" t="s">
        <v>124</v>
      </c>
      <c r="K51" s="2" t="s">
        <v>833</v>
      </c>
      <c r="L51" s="3">
        <v>63</v>
      </c>
      <c r="M51" s="3">
        <v>66.15</v>
      </c>
      <c r="N51" s="3">
        <v>134.99</v>
      </c>
      <c r="O51" s="2" t="s">
        <v>126</v>
      </c>
      <c r="P51" s="2" t="s">
        <v>512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129</v>
      </c>
      <c r="V51" s="2" t="s">
        <v>177</v>
      </c>
      <c r="W51" s="2" t="s">
        <v>132</v>
      </c>
      <c r="X51" s="2" t="s">
        <v>129</v>
      </c>
      <c r="Y51" s="2" t="s">
        <v>834</v>
      </c>
      <c r="Z51" s="4">
        <v>64</v>
      </c>
      <c r="AA51" s="4">
        <f>=ROUNDDOWN(32,0)</f>
      </c>
      <c r="AB51" s="5">
        <v>2</v>
      </c>
      <c r="AC51" s="2" t="s">
        <v>129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/>
      <c r="BJ51" s="4"/>
      <c r="BK51" s="8"/>
      <c r="BL51" s="2" t="s">
        <v>129</v>
      </c>
      <c r="BM51" s="7"/>
      <c r="BN51" s="7"/>
      <c r="BO51" s="4"/>
      <c r="BP51" s="8"/>
      <c r="BQ51" s="4"/>
      <c r="BR51" s="8"/>
      <c r="BS51" s="7"/>
      <c r="BT51" s="7"/>
      <c r="BU51" s="2" t="s">
        <v>136</v>
      </c>
      <c r="BV51" s="2" t="s">
        <v>126</v>
      </c>
      <c r="BW51" s="2" t="s">
        <v>616</v>
      </c>
      <c r="BX51" s="2" t="s">
        <v>835</v>
      </c>
      <c r="BY51" s="2" t="s">
        <v>139</v>
      </c>
      <c r="BZ51" s="2" t="s">
        <v>129</v>
      </c>
      <c r="CA51" s="4"/>
      <c r="CB51" s="8"/>
      <c r="CC51" s="4"/>
      <c r="CD51" s="8"/>
      <c r="CE51" s="7"/>
      <c r="CF51" s="7"/>
      <c r="CG51" s="2" t="s">
        <v>136</v>
      </c>
      <c r="CH51" s="2" t="s">
        <v>126</v>
      </c>
      <c r="CI51" s="2" t="s">
        <v>702</v>
      </c>
      <c r="CJ51" s="2" t="s">
        <v>836</v>
      </c>
      <c r="CK51" s="2" t="s">
        <v>139</v>
      </c>
      <c r="CL51" s="2" t="s">
        <v>129</v>
      </c>
      <c r="CM51" s="4"/>
      <c r="CN51" s="8"/>
      <c r="CO51" s="4"/>
      <c r="CP51" s="8"/>
      <c r="CQ51" s="7"/>
      <c r="CR51" s="7"/>
      <c r="CS51" s="2" t="s">
        <v>136</v>
      </c>
      <c r="CT51" s="2" t="s">
        <v>126</v>
      </c>
      <c r="CU51" s="2" t="s">
        <v>837</v>
      </c>
      <c r="CV51" s="2" t="s">
        <v>838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209</v>
      </c>
      <c r="DF51" s="2" t="s">
        <v>126</v>
      </c>
      <c r="DG51" s="2" t="s">
        <v>129</v>
      </c>
      <c r="DH51" s="2" t="s">
        <v>129</v>
      </c>
      <c r="DI51" s="2" t="s">
        <v>139</v>
      </c>
      <c r="DJ51" s="2" t="s">
        <v>129</v>
      </c>
      <c r="DK51" s="4"/>
      <c r="DL51" s="8"/>
      <c r="DM51" s="4"/>
      <c r="DN51" s="8"/>
      <c r="DO51" s="7"/>
      <c r="DP51" s="7"/>
      <c r="DQ51" s="2" t="s">
        <v>209</v>
      </c>
      <c r="DR51" s="2" t="s">
        <v>126</v>
      </c>
      <c r="DS51" s="2" t="s">
        <v>129</v>
      </c>
      <c r="DT51" s="2" t="s">
        <v>129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136</v>
      </c>
      <c r="ED51" s="2" t="s">
        <v>126</v>
      </c>
      <c r="EE51" s="2" t="s">
        <v>839</v>
      </c>
      <c r="EF51" s="2" t="s">
        <v>840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150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209</v>
      </c>
      <c r="FB51" s="2" t="s">
        <v>126</v>
      </c>
      <c r="FC51" s="2" t="s">
        <v>129</v>
      </c>
      <c r="FD51" s="2" t="s">
        <v>129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168</v>
      </c>
      <c r="FN51" s="2" t="s">
        <v>126</v>
      </c>
      <c r="FO51" s="2" t="s">
        <v>129</v>
      </c>
      <c r="FP51" s="2" t="s">
        <v>129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136</v>
      </c>
      <c r="FZ51" s="2" t="s">
        <v>126</v>
      </c>
      <c r="GA51" s="2" t="s">
        <v>841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150</v>
      </c>
      <c r="GL51" s="2" t="s">
        <v>126</v>
      </c>
      <c r="GM51" s="2" t="s">
        <v>129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150</v>
      </c>
      <c r="GX51" s="2" t="s">
        <v>126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136</v>
      </c>
      <c r="HJ51" s="2" t="s">
        <v>126</v>
      </c>
      <c r="HK51" s="2" t="s">
        <v>842</v>
      </c>
      <c r="HL51" s="2" t="s">
        <v>841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126</v>
      </c>
      <c r="HW51" s="2" t="s">
        <v>843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168</v>
      </c>
      <c r="IH51" s="2" t="s">
        <v>126</v>
      </c>
      <c r="II51" s="2" t="s">
        <v>129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136</v>
      </c>
      <c r="IT51" s="2" t="s">
        <v>126</v>
      </c>
      <c r="IU51" s="2" t="s">
        <v>790</v>
      </c>
      <c r="IV51" s="2" t="s">
        <v>129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168</v>
      </c>
      <c r="JF51" s="2" t="s">
        <v>126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136</v>
      </c>
      <c r="JR51" s="2" t="s">
        <v>126</v>
      </c>
      <c r="JS51" s="2" t="s">
        <v>702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168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168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169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168</v>
      </c>
      <c r="LN51" s="2" t="s">
        <v>126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168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168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169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168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168</v>
      </c>
      <c r="OT51" s="2" t="s">
        <v>126</v>
      </c>
      <c r="OU51" s="2" t="s">
        <v>129</v>
      </c>
      <c r="OV51" s="2" t="s">
        <v>129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168</v>
      </c>
      <c r="PF51" s="2" t="s">
        <v>126</v>
      </c>
      <c r="PG51" s="2" t="s">
        <v>129</v>
      </c>
      <c r="PH51" s="2" t="s">
        <v>129</v>
      </c>
      <c r="PI51" s="2" t="s">
        <v>139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168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844</v>
      </c>
      <c r="B52" s="2" t="s">
        <v>118</v>
      </c>
      <c r="C52" s="2" t="s">
        <v>119</v>
      </c>
      <c r="D52" s="2" t="s">
        <v>819</v>
      </c>
      <c r="E52" s="2" t="s">
        <v>820</v>
      </c>
      <c r="F52" s="2" t="s">
        <v>439</v>
      </c>
      <c r="G52" s="2" t="s">
        <v>439</v>
      </c>
      <c r="H52" s="2" t="s">
        <v>439</v>
      </c>
      <c r="I52" s="2" t="s">
        <v>845</v>
      </c>
      <c r="J52" s="2" t="s">
        <v>124</v>
      </c>
      <c r="K52" s="2" t="s">
        <v>324</v>
      </c>
      <c r="L52" s="3">
        <v>86.4</v>
      </c>
      <c r="M52" s="3">
        <v>90.72</v>
      </c>
      <c r="N52" s="3">
        <v>179.99</v>
      </c>
      <c r="O52" s="2" t="s">
        <v>126</v>
      </c>
      <c r="P52" s="2" t="s">
        <v>175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176</v>
      </c>
      <c r="V52" s="2" t="s">
        <v>177</v>
      </c>
      <c r="W52" s="2" t="s">
        <v>132</v>
      </c>
      <c r="X52" s="2" t="s">
        <v>129</v>
      </c>
      <c r="Y52" s="2" t="s">
        <v>477</v>
      </c>
      <c r="Z52" s="4">
        <v>62</v>
      </c>
      <c r="AA52" s="4">
        <f>=ROUNDDOWN(7.75,0)</f>
      </c>
      <c r="AB52" s="5">
        <v>8</v>
      </c>
      <c r="AC52" s="2" t="s">
        <v>179</v>
      </c>
      <c r="AD52" s="4">
        <v>130</v>
      </c>
      <c r="AE52" s="4">
        <v>130</v>
      </c>
      <c r="AF52" s="6">
        <v>65</v>
      </c>
      <c r="AG52" s="6"/>
      <c r="AH52" s="7">
        <v>0.6475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236</v>
      </c>
      <c r="AQ52" s="8">
        <v>24658.54</v>
      </c>
      <c r="AR52" s="4"/>
      <c r="AS52" s="8"/>
      <c r="AT52" s="7"/>
      <c r="AU52" s="7"/>
      <c r="AV52" s="4">
        <v>236</v>
      </c>
      <c r="AW52" s="8">
        <v>24658.54</v>
      </c>
      <c r="AX52" s="4"/>
      <c r="AY52" s="8"/>
      <c r="AZ52" s="7"/>
      <c r="BA52" s="7"/>
      <c r="BB52" s="7">
        <v>1</v>
      </c>
      <c r="BC52" s="4">
        <v>236</v>
      </c>
      <c r="BD52" s="8">
        <v>24658.54</v>
      </c>
      <c r="BE52" s="4"/>
      <c r="BF52" s="8"/>
      <c r="BG52" s="7"/>
      <c r="BH52" s="7"/>
      <c r="BI52" s="7">
        <v>1</v>
      </c>
      <c r="BJ52" s="4">
        <v>238</v>
      </c>
      <c r="BK52" s="8">
        <v>24879.34</v>
      </c>
      <c r="BL52" s="2" t="s">
        <v>846</v>
      </c>
      <c r="BM52" s="7">
        <v>0.9916</v>
      </c>
      <c r="BN52" s="7">
        <v>0.9911</v>
      </c>
      <c r="BO52" s="4"/>
      <c r="BP52" s="8"/>
      <c r="BQ52" s="4"/>
      <c r="BR52" s="8"/>
      <c r="BS52" s="7"/>
      <c r="BT52" s="7"/>
      <c r="BU52" s="2" t="s">
        <v>136</v>
      </c>
      <c r="BV52" s="2" t="s">
        <v>126</v>
      </c>
      <c r="BW52" s="2" t="s">
        <v>530</v>
      </c>
      <c r="BX52" s="2" t="s">
        <v>847</v>
      </c>
      <c r="BY52" s="2" t="s">
        <v>139</v>
      </c>
      <c r="BZ52" s="2" t="s">
        <v>129</v>
      </c>
      <c r="CA52" s="4">
        <v>114</v>
      </c>
      <c r="CB52" s="8">
        <v>11757.16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477</v>
      </c>
      <c r="CJ52" s="2" t="s">
        <v>247</v>
      </c>
      <c r="CK52" s="2" t="s">
        <v>139</v>
      </c>
      <c r="CL52" s="2" t="s">
        <v>129</v>
      </c>
      <c r="CM52" s="4">
        <v>5</v>
      </c>
      <c r="CN52" s="8">
        <v>520.91</v>
      </c>
      <c r="CO52" s="4"/>
      <c r="CP52" s="8"/>
      <c r="CQ52" s="7"/>
      <c r="CR52" s="7"/>
      <c r="CS52" s="2" t="s">
        <v>136</v>
      </c>
      <c r="CT52" s="2" t="s">
        <v>126</v>
      </c>
      <c r="CU52" s="2" t="s">
        <v>848</v>
      </c>
      <c r="CV52" s="2" t="s">
        <v>849</v>
      </c>
      <c r="CW52" s="2" t="s">
        <v>139</v>
      </c>
      <c r="CX52" s="2" t="s">
        <v>129</v>
      </c>
      <c r="CY52" s="4">
        <v>11</v>
      </c>
      <c r="CZ52" s="8">
        <v>1347.72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144</v>
      </c>
      <c r="DH52" s="2" t="s">
        <v>850</v>
      </c>
      <c r="DI52" s="2" t="s">
        <v>139</v>
      </c>
      <c r="DJ52" s="2" t="s">
        <v>129</v>
      </c>
      <c r="DK52" s="4">
        <v>2</v>
      </c>
      <c r="DL52" s="8">
        <v>211.68</v>
      </c>
      <c r="DM52" s="4"/>
      <c r="DN52" s="8"/>
      <c r="DO52" s="7"/>
      <c r="DP52" s="7"/>
      <c r="DQ52" s="2" t="s">
        <v>136</v>
      </c>
      <c r="DR52" s="2" t="s">
        <v>126</v>
      </c>
      <c r="DS52" s="2" t="s">
        <v>851</v>
      </c>
      <c r="DT52" s="2" t="s">
        <v>852</v>
      </c>
      <c r="DU52" s="2" t="s">
        <v>139</v>
      </c>
      <c r="DV52" s="2" t="s">
        <v>129</v>
      </c>
      <c r="DW52" s="4">
        <v>11</v>
      </c>
      <c r="DX52" s="8">
        <v>1161.6</v>
      </c>
      <c r="DY52" s="4"/>
      <c r="DZ52" s="8"/>
      <c r="EA52" s="7"/>
      <c r="EB52" s="7"/>
      <c r="EC52" s="2" t="s">
        <v>136</v>
      </c>
      <c r="ED52" s="2" t="s">
        <v>126</v>
      </c>
      <c r="EE52" s="2" t="s">
        <v>484</v>
      </c>
      <c r="EF52" s="2" t="s">
        <v>853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136</v>
      </c>
      <c r="EP52" s="2" t="s">
        <v>170</v>
      </c>
      <c r="EQ52" s="2" t="s">
        <v>223</v>
      </c>
      <c r="ER52" s="2" t="s">
        <v>854</v>
      </c>
      <c r="ES52" s="2" t="s">
        <v>139</v>
      </c>
      <c r="ET52" s="2" t="s">
        <v>129</v>
      </c>
      <c r="EU52" s="4">
        <v>5</v>
      </c>
      <c r="EV52" s="8">
        <v>522.5</v>
      </c>
      <c r="EW52" s="4"/>
      <c r="EX52" s="8"/>
      <c r="EY52" s="7"/>
      <c r="EZ52" s="7"/>
      <c r="FA52" s="2" t="s">
        <v>136</v>
      </c>
      <c r="FB52" s="2" t="s">
        <v>151</v>
      </c>
      <c r="FC52" s="2" t="s">
        <v>855</v>
      </c>
      <c r="FD52" s="2" t="s">
        <v>856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168</v>
      </c>
      <c r="FN52" s="2" t="s">
        <v>126</v>
      </c>
      <c r="FO52" s="2" t="s">
        <v>129</v>
      </c>
      <c r="FP52" s="2" t="s">
        <v>129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136</v>
      </c>
      <c r="FZ52" s="2" t="s">
        <v>126</v>
      </c>
      <c r="GA52" s="2" t="s">
        <v>857</v>
      </c>
      <c r="GB52" s="2" t="s">
        <v>858</v>
      </c>
      <c r="GC52" s="2" t="s">
        <v>139</v>
      </c>
      <c r="GD52" s="2" t="s">
        <v>129</v>
      </c>
      <c r="GE52" s="4">
        <v>6</v>
      </c>
      <c r="GF52" s="8">
        <v>584.64</v>
      </c>
      <c r="GG52" s="4"/>
      <c r="GH52" s="8"/>
      <c r="GI52" s="7"/>
      <c r="GJ52" s="7"/>
      <c r="GK52" s="2" t="s">
        <v>136</v>
      </c>
      <c r="GL52" s="2" t="s">
        <v>126</v>
      </c>
      <c r="GM52" s="2" t="s">
        <v>197</v>
      </c>
      <c r="GN52" s="2" t="s">
        <v>859</v>
      </c>
      <c r="GO52" s="2" t="s">
        <v>139</v>
      </c>
      <c r="GP52" s="2" t="s">
        <v>129</v>
      </c>
      <c r="GQ52" s="4">
        <v>2</v>
      </c>
      <c r="GR52" s="8">
        <v>217.72</v>
      </c>
      <c r="GS52" s="4"/>
      <c r="GT52" s="8"/>
      <c r="GU52" s="7"/>
      <c r="GV52" s="7"/>
      <c r="GW52" s="2" t="s">
        <v>161</v>
      </c>
      <c r="GX52" s="2" t="s">
        <v>170</v>
      </c>
      <c r="GY52" s="2" t="s">
        <v>370</v>
      </c>
      <c r="GZ52" s="2" t="s">
        <v>860</v>
      </c>
      <c r="HA52" s="2" t="s">
        <v>139</v>
      </c>
      <c r="HB52" s="2" t="s">
        <v>129</v>
      </c>
      <c r="HC52" s="4">
        <v>65</v>
      </c>
      <c r="HD52" s="8">
        <v>6803.9</v>
      </c>
      <c r="HE52" s="4"/>
      <c r="HF52" s="8"/>
      <c r="HG52" s="7"/>
      <c r="HH52" s="7"/>
      <c r="HI52" s="2" t="s">
        <v>136</v>
      </c>
      <c r="HJ52" s="2" t="s">
        <v>126</v>
      </c>
      <c r="HK52" s="2" t="s">
        <v>572</v>
      </c>
      <c r="HL52" s="2" t="s">
        <v>219</v>
      </c>
      <c r="HM52" s="2" t="s">
        <v>139</v>
      </c>
      <c r="HN52" s="2" t="s">
        <v>129</v>
      </c>
      <c r="HO52" s="4">
        <v>1</v>
      </c>
      <c r="HP52" s="8">
        <v>90.72</v>
      </c>
      <c r="HQ52" s="4"/>
      <c r="HR52" s="8"/>
      <c r="HS52" s="7"/>
      <c r="HT52" s="7"/>
      <c r="HU52" s="2" t="s">
        <v>136</v>
      </c>
      <c r="HV52" s="2" t="s">
        <v>126</v>
      </c>
      <c r="HW52" s="2" t="s">
        <v>162</v>
      </c>
      <c r="HX52" s="2" t="s">
        <v>471</v>
      </c>
      <c r="HY52" s="2" t="s">
        <v>139</v>
      </c>
      <c r="HZ52" s="2" t="s">
        <v>129</v>
      </c>
      <c r="IA52" s="4">
        <v>13</v>
      </c>
      <c r="IB52" s="8">
        <v>1260</v>
      </c>
      <c r="IC52" s="4"/>
      <c r="ID52" s="8"/>
      <c r="IE52" s="7"/>
      <c r="IF52" s="7"/>
      <c r="IG52" s="2" t="s">
        <v>136</v>
      </c>
      <c r="IH52" s="2" t="s">
        <v>126</v>
      </c>
      <c r="II52" s="2" t="s">
        <v>205</v>
      </c>
      <c r="IJ52" s="2" t="s">
        <v>333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126</v>
      </c>
      <c r="IU52" s="2" t="s">
        <v>233</v>
      </c>
      <c r="IV52" s="2" t="s">
        <v>789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136</v>
      </c>
      <c r="JF52" s="2" t="s">
        <v>126</v>
      </c>
      <c r="JG52" s="2" t="s">
        <v>395</v>
      </c>
      <c r="JH52" s="2" t="s">
        <v>129</v>
      </c>
      <c r="JI52" s="2" t="s">
        <v>139</v>
      </c>
      <c r="JJ52" s="2" t="s">
        <v>129</v>
      </c>
      <c r="JK52" s="4">
        <v>1</v>
      </c>
      <c r="JL52" s="8">
        <v>179.99</v>
      </c>
      <c r="JM52" s="4"/>
      <c r="JN52" s="8"/>
      <c r="JO52" s="7"/>
      <c r="JP52" s="7"/>
      <c r="JQ52" s="2" t="s">
        <v>136</v>
      </c>
      <c r="JR52" s="2" t="s">
        <v>126</v>
      </c>
      <c r="JS52" s="2" t="s">
        <v>212</v>
      </c>
      <c r="JT52" s="2" t="s">
        <v>861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168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129</v>
      </c>
      <c r="KP52" s="2" t="s">
        <v>129</v>
      </c>
      <c r="KQ52" s="2" t="s">
        <v>129</v>
      </c>
      <c r="KR52" s="2" t="s">
        <v>129</v>
      </c>
      <c r="KS52" s="2" t="s">
        <v>129</v>
      </c>
      <c r="KT52" s="2" t="s">
        <v>129</v>
      </c>
      <c r="KU52" s="4"/>
      <c r="KV52" s="8"/>
      <c r="KW52" s="4"/>
      <c r="KX52" s="8"/>
      <c r="KY52" s="7"/>
      <c r="KZ52" s="7"/>
      <c r="LA52" s="2" t="s">
        <v>169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168</v>
      </c>
      <c r="LN52" s="2" t="s">
        <v>126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168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169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168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168</v>
      </c>
      <c r="NJ52" s="2" t="s">
        <v>170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169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168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209</v>
      </c>
      <c r="PR52" s="2" t="s">
        <v>170</v>
      </c>
      <c r="PS52" s="2" t="s">
        <v>129</v>
      </c>
      <c r="PT52" s="2" t="s">
        <v>129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168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862</v>
      </c>
      <c r="B53" s="2" t="s">
        <v>118</v>
      </c>
      <c r="C53" s="2" t="s">
        <v>119</v>
      </c>
      <c r="D53" s="2" t="s">
        <v>819</v>
      </c>
      <c r="E53" s="2" t="s">
        <v>820</v>
      </c>
      <c r="F53" s="2" t="s">
        <v>863</v>
      </c>
      <c r="G53" s="2" t="s">
        <v>863</v>
      </c>
      <c r="H53" s="2" t="s">
        <v>863</v>
      </c>
      <c r="I53" s="2" t="s">
        <v>864</v>
      </c>
      <c r="J53" s="2" t="s">
        <v>124</v>
      </c>
      <c r="K53" s="2" t="s">
        <v>324</v>
      </c>
      <c r="L53" s="3">
        <v>80.1</v>
      </c>
      <c r="M53" s="3">
        <v>84.1</v>
      </c>
      <c r="N53" s="3">
        <v>169.99</v>
      </c>
      <c r="O53" s="2" t="s">
        <v>742</v>
      </c>
      <c r="P53" s="2" t="s">
        <v>264</v>
      </c>
      <c r="Q53" s="2" t="s">
        <v>128</v>
      </c>
      <c r="R53" s="2" t="s">
        <v>129</v>
      </c>
      <c r="S53" s="2" t="s">
        <v>865</v>
      </c>
      <c r="T53" s="2" t="s">
        <v>129</v>
      </c>
      <c r="U53" s="2" t="s">
        <v>129</v>
      </c>
      <c r="V53" s="2" t="s">
        <v>866</v>
      </c>
      <c r="W53" s="2" t="s">
        <v>381</v>
      </c>
      <c r="X53" s="2" t="s">
        <v>129</v>
      </c>
      <c r="Y53" s="2" t="s">
        <v>649</v>
      </c>
      <c r="Z53" s="4"/>
      <c r="AA53" s="4">
        <f>=ROUNDDOWN({0},0)</f>
      </c>
      <c r="AB53" s="5">
        <v>3.9</v>
      </c>
      <c r="AC53" s="2" t="s">
        <v>129</v>
      </c>
      <c r="AD53" s="4"/>
      <c r="AE53" s="4"/>
      <c r="AF53" s="6">
        <v>65</v>
      </c>
      <c r="AG53" s="6"/>
      <c r="AH53" s="7">
        <v>0.6967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142</v>
      </c>
      <c r="AQ53" s="8">
        <v>13339.99</v>
      </c>
      <c r="AR53" s="4"/>
      <c r="AS53" s="8"/>
      <c r="AT53" s="7"/>
      <c r="AU53" s="7"/>
      <c r="AV53" s="4">
        <v>142</v>
      </c>
      <c r="AW53" s="8">
        <v>13339.99</v>
      </c>
      <c r="AX53" s="4"/>
      <c r="AY53" s="8"/>
      <c r="AZ53" s="7"/>
      <c r="BA53" s="7"/>
      <c r="BB53" s="7">
        <v>1</v>
      </c>
      <c r="BC53" s="4">
        <v>142</v>
      </c>
      <c r="BD53" s="8">
        <v>13339.99</v>
      </c>
      <c r="BE53" s="4"/>
      <c r="BF53" s="8"/>
      <c r="BG53" s="7"/>
      <c r="BH53" s="7"/>
      <c r="BI53" s="7">
        <v>1</v>
      </c>
      <c r="BJ53" s="4">
        <v>142</v>
      </c>
      <c r="BK53" s="8">
        <v>13339.99</v>
      </c>
      <c r="BL53" s="2" t="s">
        <v>867</v>
      </c>
      <c r="BM53" s="7">
        <v>1</v>
      </c>
      <c r="BN53" s="7">
        <v>1</v>
      </c>
      <c r="BO53" s="4">
        <v>26</v>
      </c>
      <c r="BP53" s="8">
        <v>2557.02</v>
      </c>
      <c r="BQ53" s="4"/>
      <c r="BR53" s="8"/>
      <c r="BS53" s="7"/>
      <c r="BT53" s="7"/>
      <c r="BU53" s="2" t="s">
        <v>136</v>
      </c>
      <c r="BV53" s="2" t="s">
        <v>170</v>
      </c>
      <c r="BW53" s="2" t="s">
        <v>678</v>
      </c>
      <c r="BX53" s="2" t="s">
        <v>868</v>
      </c>
      <c r="BY53" s="2" t="s">
        <v>139</v>
      </c>
      <c r="BZ53" s="2" t="s">
        <v>129</v>
      </c>
      <c r="CA53" s="4">
        <v>42</v>
      </c>
      <c r="CB53" s="8">
        <v>3881.13</v>
      </c>
      <c r="CC53" s="4"/>
      <c r="CD53" s="8"/>
      <c r="CE53" s="7"/>
      <c r="CF53" s="7"/>
      <c r="CG53" s="2" t="s">
        <v>136</v>
      </c>
      <c r="CH53" s="2" t="s">
        <v>170</v>
      </c>
      <c r="CI53" s="2" t="s">
        <v>678</v>
      </c>
      <c r="CJ53" s="2" t="s">
        <v>869</v>
      </c>
      <c r="CK53" s="2" t="s">
        <v>139</v>
      </c>
      <c r="CL53" s="2" t="s">
        <v>129</v>
      </c>
      <c r="CM53" s="4">
        <v>30</v>
      </c>
      <c r="CN53" s="8">
        <v>2343.19</v>
      </c>
      <c r="CO53" s="4"/>
      <c r="CP53" s="8"/>
      <c r="CQ53" s="7"/>
      <c r="CR53" s="7"/>
      <c r="CS53" s="2" t="s">
        <v>136</v>
      </c>
      <c r="CT53" s="2" t="s">
        <v>170</v>
      </c>
      <c r="CU53" s="2" t="s">
        <v>870</v>
      </c>
      <c r="CV53" s="2" t="s">
        <v>868</v>
      </c>
      <c r="CW53" s="2" t="s">
        <v>139</v>
      </c>
      <c r="CX53" s="2" t="s">
        <v>129</v>
      </c>
      <c r="CY53" s="4">
        <v>25</v>
      </c>
      <c r="CZ53" s="8">
        <v>2721.5</v>
      </c>
      <c r="DA53" s="4"/>
      <c r="DB53" s="8"/>
      <c r="DC53" s="7"/>
      <c r="DD53" s="7"/>
      <c r="DE53" s="2" t="s">
        <v>136</v>
      </c>
      <c r="DF53" s="2" t="s">
        <v>170</v>
      </c>
      <c r="DG53" s="2" t="s">
        <v>144</v>
      </c>
      <c r="DH53" s="2" t="s">
        <v>871</v>
      </c>
      <c r="DI53" s="2" t="s">
        <v>139</v>
      </c>
      <c r="DJ53" s="2" t="s">
        <v>129</v>
      </c>
      <c r="DK53" s="4"/>
      <c r="DL53" s="8"/>
      <c r="DM53" s="4"/>
      <c r="DN53" s="8"/>
      <c r="DO53" s="7"/>
      <c r="DP53" s="7"/>
      <c r="DQ53" s="2" t="s">
        <v>136</v>
      </c>
      <c r="DR53" s="2" t="s">
        <v>170</v>
      </c>
      <c r="DS53" s="2" t="s">
        <v>750</v>
      </c>
      <c r="DT53" s="2" t="s">
        <v>872</v>
      </c>
      <c r="DU53" s="2" t="s">
        <v>139</v>
      </c>
      <c r="DV53" s="2" t="s">
        <v>129</v>
      </c>
      <c r="DW53" s="4">
        <v>4</v>
      </c>
      <c r="DX53" s="8">
        <v>433.64</v>
      </c>
      <c r="DY53" s="4"/>
      <c r="DZ53" s="8"/>
      <c r="EA53" s="7"/>
      <c r="EB53" s="7"/>
      <c r="EC53" s="2" t="s">
        <v>136</v>
      </c>
      <c r="ED53" s="2" t="s">
        <v>170</v>
      </c>
      <c r="EE53" s="2" t="s">
        <v>659</v>
      </c>
      <c r="EF53" s="2" t="s">
        <v>873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136</v>
      </c>
      <c r="EP53" s="2" t="s">
        <v>170</v>
      </c>
      <c r="EQ53" s="2" t="s">
        <v>462</v>
      </c>
      <c r="ER53" s="2" t="s">
        <v>874</v>
      </c>
      <c r="ES53" s="2" t="s">
        <v>139</v>
      </c>
      <c r="ET53" s="2" t="s">
        <v>129</v>
      </c>
      <c r="EU53" s="4">
        <v>6</v>
      </c>
      <c r="EV53" s="8">
        <v>524.14</v>
      </c>
      <c r="EW53" s="4"/>
      <c r="EX53" s="8"/>
      <c r="EY53" s="7"/>
      <c r="EZ53" s="7"/>
      <c r="FA53" s="2" t="s">
        <v>136</v>
      </c>
      <c r="FB53" s="2" t="s">
        <v>170</v>
      </c>
      <c r="FC53" s="2" t="s">
        <v>875</v>
      </c>
      <c r="FD53" s="2" t="s">
        <v>876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168</v>
      </c>
      <c r="FN53" s="2" t="s">
        <v>170</v>
      </c>
      <c r="FO53" s="2" t="s">
        <v>129</v>
      </c>
      <c r="FP53" s="2" t="s">
        <v>129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170</v>
      </c>
      <c r="GA53" s="2" t="s">
        <v>156</v>
      </c>
      <c r="GB53" s="2" t="s">
        <v>877</v>
      </c>
      <c r="GC53" s="2" t="s">
        <v>139</v>
      </c>
      <c r="GD53" s="2" t="s">
        <v>129</v>
      </c>
      <c r="GE53" s="4">
        <v>5</v>
      </c>
      <c r="GF53" s="8">
        <v>479.91</v>
      </c>
      <c r="GG53" s="4"/>
      <c r="GH53" s="8"/>
      <c r="GI53" s="7"/>
      <c r="GJ53" s="7"/>
      <c r="GK53" s="2" t="s">
        <v>136</v>
      </c>
      <c r="GL53" s="2" t="s">
        <v>170</v>
      </c>
      <c r="GM53" s="2" t="s">
        <v>197</v>
      </c>
      <c r="GN53" s="2" t="s">
        <v>878</v>
      </c>
      <c r="GO53" s="2" t="s">
        <v>139</v>
      </c>
      <c r="GP53" s="2" t="s">
        <v>129</v>
      </c>
      <c r="GQ53" s="4">
        <v>4</v>
      </c>
      <c r="GR53" s="8">
        <v>399.46</v>
      </c>
      <c r="GS53" s="4"/>
      <c r="GT53" s="8"/>
      <c r="GU53" s="7"/>
      <c r="GV53" s="7"/>
      <c r="GW53" s="2" t="s">
        <v>136</v>
      </c>
      <c r="GX53" s="2" t="s">
        <v>170</v>
      </c>
      <c r="GY53" s="2" t="s">
        <v>159</v>
      </c>
      <c r="GZ53" s="2" t="s">
        <v>879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161</v>
      </c>
      <c r="HJ53" s="2" t="s">
        <v>170</v>
      </c>
      <c r="HK53" s="2" t="s">
        <v>129</v>
      </c>
      <c r="HL53" s="2" t="s">
        <v>129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170</v>
      </c>
      <c r="HW53" s="2" t="s">
        <v>162</v>
      </c>
      <c r="HX53" s="2" t="s">
        <v>880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168</v>
      </c>
      <c r="IH53" s="2" t="s">
        <v>170</v>
      </c>
      <c r="II53" s="2" t="s">
        <v>129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170</v>
      </c>
      <c r="IU53" s="2" t="s">
        <v>881</v>
      </c>
      <c r="IV53" s="2" t="s">
        <v>882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136</v>
      </c>
      <c r="JF53" s="2" t="s">
        <v>170</v>
      </c>
      <c r="JG53" s="2" t="s">
        <v>166</v>
      </c>
      <c r="JH53" s="2" t="s">
        <v>129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136</v>
      </c>
      <c r="JR53" s="2" t="s">
        <v>170</v>
      </c>
      <c r="JS53" s="2" t="s">
        <v>678</v>
      </c>
      <c r="JT53" s="2" t="s">
        <v>883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168</v>
      </c>
      <c r="KD53" s="2" t="s">
        <v>170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168</v>
      </c>
      <c r="LN53" s="2" t="s">
        <v>170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169</v>
      </c>
      <c r="MX53" s="2" t="s">
        <v>170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168</v>
      </c>
      <c r="NJ53" s="2" t="s">
        <v>170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168</v>
      </c>
      <c r="OH53" s="2" t="s">
        <v>170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136</v>
      </c>
      <c r="PR53" s="2" t="s">
        <v>170</v>
      </c>
      <c r="PS53" s="2" t="s">
        <v>669</v>
      </c>
      <c r="PT53" s="2" t="s">
        <v>884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168</v>
      </c>
      <c r="QD53" s="2" t="s">
        <v>170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885</v>
      </c>
      <c r="B54" s="2" t="s">
        <v>118</v>
      </c>
      <c r="C54" s="2" t="s">
        <v>119</v>
      </c>
      <c r="D54" s="2" t="s">
        <v>819</v>
      </c>
      <c r="E54" s="2" t="s">
        <v>820</v>
      </c>
      <c r="F54" s="2" t="s">
        <v>886</v>
      </c>
      <c r="G54" s="2" t="s">
        <v>886</v>
      </c>
      <c r="H54" s="2" t="s">
        <v>886</v>
      </c>
      <c r="I54" s="2" t="s">
        <v>887</v>
      </c>
      <c r="J54" s="2" t="s">
        <v>124</v>
      </c>
      <c r="K54" s="2" t="s">
        <v>888</v>
      </c>
      <c r="L54" s="3">
        <v>54.27</v>
      </c>
      <c r="M54" s="3">
        <v>56.98</v>
      </c>
      <c r="N54" s="3">
        <v>129.99</v>
      </c>
      <c r="O54" s="2" t="s">
        <v>126</v>
      </c>
      <c r="P54" s="2" t="s">
        <v>512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176</v>
      </c>
      <c r="V54" s="2" t="s">
        <v>177</v>
      </c>
      <c r="W54" s="2" t="s">
        <v>132</v>
      </c>
      <c r="X54" s="2" t="s">
        <v>129</v>
      </c>
      <c r="Y54" s="2" t="s">
        <v>327</v>
      </c>
      <c r="Z54" s="4">
        <v>173</v>
      </c>
      <c r="AA54" s="4">
        <f>=ROUNDDOWN(17.3,0)</f>
      </c>
      <c r="AB54" s="5">
        <v>10</v>
      </c>
      <c r="AC54" s="2" t="s">
        <v>714</v>
      </c>
      <c r="AD54" s="4">
        <v>100</v>
      </c>
      <c r="AE54" s="4">
        <v>100</v>
      </c>
      <c r="AF54" s="6">
        <v>65</v>
      </c>
      <c r="AG54" s="6"/>
      <c r="AH54" s="7">
        <v>0.5601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124</v>
      </c>
      <c r="AQ54" s="8">
        <v>9436.5</v>
      </c>
      <c r="AR54" s="4"/>
      <c r="AS54" s="8"/>
      <c r="AT54" s="7"/>
      <c r="AU54" s="7"/>
      <c r="AV54" s="4">
        <v>124</v>
      </c>
      <c r="AW54" s="8">
        <v>9436.5</v>
      </c>
      <c r="AX54" s="4"/>
      <c r="AY54" s="8"/>
      <c r="AZ54" s="7"/>
      <c r="BA54" s="7"/>
      <c r="BB54" s="7">
        <v>1</v>
      </c>
      <c r="BC54" s="4">
        <v>124</v>
      </c>
      <c r="BD54" s="8">
        <v>9436.5</v>
      </c>
      <c r="BE54" s="4"/>
      <c r="BF54" s="8"/>
      <c r="BG54" s="7"/>
      <c r="BH54" s="7"/>
      <c r="BI54" s="7">
        <v>1</v>
      </c>
      <c r="BJ54" s="4">
        <v>124</v>
      </c>
      <c r="BK54" s="8">
        <v>9436.5</v>
      </c>
      <c r="BL54" s="2" t="s">
        <v>889</v>
      </c>
      <c r="BM54" s="7">
        <v>1</v>
      </c>
      <c r="BN54" s="7">
        <v>1</v>
      </c>
      <c r="BO54" s="4">
        <v>14</v>
      </c>
      <c r="BP54" s="8">
        <v>1013.66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824</v>
      </c>
      <c r="BX54" s="2" t="s">
        <v>421</v>
      </c>
      <c r="BY54" s="2" t="s">
        <v>139</v>
      </c>
      <c r="BZ54" s="2" t="s">
        <v>129</v>
      </c>
      <c r="CA54" s="4">
        <v>16</v>
      </c>
      <c r="CB54" s="8">
        <v>1400.71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327</v>
      </c>
      <c r="CJ54" s="2" t="s">
        <v>154</v>
      </c>
      <c r="CK54" s="2" t="s">
        <v>139</v>
      </c>
      <c r="CL54" s="2" t="s">
        <v>129</v>
      </c>
      <c r="CM54" s="4">
        <v>7</v>
      </c>
      <c r="CN54" s="8">
        <v>457.29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826</v>
      </c>
      <c r="CV54" s="2" t="s">
        <v>158</v>
      </c>
      <c r="CW54" s="2" t="s">
        <v>139</v>
      </c>
      <c r="CX54" s="2" t="s">
        <v>129</v>
      </c>
      <c r="CY54" s="4">
        <v>7</v>
      </c>
      <c r="CZ54" s="8">
        <v>551.53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184</v>
      </c>
      <c r="DH54" s="2" t="s">
        <v>331</v>
      </c>
      <c r="DI54" s="2" t="s">
        <v>139</v>
      </c>
      <c r="DJ54" s="2" t="s">
        <v>129</v>
      </c>
      <c r="DK54" s="4">
        <v>5</v>
      </c>
      <c r="DL54" s="8">
        <v>361.96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332</v>
      </c>
      <c r="DT54" s="2" t="s">
        <v>890</v>
      </c>
      <c r="DU54" s="2" t="s">
        <v>139</v>
      </c>
      <c r="DV54" s="2" t="s">
        <v>129</v>
      </c>
      <c r="DW54" s="4">
        <v>23</v>
      </c>
      <c r="DX54" s="8">
        <v>1812.17</v>
      </c>
      <c r="DY54" s="4"/>
      <c r="DZ54" s="8"/>
      <c r="EA54" s="7"/>
      <c r="EB54" s="7"/>
      <c r="EC54" s="2" t="s">
        <v>136</v>
      </c>
      <c r="ED54" s="2" t="s">
        <v>126</v>
      </c>
      <c r="EE54" s="2" t="s">
        <v>826</v>
      </c>
      <c r="EF54" s="2" t="s">
        <v>375</v>
      </c>
      <c r="EG54" s="2" t="s">
        <v>139</v>
      </c>
      <c r="EH54" s="2" t="s">
        <v>129</v>
      </c>
      <c r="EI54" s="4">
        <v>38</v>
      </c>
      <c r="EJ54" s="8">
        <v>2770.11</v>
      </c>
      <c r="EK54" s="4"/>
      <c r="EL54" s="8"/>
      <c r="EM54" s="7"/>
      <c r="EN54" s="7"/>
      <c r="EO54" s="2" t="s">
        <v>136</v>
      </c>
      <c r="EP54" s="2" t="s">
        <v>126</v>
      </c>
      <c r="EQ54" s="2" t="s">
        <v>826</v>
      </c>
      <c r="ER54" s="2" t="s">
        <v>891</v>
      </c>
      <c r="ES54" s="2" t="s">
        <v>139</v>
      </c>
      <c r="ET54" s="2" t="s">
        <v>129</v>
      </c>
      <c r="EU54" s="4">
        <v>9</v>
      </c>
      <c r="EV54" s="8">
        <v>650.07</v>
      </c>
      <c r="EW54" s="4"/>
      <c r="EX54" s="8"/>
      <c r="EY54" s="7"/>
      <c r="EZ54" s="7"/>
      <c r="FA54" s="2" t="s">
        <v>136</v>
      </c>
      <c r="FB54" s="2" t="s">
        <v>151</v>
      </c>
      <c r="FC54" s="2" t="s">
        <v>335</v>
      </c>
      <c r="FD54" s="2" t="s">
        <v>892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168</v>
      </c>
      <c r="FN54" s="2" t="s">
        <v>126</v>
      </c>
      <c r="FO54" s="2" t="s">
        <v>129</v>
      </c>
      <c r="FP54" s="2" t="s">
        <v>129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555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136</v>
      </c>
      <c r="GL54" s="2" t="s">
        <v>126</v>
      </c>
      <c r="GM54" s="2" t="s">
        <v>520</v>
      </c>
      <c r="GN54" s="2" t="s">
        <v>129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595</v>
      </c>
      <c r="GZ54" s="2" t="s">
        <v>773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126</v>
      </c>
      <c r="HK54" s="2" t="s">
        <v>556</v>
      </c>
      <c r="HL54" s="2" t="s">
        <v>893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126</v>
      </c>
      <c r="HW54" s="2" t="s">
        <v>340</v>
      </c>
      <c r="HX54" s="2" t="s">
        <v>894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168</v>
      </c>
      <c r="IH54" s="2" t="s">
        <v>126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>
        <v>1</v>
      </c>
      <c r="IN54" s="8">
        <v>73.87</v>
      </c>
      <c r="IO54" s="4"/>
      <c r="IP54" s="8"/>
      <c r="IQ54" s="7"/>
      <c r="IR54" s="7"/>
      <c r="IS54" s="2" t="s">
        <v>136</v>
      </c>
      <c r="IT54" s="2" t="s">
        <v>126</v>
      </c>
      <c r="IU54" s="2" t="s">
        <v>895</v>
      </c>
      <c r="IV54" s="2" t="s">
        <v>896</v>
      </c>
      <c r="IW54" s="2" t="s">
        <v>139</v>
      </c>
      <c r="IX54" s="2" t="s">
        <v>129</v>
      </c>
      <c r="IY54" s="4">
        <v>3</v>
      </c>
      <c r="IZ54" s="8">
        <v>205.14</v>
      </c>
      <c r="JA54" s="4"/>
      <c r="JB54" s="8"/>
      <c r="JC54" s="7"/>
      <c r="JD54" s="7"/>
      <c r="JE54" s="2" t="s">
        <v>136</v>
      </c>
      <c r="JF54" s="2" t="s">
        <v>126</v>
      </c>
      <c r="JG54" s="2" t="s">
        <v>395</v>
      </c>
      <c r="JH54" s="2" t="s">
        <v>281</v>
      </c>
      <c r="JI54" s="2" t="s">
        <v>139</v>
      </c>
      <c r="JJ54" s="2" t="s">
        <v>129</v>
      </c>
      <c r="JK54" s="4">
        <v>1</v>
      </c>
      <c r="JL54" s="8">
        <v>139.99</v>
      </c>
      <c r="JM54" s="4"/>
      <c r="JN54" s="8"/>
      <c r="JO54" s="7"/>
      <c r="JP54" s="7"/>
      <c r="JQ54" s="2" t="s">
        <v>136</v>
      </c>
      <c r="JR54" s="2" t="s">
        <v>126</v>
      </c>
      <c r="JS54" s="2" t="s">
        <v>826</v>
      </c>
      <c r="JT54" s="2" t="s">
        <v>897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168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168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169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168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168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169</v>
      </c>
      <c r="ML54" s="2" t="s">
        <v>126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168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169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168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168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168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898</v>
      </c>
      <c r="B55" s="2" t="s">
        <v>118</v>
      </c>
      <c r="C55" s="2" t="s">
        <v>119</v>
      </c>
      <c r="D55" s="2" t="s">
        <v>819</v>
      </c>
      <c r="E55" s="2" t="s">
        <v>820</v>
      </c>
      <c r="F55" s="2" t="s">
        <v>899</v>
      </c>
      <c r="G55" s="2" t="s">
        <v>899</v>
      </c>
      <c r="H55" s="2" t="s">
        <v>899</v>
      </c>
      <c r="I55" s="2" t="s">
        <v>900</v>
      </c>
      <c r="J55" s="2" t="s">
        <v>124</v>
      </c>
      <c r="K55" s="2" t="s">
        <v>901</v>
      </c>
      <c r="L55" s="3">
        <v>70.3</v>
      </c>
      <c r="M55" s="3">
        <v>73.82</v>
      </c>
      <c r="N55" s="3">
        <v>159.99</v>
      </c>
      <c r="O55" s="2" t="s">
        <v>126</v>
      </c>
      <c r="P55" s="2" t="s">
        <v>325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176</v>
      </c>
      <c r="V55" s="2" t="s">
        <v>177</v>
      </c>
      <c r="W55" s="2" t="s">
        <v>381</v>
      </c>
      <c r="X55" s="2" t="s">
        <v>129</v>
      </c>
      <c r="Y55" s="2" t="s">
        <v>327</v>
      </c>
      <c r="Z55" s="4">
        <v>44</v>
      </c>
      <c r="AA55" s="4">
        <f>=ROUNDDOWN(14.6666666666667,0)</f>
      </c>
      <c r="AB55" s="5">
        <v>3</v>
      </c>
      <c r="AC55" s="2" t="s">
        <v>129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83</v>
      </c>
      <c r="AQ55" s="8">
        <v>7467.79</v>
      </c>
      <c r="AR55" s="4"/>
      <c r="AS55" s="8"/>
      <c r="AT55" s="7"/>
      <c r="AU55" s="7"/>
      <c r="AV55" s="4">
        <v>83</v>
      </c>
      <c r="AW55" s="8">
        <v>7467.79</v>
      </c>
      <c r="AX55" s="4"/>
      <c r="AY55" s="8"/>
      <c r="AZ55" s="7"/>
      <c r="BA55" s="7"/>
      <c r="BB55" s="7">
        <v>1</v>
      </c>
      <c r="BC55" s="4">
        <v>83</v>
      </c>
      <c r="BD55" s="8">
        <v>7467.79</v>
      </c>
      <c r="BE55" s="4"/>
      <c r="BF55" s="8"/>
      <c r="BG55" s="7"/>
      <c r="BH55" s="7"/>
      <c r="BI55" s="7">
        <v>1</v>
      </c>
      <c r="BJ55" s="4">
        <v>83</v>
      </c>
      <c r="BK55" s="8">
        <v>7467.79</v>
      </c>
      <c r="BL55" s="2" t="s">
        <v>902</v>
      </c>
      <c r="BM55" s="7">
        <v>1</v>
      </c>
      <c r="BN55" s="7">
        <v>1</v>
      </c>
      <c r="BO55" s="4">
        <v>4</v>
      </c>
      <c r="BP55" s="8">
        <v>342.63</v>
      </c>
      <c r="BQ55" s="4"/>
      <c r="BR55" s="8"/>
      <c r="BS55" s="7"/>
      <c r="BT55" s="7"/>
      <c r="BU55" s="2" t="s">
        <v>136</v>
      </c>
      <c r="BV55" s="2" t="s">
        <v>126</v>
      </c>
      <c r="BW55" s="2" t="s">
        <v>903</v>
      </c>
      <c r="BX55" s="2" t="s">
        <v>904</v>
      </c>
      <c r="BY55" s="2" t="s">
        <v>139</v>
      </c>
      <c r="BZ55" s="2" t="s">
        <v>129</v>
      </c>
      <c r="CA55" s="4">
        <v>47</v>
      </c>
      <c r="CB55" s="8">
        <v>4424.59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327</v>
      </c>
      <c r="CJ55" s="2" t="s">
        <v>206</v>
      </c>
      <c r="CK55" s="2" t="s">
        <v>139</v>
      </c>
      <c r="CL55" s="2" t="s">
        <v>129</v>
      </c>
      <c r="CM55" s="4">
        <v>7</v>
      </c>
      <c r="CN55" s="8">
        <v>509.41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421</v>
      </c>
      <c r="CV55" s="2" t="s">
        <v>158</v>
      </c>
      <c r="CW55" s="2" t="s">
        <v>139</v>
      </c>
      <c r="CX55" s="2" t="s">
        <v>129</v>
      </c>
      <c r="CY55" s="4">
        <v>6</v>
      </c>
      <c r="CZ55" s="8">
        <v>522.12</v>
      </c>
      <c r="DA55" s="4"/>
      <c r="DB55" s="8"/>
      <c r="DC55" s="7"/>
      <c r="DD55" s="7"/>
      <c r="DE55" s="2" t="s">
        <v>136</v>
      </c>
      <c r="DF55" s="2" t="s">
        <v>126</v>
      </c>
      <c r="DG55" s="2" t="s">
        <v>184</v>
      </c>
      <c r="DH55" s="2" t="s">
        <v>376</v>
      </c>
      <c r="DI55" s="2" t="s">
        <v>139</v>
      </c>
      <c r="DJ55" s="2" t="s">
        <v>129</v>
      </c>
      <c r="DK55" s="4">
        <v>2</v>
      </c>
      <c r="DL55" s="8">
        <v>179.49</v>
      </c>
      <c r="DM55" s="4"/>
      <c r="DN55" s="8"/>
      <c r="DO55" s="7"/>
      <c r="DP55" s="7"/>
      <c r="DQ55" s="2" t="s">
        <v>136</v>
      </c>
      <c r="DR55" s="2" t="s">
        <v>126</v>
      </c>
      <c r="DS55" s="2" t="s">
        <v>332</v>
      </c>
      <c r="DT55" s="2" t="s">
        <v>905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136</v>
      </c>
      <c r="ED55" s="2" t="s">
        <v>126</v>
      </c>
      <c r="EE55" s="2" t="s">
        <v>421</v>
      </c>
      <c r="EF55" s="2" t="s">
        <v>129</v>
      </c>
      <c r="EG55" s="2" t="s">
        <v>139</v>
      </c>
      <c r="EH55" s="2" t="s">
        <v>129</v>
      </c>
      <c r="EI55" s="4">
        <v>5</v>
      </c>
      <c r="EJ55" s="8">
        <v>440.57</v>
      </c>
      <c r="EK55" s="4"/>
      <c r="EL55" s="8"/>
      <c r="EM55" s="7"/>
      <c r="EN55" s="7"/>
      <c r="EO55" s="2" t="s">
        <v>136</v>
      </c>
      <c r="EP55" s="2" t="s">
        <v>126</v>
      </c>
      <c r="EQ55" s="2" t="s">
        <v>373</v>
      </c>
      <c r="ER55" s="2" t="s">
        <v>906</v>
      </c>
      <c r="ES55" s="2" t="s">
        <v>139</v>
      </c>
      <c r="ET55" s="2" t="s">
        <v>129</v>
      </c>
      <c r="EU55" s="4">
        <v>3</v>
      </c>
      <c r="EV55" s="8">
        <v>276.92</v>
      </c>
      <c r="EW55" s="4"/>
      <c r="EX55" s="8"/>
      <c r="EY55" s="7"/>
      <c r="EZ55" s="7"/>
      <c r="FA55" s="2" t="s">
        <v>136</v>
      </c>
      <c r="FB55" s="2" t="s">
        <v>151</v>
      </c>
      <c r="FC55" s="2" t="s">
        <v>335</v>
      </c>
      <c r="FD55" s="2" t="s">
        <v>907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168</v>
      </c>
      <c r="FN55" s="2" t="s">
        <v>126</v>
      </c>
      <c r="FO55" s="2" t="s">
        <v>129</v>
      </c>
      <c r="FP55" s="2" t="s">
        <v>129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337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168</v>
      </c>
      <c r="GL55" s="2" t="s">
        <v>126</v>
      </c>
      <c r="GM55" s="2" t="s">
        <v>129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168</v>
      </c>
      <c r="GX55" s="2" t="s">
        <v>126</v>
      </c>
      <c r="GY55" s="2" t="s">
        <v>129</v>
      </c>
      <c r="GZ55" s="2" t="s">
        <v>129</v>
      </c>
      <c r="HA55" s="2" t="s">
        <v>139</v>
      </c>
      <c r="HB55" s="2" t="s">
        <v>129</v>
      </c>
      <c r="HC55" s="4">
        <v>9</v>
      </c>
      <c r="HD55" s="8">
        <v>772.06</v>
      </c>
      <c r="HE55" s="4"/>
      <c r="HF55" s="8"/>
      <c r="HG55" s="7"/>
      <c r="HH55" s="7"/>
      <c r="HI55" s="2" t="s">
        <v>136</v>
      </c>
      <c r="HJ55" s="2" t="s">
        <v>126</v>
      </c>
      <c r="HK55" s="2" t="s">
        <v>338</v>
      </c>
      <c r="HL55" s="2" t="s">
        <v>908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340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168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136</v>
      </c>
      <c r="IT55" s="2" t="s">
        <v>126</v>
      </c>
      <c r="IU55" s="2" t="s">
        <v>342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136</v>
      </c>
      <c r="JF55" s="2" t="s">
        <v>126</v>
      </c>
      <c r="JG55" s="2" t="s">
        <v>395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136</v>
      </c>
      <c r="JR55" s="2" t="s">
        <v>126</v>
      </c>
      <c r="JS55" s="2" t="s">
        <v>154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168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168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169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168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168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169</v>
      </c>
      <c r="ML55" s="2" t="s">
        <v>126</v>
      </c>
      <c r="MM55" s="2" t="s">
        <v>129</v>
      </c>
      <c r="MN55" s="2" t="s">
        <v>129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168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169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168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168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168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909</v>
      </c>
      <c r="B56" s="2" t="s">
        <v>118</v>
      </c>
      <c r="C56" s="2" t="s">
        <v>119</v>
      </c>
      <c r="D56" s="2" t="s">
        <v>819</v>
      </c>
      <c r="E56" s="2" t="s">
        <v>820</v>
      </c>
      <c r="F56" s="2" t="s">
        <v>910</v>
      </c>
      <c r="G56" s="2" t="s">
        <v>910</v>
      </c>
      <c r="H56" s="2" t="s">
        <v>910</v>
      </c>
      <c r="I56" s="2" t="s">
        <v>911</v>
      </c>
      <c r="J56" s="2" t="s">
        <v>124</v>
      </c>
      <c r="K56" s="2" t="s">
        <v>400</v>
      </c>
      <c r="L56" s="3">
        <v>109.44</v>
      </c>
      <c r="M56" s="3">
        <v>114.91</v>
      </c>
      <c r="N56" s="3">
        <v>229.99</v>
      </c>
      <c r="O56" s="2" t="s">
        <v>742</v>
      </c>
      <c r="P56" s="2" t="s">
        <v>264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176</v>
      </c>
      <c r="V56" s="2" t="s">
        <v>177</v>
      </c>
      <c r="W56" s="2" t="s">
        <v>381</v>
      </c>
      <c r="X56" s="2" t="s">
        <v>129</v>
      </c>
      <c r="Y56" s="2" t="s">
        <v>912</v>
      </c>
      <c r="Z56" s="4"/>
      <c r="AA56" s="4">
        <f>=ROUNDDOWN({0},0)</f>
      </c>
      <c r="AB56" s="5">
        <v>1.4</v>
      </c>
      <c r="AC56" s="2" t="s">
        <v>129</v>
      </c>
      <c r="AD56" s="4"/>
      <c r="AE56" s="4"/>
      <c r="AF56" s="6">
        <v>65</v>
      </c>
      <c r="AG56" s="6"/>
      <c r="AH56" s="7">
        <v>0.4071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29</v>
      </c>
      <c r="AQ56" s="8">
        <v>3646.03</v>
      </c>
      <c r="AR56" s="4"/>
      <c r="AS56" s="8"/>
      <c r="AT56" s="7"/>
      <c r="AU56" s="7"/>
      <c r="AV56" s="4">
        <v>29</v>
      </c>
      <c r="AW56" s="8">
        <v>3646.03</v>
      </c>
      <c r="AX56" s="4"/>
      <c r="AY56" s="8"/>
      <c r="AZ56" s="7"/>
      <c r="BA56" s="7"/>
      <c r="BB56" s="7">
        <v>1</v>
      </c>
      <c r="BC56" s="4">
        <v>29</v>
      </c>
      <c r="BD56" s="8">
        <v>3646.03</v>
      </c>
      <c r="BE56" s="4"/>
      <c r="BF56" s="8"/>
      <c r="BG56" s="7"/>
      <c r="BH56" s="7"/>
      <c r="BI56" s="7">
        <v>1</v>
      </c>
      <c r="BJ56" s="4">
        <v>29</v>
      </c>
      <c r="BK56" s="8">
        <v>3646.03</v>
      </c>
      <c r="BL56" s="2" t="s">
        <v>913</v>
      </c>
      <c r="BM56" s="7">
        <v>1</v>
      </c>
      <c r="BN56" s="7">
        <v>1</v>
      </c>
      <c r="BO56" s="4">
        <v>3</v>
      </c>
      <c r="BP56" s="8">
        <v>399.18</v>
      </c>
      <c r="BQ56" s="4"/>
      <c r="BR56" s="8"/>
      <c r="BS56" s="7"/>
      <c r="BT56" s="7"/>
      <c r="BU56" s="2" t="s">
        <v>136</v>
      </c>
      <c r="BV56" s="2" t="s">
        <v>170</v>
      </c>
      <c r="BW56" s="2" t="s">
        <v>912</v>
      </c>
      <c r="BX56" s="2" t="s">
        <v>914</v>
      </c>
      <c r="BY56" s="2" t="s">
        <v>139</v>
      </c>
      <c r="BZ56" s="2" t="s">
        <v>129</v>
      </c>
      <c r="CA56" s="4">
        <v>17</v>
      </c>
      <c r="CB56" s="8">
        <v>2141.86</v>
      </c>
      <c r="CC56" s="4"/>
      <c r="CD56" s="8"/>
      <c r="CE56" s="7"/>
      <c r="CF56" s="7"/>
      <c r="CG56" s="2" t="s">
        <v>136</v>
      </c>
      <c r="CH56" s="2" t="s">
        <v>170</v>
      </c>
      <c r="CI56" s="2" t="s">
        <v>182</v>
      </c>
      <c r="CJ56" s="2" t="s">
        <v>915</v>
      </c>
      <c r="CK56" s="2" t="s">
        <v>139</v>
      </c>
      <c r="CL56" s="2" t="s">
        <v>129</v>
      </c>
      <c r="CM56" s="4">
        <v>3</v>
      </c>
      <c r="CN56" s="8">
        <v>342.93</v>
      </c>
      <c r="CO56" s="4"/>
      <c r="CP56" s="8"/>
      <c r="CQ56" s="7"/>
      <c r="CR56" s="7"/>
      <c r="CS56" s="2" t="s">
        <v>136</v>
      </c>
      <c r="CT56" s="2" t="s">
        <v>170</v>
      </c>
      <c r="CU56" s="2" t="s">
        <v>912</v>
      </c>
      <c r="CV56" s="2" t="s">
        <v>292</v>
      </c>
      <c r="CW56" s="2" t="s">
        <v>139</v>
      </c>
      <c r="CX56" s="2" t="s">
        <v>129</v>
      </c>
      <c r="CY56" s="4">
        <v>2</v>
      </c>
      <c r="CZ56" s="8">
        <v>266.12</v>
      </c>
      <c r="DA56" s="4"/>
      <c r="DB56" s="8"/>
      <c r="DC56" s="7"/>
      <c r="DD56" s="7"/>
      <c r="DE56" s="2" t="s">
        <v>136</v>
      </c>
      <c r="DF56" s="2" t="s">
        <v>170</v>
      </c>
      <c r="DG56" s="2" t="s">
        <v>184</v>
      </c>
      <c r="DH56" s="2" t="s">
        <v>704</v>
      </c>
      <c r="DI56" s="2" t="s">
        <v>139</v>
      </c>
      <c r="DJ56" s="2" t="s">
        <v>129</v>
      </c>
      <c r="DK56" s="4"/>
      <c r="DL56" s="8"/>
      <c r="DM56" s="4"/>
      <c r="DN56" s="8"/>
      <c r="DO56" s="7"/>
      <c r="DP56" s="7"/>
      <c r="DQ56" s="2" t="s">
        <v>136</v>
      </c>
      <c r="DR56" s="2" t="s">
        <v>170</v>
      </c>
      <c r="DS56" s="2" t="s">
        <v>272</v>
      </c>
      <c r="DT56" s="2" t="s">
        <v>916</v>
      </c>
      <c r="DU56" s="2" t="s">
        <v>139</v>
      </c>
      <c r="DV56" s="2" t="s">
        <v>129</v>
      </c>
      <c r="DW56" s="4">
        <v>1</v>
      </c>
      <c r="DX56" s="8">
        <v>133.06</v>
      </c>
      <c r="DY56" s="4"/>
      <c r="DZ56" s="8"/>
      <c r="EA56" s="7"/>
      <c r="EB56" s="7"/>
      <c r="EC56" s="2" t="s">
        <v>136</v>
      </c>
      <c r="ED56" s="2" t="s">
        <v>170</v>
      </c>
      <c r="EE56" s="2" t="s">
        <v>273</v>
      </c>
      <c r="EF56" s="2" t="s">
        <v>831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136</v>
      </c>
      <c r="EP56" s="2" t="s">
        <v>170</v>
      </c>
      <c r="EQ56" s="2" t="s">
        <v>275</v>
      </c>
      <c r="ER56" s="2" t="s">
        <v>917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136</v>
      </c>
      <c r="FB56" s="2" t="s">
        <v>170</v>
      </c>
      <c r="FC56" s="2" t="s">
        <v>191</v>
      </c>
      <c r="FD56" s="2" t="s">
        <v>918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168</v>
      </c>
      <c r="FN56" s="2" t="s">
        <v>170</v>
      </c>
      <c r="FO56" s="2" t="s">
        <v>129</v>
      </c>
      <c r="FP56" s="2" t="s">
        <v>129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136</v>
      </c>
      <c r="FZ56" s="2" t="s">
        <v>170</v>
      </c>
      <c r="GA56" s="2" t="s">
        <v>919</v>
      </c>
      <c r="GB56" s="2" t="s">
        <v>920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168</v>
      </c>
      <c r="GL56" s="2" t="s">
        <v>170</v>
      </c>
      <c r="GM56" s="2" t="s">
        <v>129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168</v>
      </c>
      <c r="GX56" s="2" t="s">
        <v>170</v>
      </c>
      <c r="GY56" s="2" t="s">
        <v>129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170</v>
      </c>
      <c r="HK56" s="2" t="s">
        <v>201</v>
      </c>
      <c r="HL56" s="2" t="s">
        <v>921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170</v>
      </c>
      <c r="HW56" s="2" t="s">
        <v>922</v>
      </c>
      <c r="HX56" s="2" t="s">
        <v>923</v>
      </c>
      <c r="HY56" s="2" t="s">
        <v>139</v>
      </c>
      <c r="HZ56" s="2" t="s">
        <v>129</v>
      </c>
      <c r="IA56" s="4">
        <v>3</v>
      </c>
      <c r="IB56" s="8">
        <v>362.88</v>
      </c>
      <c r="IC56" s="4"/>
      <c r="ID56" s="8"/>
      <c r="IE56" s="7"/>
      <c r="IF56" s="7"/>
      <c r="IG56" s="2" t="s">
        <v>136</v>
      </c>
      <c r="IH56" s="2" t="s">
        <v>170</v>
      </c>
      <c r="II56" s="2" t="s">
        <v>205</v>
      </c>
      <c r="IJ56" s="2" t="s">
        <v>924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170</v>
      </c>
      <c r="IU56" s="2" t="s">
        <v>207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168</v>
      </c>
      <c r="JF56" s="2" t="s">
        <v>170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136</v>
      </c>
      <c r="JR56" s="2" t="s">
        <v>170</v>
      </c>
      <c r="JS56" s="2" t="s">
        <v>912</v>
      </c>
      <c r="JT56" s="2" t="s">
        <v>925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168</v>
      </c>
      <c r="KD56" s="2" t="s">
        <v>170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129</v>
      </c>
      <c r="KP56" s="2" t="s">
        <v>129</v>
      </c>
      <c r="KQ56" s="2" t="s">
        <v>129</v>
      </c>
      <c r="KR56" s="2" t="s">
        <v>129</v>
      </c>
      <c r="KS56" s="2" t="s">
        <v>129</v>
      </c>
      <c r="KT56" s="2" t="s">
        <v>129</v>
      </c>
      <c r="KU56" s="4"/>
      <c r="KV56" s="8"/>
      <c r="KW56" s="4"/>
      <c r="KX56" s="8"/>
      <c r="KY56" s="7"/>
      <c r="KZ56" s="7"/>
      <c r="LA56" s="2" t="s">
        <v>169</v>
      </c>
      <c r="LB56" s="2" t="s">
        <v>170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168</v>
      </c>
      <c r="LN56" s="2" t="s">
        <v>170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2" t="s">
        <v>129</v>
      </c>
      <c r="ME56" s="4"/>
      <c r="MF56" s="8"/>
      <c r="MG56" s="4"/>
      <c r="MH56" s="8"/>
      <c r="MI56" s="7"/>
      <c r="MJ56" s="7"/>
      <c r="MK56" s="2" t="s">
        <v>169</v>
      </c>
      <c r="ML56" s="2" t="s">
        <v>170</v>
      </c>
      <c r="MM56" s="2" t="s">
        <v>129</v>
      </c>
      <c r="MN56" s="2" t="s">
        <v>129</v>
      </c>
      <c r="MO56" s="2" t="s">
        <v>139</v>
      </c>
      <c r="MP56" s="2" t="s">
        <v>129</v>
      </c>
      <c r="MQ56" s="4"/>
      <c r="MR56" s="8"/>
      <c r="MS56" s="4"/>
      <c r="MT56" s="8"/>
      <c r="MU56" s="7"/>
      <c r="MV56" s="7"/>
      <c r="MW56" s="2" t="s">
        <v>169</v>
      </c>
      <c r="MX56" s="2" t="s">
        <v>170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168</v>
      </c>
      <c r="NJ56" s="2" t="s">
        <v>170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169</v>
      </c>
      <c r="NV56" s="2" t="s">
        <v>170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168</v>
      </c>
      <c r="OH56" s="2" t="s">
        <v>170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168</v>
      </c>
      <c r="PR56" s="2" t="s">
        <v>170</v>
      </c>
      <c r="PS56" s="2" t="s">
        <v>129</v>
      </c>
      <c r="PT56" s="2" t="s">
        <v>129</v>
      </c>
      <c r="PU56" s="2" t="s">
        <v>139</v>
      </c>
      <c r="PV56" s="2" t="s">
        <v>129</v>
      </c>
      <c r="PW56" s="4"/>
      <c r="PX56" s="8"/>
      <c r="PY56" s="4"/>
      <c r="PZ56" s="8"/>
      <c r="QA56" s="7"/>
      <c r="QB56" s="7"/>
      <c r="QC56" s="2" t="s">
        <v>168</v>
      </c>
      <c r="QD56" s="2" t="s">
        <v>170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926</v>
      </c>
      <c r="B57" s="2" t="s">
        <v>118</v>
      </c>
      <c r="C57" s="2" t="s">
        <v>119</v>
      </c>
      <c r="D57" s="2" t="s">
        <v>819</v>
      </c>
      <c r="E57" s="2" t="s">
        <v>820</v>
      </c>
      <c r="F57" s="2" t="s">
        <v>927</v>
      </c>
      <c r="G57" s="2" t="s">
        <v>927</v>
      </c>
      <c r="H57" s="2" t="s">
        <v>927</v>
      </c>
      <c r="I57" s="2" t="s">
        <v>928</v>
      </c>
      <c r="J57" s="2" t="s">
        <v>124</v>
      </c>
      <c r="K57" s="2" t="s">
        <v>324</v>
      </c>
      <c r="L57" s="3">
        <v>99</v>
      </c>
      <c r="M57" s="3">
        <v>103.95</v>
      </c>
      <c r="N57" s="3">
        <v>229.99</v>
      </c>
      <c r="O57" s="2" t="s">
        <v>126</v>
      </c>
      <c r="P57" s="2" t="s">
        <v>264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176</v>
      </c>
      <c r="V57" s="2" t="s">
        <v>177</v>
      </c>
      <c r="W57" s="2" t="s">
        <v>381</v>
      </c>
      <c r="X57" s="2" t="s">
        <v>132</v>
      </c>
      <c r="Y57" s="2" t="s">
        <v>401</v>
      </c>
      <c r="Z57" s="4">
        <v>29</v>
      </c>
      <c r="AA57" s="4">
        <f>=ROUNDDOWN(13.8095238095238,0)</f>
      </c>
      <c r="AB57" s="5">
        <v>2.1</v>
      </c>
      <c r="AC57" s="2" t="s">
        <v>129</v>
      </c>
      <c r="AD57" s="4"/>
      <c r="AE57" s="4"/>
      <c r="AF57" s="6">
        <v>63</v>
      </c>
      <c r="AG57" s="6"/>
      <c r="AH57" s="7">
        <v>0.9962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22</v>
      </c>
      <c r="AQ57" s="8">
        <v>2658.7</v>
      </c>
      <c r="AR57" s="4"/>
      <c r="AS57" s="8"/>
      <c r="AT57" s="7"/>
      <c r="AU57" s="7"/>
      <c r="AV57" s="4">
        <v>22</v>
      </c>
      <c r="AW57" s="8">
        <v>2658.7</v>
      </c>
      <c r="AX57" s="4"/>
      <c r="AY57" s="8"/>
      <c r="AZ57" s="7"/>
      <c r="BA57" s="7"/>
      <c r="BB57" s="7">
        <v>1</v>
      </c>
      <c r="BC57" s="4">
        <v>22</v>
      </c>
      <c r="BD57" s="8">
        <v>2658.7</v>
      </c>
      <c r="BE57" s="4"/>
      <c r="BF57" s="8"/>
      <c r="BG57" s="7"/>
      <c r="BH57" s="7"/>
      <c r="BI57" s="7">
        <v>1</v>
      </c>
      <c r="BJ57" s="4">
        <v>22</v>
      </c>
      <c r="BK57" s="8">
        <v>2658.7</v>
      </c>
      <c r="BL57" s="2" t="s">
        <v>929</v>
      </c>
      <c r="BM57" s="7">
        <v>1</v>
      </c>
      <c r="BN57" s="7">
        <v>1</v>
      </c>
      <c r="BO57" s="4">
        <v>2</v>
      </c>
      <c r="BP57" s="8">
        <v>254.1</v>
      </c>
      <c r="BQ57" s="4"/>
      <c r="BR57" s="8"/>
      <c r="BS57" s="7"/>
      <c r="BT57" s="7"/>
      <c r="BU57" s="2" t="s">
        <v>136</v>
      </c>
      <c r="BV57" s="2" t="s">
        <v>126</v>
      </c>
      <c r="BW57" s="2" t="s">
        <v>295</v>
      </c>
      <c r="BX57" s="2" t="s">
        <v>930</v>
      </c>
      <c r="BY57" s="2" t="s">
        <v>139</v>
      </c>
      <c r="BZ57" s="2" t="s">
        <v>129</v>
      </c>
      <c r="CA57" s="4">
        <v>16</v>
      </c>
      <c r="CB57" s="8">
        <v>1928.74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401</v>
      </c>
      <c r="CJ57" s="2" t="s">
        <v>295</v>
      </c>
      <c r="CK57" s="2" t="s">
        <v>139</v>
      </c>
      <c r="CL57" s="2" t="s">
        <v>129</v>
      </c>
      <c r="CM57" s="4">
        <v>3</v>
      </c>
      <c r="CN57" s="8">
        <v>346.5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404</v>
      </c>
      <c r="CV57" s="2" t="s">
        <v>772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136</v>
      </c>
      <c r="DF57" s="2" t="s">
        <v>126</v>
      </c>
      <c r="DG57" s="2" t="s">
        <v>406</v>
      </c>
      <c r="DH57" s="2" t="s">
        <v>931</v>
      </c>
      <c r="DI57" s="2" t="s">
        <v>139</v>
      </c>
      <c r="DJ57" s="2" t="s">
        <v>129</v>
      </c>
      <c r="DK57" s="4"/>
      <c r="DL57" s="8"/>
      <c r="DM57" s="4"/>
      <c r="DN57" s="8"/>
      <c r="DO57" s="7"/>
      <c r="DP57" s="7"/>
      <c r="DQ57" s="2" t="s">
        <v>136</v>
      </c>
      <c r="DR57" s="2" t="s">
        <v>126</v>
      </c>
      <c r="DS57" s="2" t="s">
        <v>407</v>
      </c>
      <c r="DT57" s="2" t="s">
        <v>129</v>
      </c>
      <c r="DU57" s="2" t="s">
        <v>139</v>
      </c>
      <c r="DV57" s="2" t="s">
        <v>129</v>
      </c>
      <c r="DW57" s="4">
        <v>1</v>
      </c>
      <c r="DX57" s="8">
        <v>129.36</v>
      </c>
      <c r="DY57" s="4"/>
      <c r="DZ57" s="8"/>
      <c r="EA57" s="7"/>
      <c r="EB57" s="7"/>
      <c r="EC57" s="2" t="s">
        <v>136</v>
      </c>
      <c r="ED57" s="2" t="s">
        <v>126</v>
      </c>
      <c r="EE57" s="2" t="s">
        <v>408</v>
      </c>
      <c r="EF57" s="2" t="s">
        <v>765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161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209</v>
      </c>
      <c r="FB57" s="2" t="s">
        <v>126</v>
      </c>
      <c r="FC57" s="2" t="s">
        <v>129</v>
      </c>
      <c r="FD57" s="2" t="s">
        <v>129</v>
      </c>
      <c r="FE57" s="2" t="s">
        <v>139</v>
      </c>
      <c r="FF57" s="2" t="s">
        <v>129</v>
      </c>
      <c r="FG57" s="4"/>
      <c r="FH57" s="8"/>
      <c r="FI57" s="4"/>
      <c r="FJ57" s="8"/>
      <c r="FK57" s="7"/>
      <c r="FL57" s="7"/>
      <c r="FM57" s="2" t="s">
        <v>168</v>
      </c>
      <c r="FN57" s="2" t="s">
        <v>126</v>
      </c>
      <c r="FO57" s="2" t="s">
        <v>129</v>
      </c>
      <c r="FP57" s="2" t="s">
        <v>129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136</v>
      </c>
      <c r="FZ57" s="2" t="s">
        <v>126</v>
      </c>
      <c r="GA57" s="2" t="s">
        <v>412</v>
      </c>
      <c r="GB57" s="2" t="s">
        <v>932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168</v>
      </c>
      <c r="GL57" s="2" t="s">
        <v>126</v>
      </c>
      <c r="GM57" s="2" t="s">
        <v>129</v>
      </c>
      <c r="GN57" s="2" t="s">
        <v>129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168</v>
      </c>
      <c r="GX57" s="2" t="s">
        <v>126</v>
      </c>
      <c r="GY57" s="2" t="s">
        <v>129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168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189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168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136</v>
      </c>
      <c r="IT57" s="2" t="s">
        <v>126</v>
      </c>
      <c r="IU57" s="2" t="s">
        <v>342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136</v>
      </c>
      <c r="JF57" s="2" t="s">
        <v>126</v>
      </c>
      <c r="JG57" s="2" t="s">
        <v>208</v>
      </c>
      <c r="JH57" s="2" t="s">
        <v>933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126</v>
      </c>
      <c r="JS57" s="2" t="s">
        <v>401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168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168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169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168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168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169</v>
      </c>
      <c r="ML57" s="2" t="s">
        <v>126</v>
      </c>
      <c r="MM57" s="2" t="s">
        <v>129</v>
      </c>
      <c r="MN57" s="2" t="s">
        <v>129</v>
      </c>
      <c r="MO57" s="2" t="s">
        <v>139</v>
      </c>
      <c r="MP57" s="2" t="s">
        <v>129</v>
      </c>
      <c r="MQ57" s="4"/>
      <c r="MR57" s="8"/>
      <c r="MS57" s="4"/>
      <c r="MT57" s="8"/>
      <c r="MU57" s="7"/>
      <c r="MV57" s="7"/>
      <c r="MW57" s="2" t="s">
        <v>169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169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168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168</v>
      </c>
      <c r="PF57" s="2" t="s">
        <v>126</v>
      </c>
      <c r="PG57" s="2" t="s">
        <v>129</v>
      </c>
      <c r="PH57" s="2" t="s">
        <v>129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168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129</v>
      </c>
    </row>
    <row r="58">
      <c r="A58" s="2" t="s">
        <v>934</v>
      </c>
      <c r="B58" s="2" t="s">
        <v>118</v>
      </c>
      <c r="C58" s="2" t="s">
        <v>119</v>
      </c>
      <c r="D58" s="2" t="s">
        <v>935</v>
      </c>
      <c r="E58" s="2" t="s">
        <v>936</v>
      </c>
      <c r="F58" s="2" t="s">
        <v>937</v>
      </c>
      <c r="G58" s="2" t="s">
        <v>937</v>
      </c>
      <c r="H58" s="2" t="s">
        <v>937</v>
      </c>
      <c r="I58" s="2" t="s">
        <v>938</v>
      </c>
      <c r="J58" s="2" t="s">
        <v>124</v>
      </c>
      <c r="K58" s="2" t="s">
        <v>324</v>
      </c>
      <c r="L58" s="3">
        <v>74.1</v>
      </c>
      <c r="M58" s="3">
        <v>77.8</v>
      </c>
      <c r="N58" s="3">
        <v>164.99</v>
      </c>
      <c r="O58" s="2" t="s">
        <v>126</v>
      </c>
      <c r="P58" s="2" t="s">
        <v>512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939</v>
      </c>
      <c r="V58" s="2" t="s">
        <v>177</v>
      </c>
      <c r="W58" s="2" t="s">
        <v>326</v>
      </c>
      <c r="X58" s="2" t="s">
        <v>132</v>
      </c>
      <c r="Y58" s="2" t="s">
        <v>940</v>
      </c>
      <c r="Z58" s="4">
        <v>102</v>
      </c>
      <c r="AA58" s="4">
        <f>=ROUNDDOWN(51,0)</f>
      </c>
      <c r="AB58" s="5">
        <v>2</v>
      </c>
      <c r="AC58" s="2" t="s">
        <v>129</v>
      </c>
      <c r="AD58" s="4"/>
      <c r="AE58" s="4"/>
      <c r="AF58" s="6">
        <v>63</v>
      </c>
      <c r="AG58" s="6"/>
      <c r="AH58" s="7">
        <v>0.9956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26</v>
      </c>
      <c r="AQ58" s="8">
        <v>2128.82</v>
      </c>
      <c r="AR58" s="4"/>
      <c r="AS58" s="8"/>
      <c r="AT58" s="7"/>
      <c r="AU58" s="7"/>
      <c r="AV58" s="4">
        <v>26</v>
      </c>
      <c r="AW58" s="8">
        <v>2128.82</v>
      </c>
      <c r="AX58" s="4"/>
      <c r="AY58" s="8"/>
      <c r="AZ58" s="7"/>
      <c r="BA58" s="7"/>
      <c r="BB58" s="7">
        <v>1</v>
      </c>
      <c r="BC58" s="4">
        <v>26</v>
      </c>
      <c r="BD58" s="8">
        <v>2128.82</v>
      </c>
      <c r="BE58" s="4"/>
      <c r="BF58" s="8"/>
      <c r="BG58" s="7"/>
      <c r="BH58" s="7"/>
      <c r="BI58" s="7">
        <v>1</v>
      </c>
      <c r="BJ58" s="4">
        <v>26</v>
      </c>
      <c r="BK58" s="8">
        <v>2128.82</v>
      </c>
      <c r="BL58" s="2" t="s">
        <v>402</v>
      </c>
      <c r="BM58" s="7">
        <v>1</v>
      </c>
      <c r="BN58" s="7">
        <v>1</v>
      </c>
      <c r="BO58" s="4">
        <v>4</v>
      </c>
      <c r="BP58" s="8">
        <v>360.36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941</v>
      </c>
      <c r="BX58" s="2" t="s">
        <v>942</v>
      </c>
      <c r="BY58" s="2" t="s">
        <v>139</v>
      </c>
      <c r="BZ58" s="2" t="s">
        <v>129</v>
      </c>
      <c r="CA58" s="4">
        <v>3</v>
      </c>
      <c r="CB58" s="8">
        <v>316.34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940</v>
      </c>
      <c r="CJ58" s="2" t="s">
        <v>943</v>
      </c>
      <c r="CK58" s="2" t="s">
        <v>139</v>
      </c>
      <c r="CL58" s="2" t="s">
        <v>129</v>
      </c>
      <c r="CM58" s="4">
        <v>14</v>
      </c>
      <c r="CN58" s="8">
        <v>999.2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944</v>
      </c>
      <c r="CV58" s="2" t="s">
        <v>945</v>
      </c>
      <c r="CW58" s="2" t="s">
        <v>139</v>
      </c>
      <c r="CX58" s="2" t="s">
        <v>129</v>
      </c>
      <c r="CY58" s="4"/>
      <c r="CZ58" s="8"/>
      <c r="DA58" s="4"/>
      <c r="DB58" s="8"/>
      <c r="DC58" s="7"/>
      <c r="DD58" s="7"/>
      <c r="DE58" s="2" t="s">
        <v>136</v>
      </c>
      <c r="DF58" s="2" t="s">
        <v>126</v>
      </c>
      <c r="DG58" s="2" t="s">
        <v>406</v>
      </c>
      <c r="DH58" s="2" t="s">
        <v>946</v>
      </c>
      <c r="DI58" s="2" t="s">
        <v>139</v>
      </c>
      <c r="DJ58" s="2" t="s">
        <v>129</v>
      </c>
      <c r="DK58" s="4"/>
      <c r="DL58" s="8"/>
      <c r="DM58" s="4"/>
      <c r="DN58" s="8"/>
      <c r="DO58" s="7"/>
      <c r="DP58" s="7"/>
      <c r="DQ58" s="2" t="s">
        <v>136</v>
      </c>
      <c r="DR58" s="2" t="s">
        <v>126</v>
      </c>
      <c r="DS58" s="2" t="s">
        <v>407</v>
      </c>
      <c r="DT58" s="2" t="s">
        <v>947</v>
      </c>
      <c r="DU58" s="2" t="s">
        <v>139</v>
      </c>
      <c r="DV58" s="2" t="s">
        <v>129</v>
      </c>
      <c r="DW58" s="4">
        <v>4</v>
      </c>
      <c r="DX58" s="8">
        <v>366.92</v>
      </c>
      <c r="DY58" s="4"/>
      <c r="DZ58" s="8"/>
      <c r="EA58" s="7"/>
      <c r="EB58" s="7"/>
      <c r="EC58" s="2" t="s">
        <v>136</v>
      </c>
      <c r="ED58" s="2" t="s">
        <v>126</v>
      </c>
      <c r="EE58" s="2" t="s">
        <v>940</v>
      </c>
      <c r="EF58" s="2" t="s">
        <v>948</v>
      </c>
      <c r="EG58" s="2" t="s">
        <v>139</v>
      </c>
      <c r="EH58" s="2" t="s">
        <v>129</v>
      </c>
      <c r="EI58" s="4">
        <v>1</v>
      </c>
      <c r="EJ58" s="8">
        <v>86</v>
      </c>
      <c r="EK58" s="4"/>
      <c r="EL58" s="8"/>
      <c r="EM58" s="7"/>
      <c r="EN58" s="7"/>
      <c r="EO58" s="2" t="s">
        <v>136</v>
      </c>
      <c r="EP58" s="2" t="s">
        <v>126</v>
      </c>
      <c r="EQ58" s="2" t="s">
        <v>410</v>
      </c>
      <c r="ER58" s="2" t="s">
        <v>949</v>
      </c>
      <c r="ES58" s="2" t="s">
        <v>139</v>
      </c>
      <c r="ET58" s="2" t="s">
        <v>129</v>
      </c>
      <c r="EU58" s="4"/>
      <c r="EV58" s="8"/>
      <c r="EW58" s="4"/>
      <c r="EX58" s="8"/>
      <c r="EY58" s="7"/>
      <c r="EZ58" s="7"/>
      <c r="FA58" s="2" t="s">
        <v>209</v>
      </c>
      <c r="FB58" s="2" t="s">
        <v>126</v>
      </c>
      <c r="FC58" s="2" t="s">
        <v>129</v>
      </c>
      <c r="FD58" s="2" t="s">
        <v>129</v>
      </c>
      <c r="FE58" s="2" t="s">
        <v>139</v>
      </c>
      <c r="FF58" s="2" t="s">
        <v>129</v>
      </c>
      <c r="FG58" s="4"/>
      <c r="FH58" s="8"/>
      <c r="FI58" s="4"/>
      <c r="FJ58" s="8"/>
      <c r="FK58" s="7"/>
      <c r="FL58" s="7"/>
      <c r="FM58" s="2" t="s">
        <v>168</v>
      </c>
      <c r="FN58" s="2" t="s">
        <v>126</v>
      </c>
      <c r="FO58" s="2" t="s">
        <v>129</v>
      </c>
      <c r="FP58" s="2" t="s">
        <v>129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841</v>
      </c>
      <c r="GB58" s="2" t="s">
        <v>950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520</v>
      </c>
      <c r="GN58" s="2" t="s">
        <v>129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707</v>
      </c>
      <c r="GZ58" s="2" t="s">
        <v>129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168</v>
      </c>
      <c r="HJ58" s="2" t="s">
        <v>126</v>
      </c>
      <c r="HK58" s="2" t="s">
        <v>129</v>
      </c>
      <c r="HL58" s="2" t="s">
        <v>129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726</v>
      </c>
      <c r="HX58" s="2" t="s">
        <v>129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168</v>
      </c>
      <c r="IH58" s="2" t="s">
        <v>126</v>
      </c>
      <c r="II58" s="2" t="s">
        <v>129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126</v>
      </c>
      <c r="IU58" s="2" t="s">
        <v>342</v>
      </c>
      <c r="IV58" s="2" t="s">
        <v>951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126</v>
      </c>
      <c r="JG58" s="2" t="s">
        <v>208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126</v>
      </c>
      <c r="JS58" s="2" t="s">
        <v>940</v>
      </c>
      <c r="JT58" s="2" t="s">
        <v>129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168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168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169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168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168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169</v>
      </c>
      <c r="ML58" s="2" t="s">
        <v>126</v>
      </c>
      <c r="MM58" s="2" t="s">
        <v>129</v>
      </c>
      <c r="MN58" s="2" t="s">
        <v>129</v>
      </c>
      <c r="MO58" s="2" t="s">
        <v>139</v>
      </c>
      <c r="MP58" s="2" t="s">
        <v>129</v>
      </c>
      <c r="MQ58" s="4"/>
      <c r="MR58" s="8"/>
      <c r="MS58" s="4"/>
      <c r="MT58" s="8"/>
      <c r="MU58" s="7"/>
      <c r="MV58" s="7"/>
      <c r="MW58" s="2" t="s">
        <v>168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169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168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168</v>
      </c>
      <c r="PF58" s="2" t="s">
        <v>126</v>
      </c>
      <c r="PG58" s="2" t="s">
        <v>129</v>
      </c>
      <c r="PH58" s="2" t="s">
        <v>129</v>
      </c>
      <c r="PI58" s="2" t="s">
        <v>139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168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129</v>
      </c>
    </row>
    <row r="59">
      <c r="A59" s="2" t="s">
        <v>952</v>
      </c>
      <c r="B59" s="2" t="s">
        <v>118</v>
      </c>
      <c r="C59" s="2" t="s">
        <v>119</v>
      </c>
      <c r="D59" s="2" t="s">
        <v>935</v>
      </c>
      <c r="E59" s="2" t="s">
        <v>936</v>
      </c>
      <c r="F59" s="2" t="s">
        <v>953</v>
      </c>
      <c r="G59" s="2" t="s">
        <v>953</v>
      </c>
      <c r="H59" s="2" t="s">
        <v>953</v>
      </c>
      <c r="I59" s="2" t="s">
        <v>954</v>
      </c>
      <c r="J59" s="2" t="s">
        <v>124</v>
      </c>
      <c r="K59" s="2" t="s">
        <v>955</v>
      </c>
      <c r="L59" s="3">
        <v>48</v>
      </c>
      <c r="M59" s="3">
        <v>50.4</v>
      </c>
      <c r="N59" s="3">
        <v>99.99</v>
      </c>
      <c r="O59" s="2" t="s">
        <v>126</v>
      </c>
      <c r="P59" s="2" t="s">
        <v>512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176</v>
      </c>
      <c r="V59" s="2" t="s">
        <v>177</v>
      </c>
      <c r="W59" s="2" t="s">
        <v>804</v>
      </c>
      <c r="X59" s="2" t="s">
        <v>129</v>
      </c>
      <c r="Y59" s="2" t="s">
        <v>956</v>
      </c>
      <c r="Z59" s="4">
        <v>101</v>
      </c>
      <c r="AA59" s="4">
        <f>=ROUNDDOWN(16.8333333333333,0)</f>
      </c>
      <c r="AB59" s="5">
        <v>6</v>
      </c>
      <c r="AC59" s="2" t="s">
        <v>129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129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126</v>
      </c>
      <c r="BW59" s="2" t="s">
        <v>957</v>
      </c>
      <c r="BX59" s="2" t="s">
        <v>958</v>
      </c>
      <c r="BY59" s="2" t="s">
        <v>139</v>
      </c>
      <c r="BZ59" s="2" t="s">
        <v>129</v>
      </c>
      <c r="CA59" s="4"/>
      <c r="CB59" s="8"/>
      <c r="CC59" s="4"/>
      <c r="CD59" s="8"/>
      <c r="CE59" s="7"/>
      <c r="CF59" s="7"/>
      <c r="CG59" s="2" t="s">
        <v>136</v>
      </c>
      <c r="CH59" s="2" t="s">
        <v>126</v>
      </c>
      <c r="CI59" s="2" t="s">
        <v>956</v>
      </c>
      <c r="CJ59" s="2" t="s">
        <v>129</v>
      </c>
      <c r="CK59" s="2" t="s">
        <v>139</v>
      </c>
      <c r="CL59" s="2" t="s">
        <v>129</v>
      </c>
      <c r="CM59" s="4"/>
      <c r="CN59" s="8"/>
      <c r="CO59" s="4"/>
      <c r="CP59" s="8"/>
      <c r="CQ59" s="7"/>
      <c r="CR59" s="7"/>
      <c r="CS59" s="2" t="s">
        <v>136</v>
      </c>
      <c r="CT59" s="2" t="s">
        <v>126</v>
      </c>
      <c r="CU59" s="2" t="s">
        <v>393</v>
      </c>
      <c r="CV59" s="2" t="s">
        <v>959</v>
      </c>
      <c r="CW59" s="2" t="s">
        <v>139</v>
      </c>
      <c r="CX59" s="2" t="s">
        <v>129</v>
      </c>
      <c r="CY59" s="4"/>
      <c r="CZ59" s="8"/>
      <c r="DA59" s="4"/>
      <c r="DB59" s="8"/>
      <c r="DC59" s="7"/>
      <c r="DD59" s="7"/>
      <c r="DE59" s="2" t="s">
        <v>209</v>
      </c>
      <c r="DF59" s="2" t="s">
        <v>126</v>
      </c>
      <c r="DG59" s="2" t="s">
        <v>129</v>
      </c>
      <c r="DH59" s="2" t="s">
        <v>129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209</v>
      </c>
      <c r="DR59" s="2" t="s">
        <v>126</v>
      </c>
      <c r="DS59" s="2" t="s">
        <v>129</v>
      </c>
      <c r="DT59" s="2" t="s">
        <v>129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150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150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209</v>
      </c>
      <c r="FB59" s="2" t="s">
        <v>126</v>
      </c>
      <c r="FC59" s="2" t="s">
        <v>129</v>
      </c>
      <c r="FD59" s="2" t="s">
        <v>129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168</v>
      </c>
      <c r="FN59" s="2" t="s">
        <v>126</v>
      </c>
      <c r="FO59" s="2" t="s">
        <v>129</v>
      </c>
      <c r="FP59" s="2" t="s">
        <v>129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518</v>
      </c>
      <c r="GB59" s="2" t="s">
        <v>557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520</v>
      </c>
      <c r="GN59" s="2" t="s">
        <v>129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150</v>
      </c>
      <c r="GX59" s="2" t="s">
        <v>126</v>
      </c>
      <c r="GY59" s="2" t="s">
        <v>129</v>
      </c>
      <c r="GZ59" s="2" t="s">
        <v>129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136</v>
      </c>
      <c r="HJ59" s="2" t="s">
        <v>126</v>
      </c>
      <c r="HK59" s="2" t="s">
        <v>520</v>
      </c>
      <c r="HL59" s="2" t="s">
        <v>737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843</v>
      </c>
      <c r="HX59" s="2" t="s">
        <v>129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168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126</v>
      </c>
      <c r="IU59" s="2" t="s">
        <v>790</v>
      </c>
      <c r="IV59" s="2" t="s">
        <v>129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168</v>
      </c>
      <c r="JF59" s="2" t="s">
        <v>126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126</v>
      </c>
      <c r="JS59" s="2" t="s">
        <v>956</v>
      </c>
      <c r="JT59" s="2" t="s">
        <v>129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168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168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169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168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168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168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169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168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168</v>
      </c>
      <c r="PF59" s="2" t="s">
        <v>126</v>
      </c>
      <c r="PG59" s="2" t="s">
        <v>129</v>
      </c>
      <c r="PH59" s="2" t="s">
        <v>129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168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129</v>
      </c>
    </row>
    <row r="60">
      <c r="A60" s="2" t="s">
        <v>960</v>
      </c>
      <c r="B60" s="2" t="s">
        <v>118</v>
      </c>
      <c r="C60" s="2" t="s">
        <v>119</v>
      </c>
      <c r="D60" s="2" t="s">
        <v>935</v>
      </c>
      <c r="E60" s="2" t="s">
        <v>936</v>
      </c>
      <c r="F60" s="2" t="s">
        <v>961</v>
      </c>
      <c r="G60" s="2" t="s">
        <v>961</v>
      </c>
      <c r="H60" s="2" t="s">
        <v>961</v>
      </c>
      <c r="I60" s="2" t="s">
        <v>962</v>
      </c>
      <c r="J60" s="2" t="s">
        <v>124</v>
      </c>
      <c r="K60" s="2" t="s">
        <v>125</v>
      </c>
      <c r="L60" s="3">
        <v>45</v>
      </c>
      <c r="M60" s="3">
        <v>47.25</v>
      </c>
      <c r="N60" s="3">
        <v>94.99</v>
      </c>
      <c r="O60" s="2" t="s">
        <v>126</v>
      </c>
      <c r="P60" s="2" t="s">
        <v>963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176</v>
      </c>
      <c r="V60" s="2" t="s">
        <v>177</v>
      </c>
      <c r="W60" s="2" t="s">
        <v>326</v>
      </c>
      <c r="X60" s="2" t="s">
        <v>804</v>
      </c>
      <c r="Y60" s="2" t="s">
        <v>129</v>
      </c>
      <c r="Z60" s="4"/>
      <c r="AA60" s="4">
        <f>=ROUNDDOWN({0},0)</f>
      </c>
      <c r="AB60" s="5"/>
      <c r="AC60" s="2" t="s">
        <v>129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168</v>
      </c>
      <c r="BV60" s="2" t="s">
        <v>126</v>
      </c>
      <c r="BW60" s="2" t="s">
        <v>129</v>
      </c>
      <c r="BX60" s="2" t="s">
        <v>129</v>
      </c>
      <c r="BY60" s="2" t="s">
        <v>139</v>
      </c>
      <c r="BZ60" s="2" t="s">
        <v>129</v>
      </c>
      <c r="CA60" s="4"/>
      <c r="CB60" s="8"/>
      <c r="CC60" s="4"/>
      <c r="CD60" s="8"/>
      <c r="CE60" s="7"/>
      <c r="CF60" s="7"/>
      <c r="CG60" s="2" t="s">
        <v>136</v>
      </c>
      <c r="CH60" s="2" t="s">
        <v>126</v>
      </c>
      <c r="CI60" s="2" t="s">
        <v>129</v>
      </c>
      <c r="CJ60" s="2" t="s">
        <v>129</v>
      </c>
      <c r="CK60" s="2" t="s">
        <v>139</v>
      </c>
      <c r="CL60" s="2" t="s">
        <v>129</v>
      </c>
      <c r="CM60" s="4"/>
      <c r="CN60" s="8"/>
      <c r="CO60" s="4"/>
      <c r="CP60" s="8"/>
      <c r="CQ60" s="7"/>
      <c r="CR60" s="7"/>
      <c r="CS60" s="2" t="s">
        <v>168</v>
      </c>
      <c r="CT60" s="2" t="s">
        <v>126</v>
      </c>
      <c r="CU60" s="2" t="s">
        <v>129</v>
      </c>
      <c r="CV60" s="2" t="s">
        <v>129</v>
      </c>
      <c r="CW60" s="2" t="s">
        <v>139</v>
      </c>
      <c r="CX60" s="2" t="s">
        <v>129</v>
      </c>
      <c r="CY60" s="4"/>
      <c r="CZ60" s="8"/>
      <c r="DA60" s="4"/>
      <c r="DB60" s="8"/>
      <c r="DC60" s="7"/>
      <c r="DD60" s="7"/>
      <c r="DE60" s="2" t="s">
        <v>168</v>
      </c>
      <c r="DF60" s="2" t="s">
        <v>126</v>
      </c>
      <c r="DG60" s="2" t="s">
        <v>129</v>
      </c>
      <c r="DH60" s="2" t="s">
        <v>129</v>
      </c>
      <c r="DI60" s="2" t="s">
        <v>139</v>
      </c>
      <c r="DJ60" s="2" t="s">
        <v>129</v>
      </c>
      <c r="DK60" s="4"/>
      <c r="DL60" s="8"/>
      <c r="DM60" s="4"/>
      <c r="DN60" s="8"/>
      <c r="DO60" s="7"/>
      <c r="DP60" s="7"/>
      <c r="DQ60" s="2" t="s">
        <v>168</v>
      </c>
      <c r="DR60" s="2" t="s">
        <v>126</v>
      </c>
      <c r="DS60" s="2" t="s">
        <v>129</v>
      </c>
      <c r="DT60" s="2" t="s">
        <v>129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168</v>
      </c>
      <c r="ED60" s="2" t="s">
        <v>126</v>
      </c>
      <c r="EE60" s="2" t="s">
        <v>129</v>
      </c>
      <c r="EF60" s="2" t="s">
        <v>129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168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129</v>
      </c>
      <c r="FB60" s="2" t="s">
        <v>129</v>
      </c>
      <c r="FC60" s="2" t="s">
        <v>129</v>
      </c>
      <c r="FD60" s="2" t="s">
        <v>129</v>
      </c>
      <c r="FE60" s="2" t="s">
        <v>129</v>
      </c>
      <c r="FF60" s="2" t="s">
        <v>129</v>
      </c>
      <c r="FG60" s="4"/>
      <c r="FH60" s="8"/>
      <c r="FI60" s="4"/>
      <c r="FJ60" s="8"/>
      <c r="FK60" s="7"/>
      <c r="FL60" s="7"/>
      <c r="FM60" s="2" t="s">
        <v>168</v>
      </c>
      <c r="FN60" s="2" t="s">
        <v>126</v>
      </c>
      <c r="FO60" s="2" t="s">
        <v>129</v>
      </c>
      <c r="FP60" s="2" t="s">
        <v>129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168</v>
      </c>
      <c r="FZ60" s="2" t="s">
        <v>126</v>
      </c>
      <c r="GA60" s="2" t="s">
        <v>129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168</v>
      </c>
      <c r="GL60" s="2" t="s">
        <v>126</v>
      </c>
      <c r="GM60" s="2" t="s">
        <v>129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168</v>
      </c>
      <c r="GX60" s="2" t="s">
        <v>126</v>
      </c>
      <c r="GY60" s="2" t="s">
        <v>129</v>
      </c>
      <c r="GZ60" s="2" t="s">
        <v>129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168</v>
      </c>
      <c r="HJ60" s="2" t="s">
        <v>126</v>
      </c>
      <c r="HK60" s="2" t="s">
        <v>129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168</v>
      </c>
      <c r="HV60" s="2" t="s">
        <v>126</v>
      </c>
      <c r="HW60" s="2" t="s">
        <v>129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168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168</v>
      </c>
      <c r="IT60" s="2" t="s">
        <v>126</v>
      </c>
      <c r="IU60" s="2" t="s">
        <v>129</v>
      </c>
      <c r="IV60" s="2" t="s">
        <v>129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168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136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168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168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169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168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168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169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168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169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168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168</v>
      </c>
      <c r="OT60" s="2" t="s">
        <v>126</v>
      </c>
      <c r="OU60" s="2" t="s">
        <v>129</v>
      </c>
      <c r="OV60" s="2" t="s">
        <v>129</v>
      </c>
      <c r="OW60" s="2" t="s">
        <v>139</v>
      </c>
      <c r="OX60" s="2" t="s">
        <v>129</v>
      </c>
      <c r="OY60" s="4"/>
      <c r="OZ60" s="8"/>
      <c r="PA60" s="4"/>
      <c r="PB60" s="8"/>
      <c r="PC60" s="7"/>
      <c r="PD60" s="7"/>
      <c r="PE60" s="2" t="s">
        <v>168</v>
      </c>
      <c r="PF60" s="2" t="s">
        <v>126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168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129</v>
      </c>
    </row>
    <row r="61">
      <c r="A61" s="2" t="s">
        <v>964</v>
      </c>
      <c r="B61" s="2" t="s">
        <v>118</v>
      </c>
      <c r="C61" s="2" t="s">
        <v>965</v>
      </c>
      <c r="D61" s="2" t="s">
        <v>560</v>
      </c>
      <c r="E61" s="2" t="s">
        <v>561</v>
      </c>
      <c r="F61" s="2" t="s">
        <v>966</v>
      </c>
      <c r="G61" s="2" t="s">
        <v>966</v>
      </c>
      <c r="H61" s="2" t="s">
        <v>966</v>
      </c>
      <c r="I61" s="2" t="s">
        <v>967</v>
      </c>
      <c r="J61" s="2" t="s">
        <v>124</v>
      </c>
      <c r="K61" s="2" t="s">
        <v>324</v>
      </c>
      <c r="L61" s="3">
        <v>68.82</v>
      </c>
      <c r="M61" s="3">
        <v>72.26</v>
      </c>
      <c r="N61" s="3">
        <v>149.99</v>
      </c>
      <c r="O61" s="2" t="s">
        <v>126</v>
      </c>
      <c r="P61" s="2" t="s">
        <v>127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939</v>
      </c>
      <c r="V61" s="2" t="s">
        <v>177</v>
      </c>
      <c r="W61" s="2" t="s">
        <v>786</v>
      </c>
      <c r="X61" s="2" t="s">
        <v>129</v>
      </c>
      <c r="Y61" s="2" t="s">
        <v>968</v>
      </c>
      <c r="Z61" s="4">
        <v>381</v>
      </c>
      <c r="AA61" s="4">
        <f>=ROUNDDOWN(12.7,0)</f>
      </c>
      <c r="AB61" s="5">
        <v>30</v>
      </c>
      <c r="AC61" s="2" t="s">
        <v>134</v>
      </c>
      <c r="AD61" s="4">
        <v>250</v>
      </c>
      <c r="AE61" s="4">
        <v>250</v>
      </c>
      <c r="AF61" s="6">
        <v>65</v>
      </c>
      <c r="AG61" s="6"/>
      <c r="AH61" s="7">
        <v>0.959</v>
      </c>
      <c r="AI61" s="4"/>
      <c r="AJ61" s="4">
        <f>=ROUNDDOWN({0},0)</f>
      </c>
      <c r="AK61" s="5">
        <v>0.9</v>
      </c>
      <c r="AL61" s="2" t="s">
        <v>129</v>
      </c>
      <c r="AM61" s="4"/>
      <c r="AN61" s="4"/>
      <c r="AO61" s="7">
        <v>0.0437</v>
      </c>
      <c r="AP61" s="4">
        <v>1835</v>
      </c>
      <c r="AQ61" s="8">
        <v>150306.85</v>
      </c>
      <c r="AR61" s="4"/>
      <c r="AS61" s="8"/>
      <c r="AT61" s="7"/>
      <c r="AU61" s="7"/>
      <c r="AV61" s="4">
        <v>1835</v>
      </c>
      <c r="AW61" s="8">
        <v>150306.85</v>
      </c>
      <c r="AX61" s="4"/>
      <c r="AY61" s="8"/>
      <c r="AZ61" s="7"/>
      <c r="BA61" s="7"/>
      <c r="BB61" s="7">
        <v>1</v>
      </c>
      <c r="BC61" s="4">
        <v>2842</v>
      </c>
      <c r="BD61" s="8">
        <v>231314.61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0.6498</v>
      </c>
      <c r="BJ61" s="4">
        <v>1835</v>
      </c>
      <c r="BK61" s="8">
        <v>150306.85</v>
      </c>
      <c r="BL61" s="2" t="s">
        <v>969</v>
      </c>
      <c r="BM61" s="7">
        <v>1</v>
      </c>
      <c r="BN61" s="7">
        <v>1</v>
      </c>
      <c r="BO61" s="4">
        <v>505</v>
      </c>
      <c r="BP61" s="8">
        <v>43152.25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970</v>
      </c>
      <c r="BX61" s="2" t="s">
        <v>971</v>
      </c>
      <c r="BY61" s="2" t="s">
        <v>139</v>
      </c>
      <c r="BZ61" s="2" t="s">
        <v>129</v>
      </c>
      <c r="CA61" s="4">
        <v>434</v>
      </c>
      <c r="CB61" s="8">
        <v>37378.08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972</v>
      </c>
      <c r="CJ61" s="2" t="s">
        <v>970</v>
      </c>
      <c r="CK61" s="2" t="s">
        <v>139</v>
      </c>
      <c r="CL61" s="2" t="s">
        <v>129</v>
      </c>
      <c r="CM61" s="4">
        <v>387</v>
      </c>
      <c r="CN61" s="8">
        <v>26309.83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973</v>
      </c>
      <c r="CV61" s="2" t="s">
        <v>634</v>
      </c>
      <c r="CW61" s="2" t="s">
        <v>139</v>
      </c>
      <c r="CX61" s="2" t="s">
        <v>129</v>
      </c>
      <c r="CY61" s="4">
        <v>140</v>
      </c>
      <c r="CZ61" s="8">
        <v>13273.4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240</v>
      </c>
      <c r="DH61" s="2" t="s">
        <v>974</v>
      </c>
      <c r="DI61" s="2" t="s">
        <v>139</v>
      </c>
      <c r="DJ61" s="2" t="s">
        <v>129</v>
      </c>
      <c r="DK61" s="4">
        <v>150</v>
      </c>
      <c r="DL61" s="8">
        <v>12370.5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975</v>
      </c>
      <c r="DT61" s="2" t="s">
        <v>976</v>
      </c>
      <c r="DU61" s="2" t="s">
        <v>139</v>
      </c>
      <c r="DV61" s="2" t="s">
        <v>129</v>
      </c>
      <c r="DW61" s="4">
        <v>30</v>
      </c>
      <c r="DX61" s="8">
        <v>2703</v>
      </c>
      <c r="DY61" s="4"/>
      <c r="DZ61" s="8"/>
      <c r="EA61" s="7"/>
      <c r="EB61" s="7"/>
      <c r="EC61" s="2" t="s">
        <v>136</v>
      </c>
      <c r="ED61" s="2" t="s">
        <v>126</v>
      </c>
      <c r="EE61" s="2" t="s">
        <v>977</v>
      </c>
      <c r="EF61" s="2" t="s">
        <v>978</v>
      </c>
      <c r="EG61" s="2" t="s">
        <v>139</v>
      </c>
      <c r="EH61" s="2" t="s">
        <v>129</v>
      </c>
      <c r="EI61" s="4">
        <v>124</v>
      </c>
      <c r="EJ61" s="8">
        <v>9993.16</v>
      </c>
      <c r="EK61" s="4"/>
      <c r="EL61" s="8"/>
      <c r="EM61" s="7"/>
      <c r="EN61" s="7"/>
      <c r="EO61" s="2" t="s">
        <v>136</v>
      </c>
      <c r="EP61" s="2" t="s">
        <v>126</v>
      </c>
      <c r="EQ61" s="2" t="s">
        <v>486</v>
      </c>
      <c r="ER61" s="2" t="s">
        <v>979</v>
      </c>
      <c r="ES61" s="2" t="s">
        <v>139</v>
      </c>
      <c r="ET61" s="2" t="s">
        <v>129</v>
      </c>
      <c r="EU61" s="4">
        <v>24</v>
      </c>
      <c r="EV61" s="8">
        <v>1847.76</v>
      </c>
      <c r="EW61" s="4"/>
      <c r="EX61" s="8"/>
      <c r="EY61" s="7"/>
      <c r="EZ61" s="7"/>
      <c r="FA61" s="2" t="s">
        <v>136</v>
      </c>
      <c r="FB61" s="2" t="s">
        <v>151</v>
      </c>
      <c r="FC61" s="2" t="s">
        <v>630</v>
      </c>
      <c r="FD61" s="2" t="s">
        <v>980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168</v>
      </c>
      <c r="FN61" s="2" t="s">
        <v>126</v>
      </c>
      <c r="FO61" s="2" t="s">
        <v>129</v>
      </c>
      <c r="FP61" s="2" t="s">
        <v>129</v>
      </c>
      <c r="FQ61" s="2" t="s">
        <v>139</v>
      </c>
      <c r="FR61" s="2" t="s">
        <v>129</v>
      </c>
      <c r="FS61" s="4">
        <v>4</v>
      </c>
      <c r="FT61" s="8">
        <v>339.28</v>
      </c>
      <c r="FU61" s="4"/>
      <c r="FV61" s="8"/>
      <c r="FW61" s="7"/>
      <c r="FX61" s="7"/>
      <c r="FY61" s="2" t="s">
        <v>136</v>
      </c>
      <c r="FZ61" s="2" t="s">
        <v>126</v>
      </c>
      <c r="GA61" s="2" t="s">
        <v>252</v>
      </c>
      <c r="GB61" s="2" t="s">
        <v>981</v>
      </c>
      <c r="GC61" s="2" t="s">
        <v>139</v>
      </c>
      <c r="GD61" s="2" t="s">
        <v>129</v>
      </c>
      <c r="GE61" s="4">
        <v>8</v>
      </c>
      <c r="GF61" s="8">
        <v>628.32</v>
      </c>
      <c r="GG61" s="4"/>
      <c r="GH61" s="8"/>
      <c r="GI61" s="7"/>
      <c r="GJ61" s="7"/>
      <c r="GK61" s="2" t="s">
        <v>136</v>
      </c>
      <c r="GL61" s="2" t="s">
        <v>126</v>
      </c>
      <c r="GM61" s="2" t="s">
        <v>982</v>
      </c>
      <c r="GN61" s="2" t="s">
        <v>983</v>
      </c>
      <c r="GO61" s="2" t="s">
        <v>139</v>
      </c>
      <c r="GP61" s="2" t="s">
        <v>129</v>
      </c>
      <c r="GQ61" s="4">
        <v>25</v>
      </c>
      <c r="GR61" s="8">
        <v>1990.83</v>
      </c>
      <c r="GS61" s="4"/>
      <c r="GT61" s="8"/>
      <c r="GU61" s="7"/>
      <c r="GV61" s="7"/>
      <c r="GW61" s="2" t="s">
        <v>136</v>
      </c>
      <c r="GX61" s="2" t="s">
        <v>126</v>
      </c>
      <c r="GY61" s="2" t="s">
        <v>159</v>
      </c>
      <c r="GZ61" s="2" t="s">
        <v>287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161</v>
      </c>
      <c r="HJ61" s="2" t="s">
        <v>126</v>
      </c>
      <c r="HK61" s="2" t="s">
        <v>129</v>
      </c>
      <c r="HL61" s="2" t="s">
        <v>129</v>
      </c>
      <c r="HM61" s="2" t="s">
        <v>139</v>
      </c>
      <c r="HN61" s="2" t="s">
        <v>129</v>
      </c>
      <c r="HO61" s="4">
        <v>3</v>
      </c>
      <c r="HP61" s="8">
        <v>235.62</v>
      </c>
      <c r="HQ61" s="4"/>
      <c r="HR61" s="8"/>
      <c r="HS61" s="7"/>
      <c r="HT61" s="7"/>
      <c r="HU61" s="2" t="s">
        <v>136</v>
      </c>
      <c r="HV61" s="2" t="s">
        <v>126</v>
      </c>
      <c r="HW61" s="2" t="s">
        <v>984</v>
      </c>
      <c r="HX61" s="2" t="s">
        <v>204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136</v>
      </c>
      <c r="IH61" s="2" t="s">
        <v>126</v>
      </c>
      <c r="II61" s="2" t="s">
        <v>779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126</v>
      </c>
      <c r="IU61" s="2" t="s">
        <v>985</v>
      </c>
      <c r="IV61" s="2" t="s">
        <v>986</v>
      </c>
      <c r="IW61" s="2" t="s">
        <v>139</v>
      </c>
      <c r="IX61" s="2" t="s">
        <v>129</v>
      </c>
      <c r="IY61" s="4">
        <v>1</v>
      </c>
      <c r="IZ61" s="8">
        <v>84.82</v>
      </c>
      <c r="JA61" s="4"/>
      <c r="JB61" s="8"/>
      <c r="JC61" s="7"/>
      <c r="JD61" s="7"/>
      <c r="JE61" s="2" t="s">
        <v>136</v>
      </c>
      <c r="JF61" s="2" t="s">
        <v>126</v>
      </c>
      <c r="JG61" s="2" t="s">
        <v>166</v>
      </c>
      <c r="JH61" s="2" t="s">
        <v>375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136</v>
      </c>
      <c r="JR61" s="2" t="s">
        <v>126</v>
      </c>
      <c r="JS61" s="2" t="s">
        <v>972</v>
      </c>
      <c r="JT61" s="2" t="s">
        <v>681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168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168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169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168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168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168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168</v>
      </c>
      <c r="NJ61" s="2" t="s">
        <v>170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169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168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136</v>
      </c>
      <c r="PR61" s="2" t="s">
        <v>170</v>
      </c>
      <c r="PS61" s="2" t="s">
        <v>987</v>
      </c>
      <c r="PT61" s="2" t="s">
        <v>988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168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311</v>
      </c>
    </row>
    <row r="62">
      <c r="A62" s="2" t="s">
        <v>989</v>
      </c>
      <c r="B62" s="2" t="s">
        <v>118</v>
      </c>
      <c r="C62" s="2" t="s">
        <v>965</v>
      </c>
      <c r="D62" s="2" t="s">
        <v>560</v>
      </c>
      <c r="E62" s="2" t="s">
        <v>561</v>
      </c>
      <c r="F62" s="2" t="s">
        <v>966</v>
      </c>
      <c r="G62" s="2" t="s">
        <v>966</v>
      </c>
      <c r="H62" s="2" t="s">
        <v>966</v>
      </c>
      <c r="I62" s="2" t="s">
        <v>967</v>
      </c>
      <c r="J62" s="2" t="s">
        <v>124</v>
      </c>
      <c r="K62" s="2" t="s">
        <v>785</v>
      </c>
      <c r="L62" s="3">
        <v>68.82</v>
      </c>
      <c r="M62" s="3">
        <v>72.26</v>
      </c>
      <c r="N62" s="3">
        <v>149.99</v>
      </c>
      <c r="O62" s="2" t="s">
        <v>126</v>
      </c>
      <c r="P62" s="2" t="s">
        <v>175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939</v>
      </c>
      <c r="V62" s="2" t="s">
        <v>177</v>
      </c>
      <c r="W62" s="2" t="s">
        <v>786</v>
      </c>
      <c r="X62" s="2" t="s">
        <v>366</v>
      </c>
      <c r="Y62" s="2" t="s">
        <v>990</v>
      </c>
      <c r="Z62" s="4">
        <v>44</v>
      </c>
      <c r="AA62" s="4">
        <f>=ROUNDDOWN(5.5,0)</f>
      </c>
      <c r="AB62" s="5">
        <v>8</v>
      </c>
      <c r="AC62" s="2" t="s">
        <v>179</v>
      </c>
      <c r="AD62" s="4">
        <v>120</v>
      </c>
      <c r="AE62" s="4">
        <v>120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433</v>
      </c>
      <c r="AQ62" s="8">
        <v>35144.31</v>
      </c>
      <c r="AR62" s="4"/>
      <c r="AS62" s="8"/>
      <c r="AT62" s="7"/>
      <c r="AU62" s="7"/>
      <c r="AV62" s="4">
        <v>433</v>
      </c>
      <c r="AW62" s="8">
        <v>35144.31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0.1519</v>
      </c>
      <c r="BJ62" s="4">
        <v>433</v>
      </c>
      <c r="BK62" s="8">
        <v>35144.31</v>
      </c>
      <c r="BL62" s="2" t="s">
        <v>991</v>
      </c>
      <c r="BM62" s="7">
        <v>1</v>
      </c>
      <c r="BN62" s="7">
        <v>1</v>
      </c>
      <c r="BO62" s="4">
        <v>89</v>
      </c>
      <c r="BP62" s="8">
        <v>7605.05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992</v>
      </c>
      <c r="BX62" s="2" t="s">
        <v>988</v>
      </c>
      <c r="BY62" s="2" t="s">
        <v>139</v>
      </c>
      <c r="BZ62" s="2" t="s">
        <v>129</v>
      </c>
      <c r="CA62" s="4">
        <v>103</v>
      </c>
      <c r="CB62" s="8">
        <v>8964.18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609</v>
      </c>
      <c r="CJ62" s="2" t="s">
        <v>634</v>
      </c>
      <c r="CK62" s="2" t="s">
        <v>139</v>
      </c>
      <c r="CL62" s="2" t="s">
        <v>129</v>
      </c>
      <c r="CM62" s="4">
        <v>88</v>
      </c>
      <c r="CN62" s="8">
        <v>5976.2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992</v>
      </c>
      <c r="CV62" s="2" t="s">
        <v>993</v>
      </c>
      <c r="CW62" s="2" t="s">
        <v>139</v>
      </c>
      <c r="CX62" s="2" t="s">
        <v>129</v>
      </c>
      <c r="CY62" s="4">
        <v>15</v>
      </c>
      <c r="CZ62" s="8">
        <v>1422.15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240</v>
      </c>
      <c r="DH62" s="2" t="s">
        <v>252</v>
      </c>
      <c r="DI62" s="2" t="s">
        <v>139</v>
      </c>
      <c r="DJ62" s="2" t="s">
        <v>129</v>
      </c>
      <c r="DK62" s="4">
        <v>28</v>
      </c>
      <c r="DL62" s="8">
        <v>2309.16</v>
      </c>
      <c r="DM62" s="4"/>
      <c r="DN62" s="8"/>
      <c r="DO62" s="7"/>
      <c r="DP62" s="7"/>
      <c r="DQ62" s="2" t="s">
        <v>136</v>
      </c>
      <c r="DR62" s="2" t="s">
        <v>126</v>
      </c>
      <c r="DS62" s="2" t="s">
        <v>994</v>
      </c>
      <c r="DT62" s="2" t="s">
        <v>995</v>
      </c>
      <c r="DU62" s="2" t="s">
        <v>139</v>
      </c>
      <c r="DV62" s="2" t="s">
        <v>129</v>
      </c>
      <c r="DW62" s="4">
        <v>11</v>
      </c>
      <c r="DX62" s="8">
        <v>991.1</v>
      </c>
      <c r="DY62" s="4"/>
      <c r="DZ62" s="8"/>
      <c r="EA62" s="7"/>
      <c r="EB62" s="7"/>
      <c r="EC62" s="2" t="s">
        <v>136</v>
      </c>
      <c r="ED62" s="2" t="s">
        <v>126</v>
      </c>
      <c r="EE62" s="2" t="s">
        <v>977</v>
      </c>
      <c r="EF62" s="2" t="s">
        <v>996</v>
      </c>
      <c r="EG62" s="2" t="s">
        <v>139</v>
      </c>
      <c r="EH62" s="2" t="s">
        <v>129</v>
      </c>
      <c r="EI62" s="4">
        <v>44</v>
      </c>
      <c r="EJ62" s="8">
        <v>3545.96</v>
      </c>
      <c r="EK62" s="4"/>
      <c r="EL62" s="8"/>
      <c r="EM62" s="7"/>
      <c r="EN62" s="7"/>
      <c r="EO62" s="2" t="s">
        <v>136</v>
      </c>
      <c r="EP62" s="2" t="s">
        <v>126</v>
      </c>
      <c r="EQ62" s="2" t="s">
        <v>248</v>
      </c>
      <c r="ER62" s="2" t="s">
        <v>233</v>
      </c>
      <c r="ES62" s="2" t="s">
        <v>139</v>
      </c>
      <c r="ET62" s="2" t="s">
        <v>129</v>
      </c>
      <c r="EU62" s="4">
        <v>6</v>
      </c>
      <c r="EV62" s="8">
        <v>461.94</v>
      </c>
      <c r="EW62" s="4"/>
      <c r="EX62" s="8"/>
      <c r="EY62" s="7"/>
      <c r="EZ62" s="7"/>
      <c r="FA62" s="2" t="s">
        <v>136</v>
      </c>
      <c r="FB62" s="2" t="s">
        <v>151</v>
      </c>
      <c r="FC62" s="2" t="s">
        <v>997</v>
      </c>
      <c r="FD62" s="2" t="s">
        <v>998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168</v>
      </c>
      <c r="FN62" s="2" t="s">
        <v>126</v>
      </c>
      <c r="FO62" s="2" t="s">
        <v>129</v>
      </c>
      <c r="FP62" s="2" t="s">
        <v>129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994</v>
      </c>
      <c r="GB62" s="2" t="s">
        <v>999</v>
      </c>
      <c r="GC62" s="2" t="s">
        <v>139</v>
      </c>
      <c r="GD62" s="2" t="s">
        <v>129</v>
      </c>
      <c r="GE62" s="4">
        <v>18</v>
      </c>
      <c r="GF62" s="8">
        <v>1413.72</v>
      </c>
      <c r="GG62" s="4"/>
      <c r="GH62" s="8"/>
      <c r="GI62" s="7"/>
      <c r="GJ62" s="7"/>
      <c r="GK62" s="2" t="s">
        <v>136</v>
      </c>
      <c r="GL62" s="2" t="s">
        <v>126</v>
      </c>
      <c r="GM62" s="2" t="s">
        <v>197</v>
      </c>
      <c r="GN62" s="2" t="s">
        <v>542</v>
      </c>
      <c r="GO62" s="2" t="s">
        <v>139</v>
      </c>
      <c r="GP62" s="2" t="s">
        <v>129</v>
      </c>
      <c r="GQ62" s="4">
        <v>19</v>
      </c>
      <c r="GR62" s="8">
        <v>1533.01</v>
      </c>
      <c r="GS62" s="4"/>
      <c r="GT62" s="8"/>
      <c r="GU62" s="7"/>
      <c r="GV62" s="7"/>
      <c r="GW62" s="2" t="s">
        <v>136</v>
      </c>
      <c r="GX62" s="2" t="s">
        <v>126</v>
      </c>
      <c r="GY62" s="2" t="s">
        <v>159</v>
      </c>
      <c r="GZ62" s="2" t="s">
        <v>287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161</v>
      </c>
      <c r="HJ62" s="2" t="s">
        <v>126</v>
      </c>
      <c r="HK62" s="2" t="s">
        <v>129</v>
      </c>
      <c r="HL62" s="2" t="s">
        <v>129</v>
      </c>
      <c r="HM62" s="2" t="s">
        <v>139</v>
      </c>
      <c r="HN62" s="2" t="s">
        <v>129</v>
      </c>
      <c r="HO62" s="4">
        <v>10</v>
      </c>
      <c r="HP62" s="8">
        <v>785.4</v>
      </c>
      <c r="HQ62" s="4"/>
      <c r="HR62" s="8"/>
      <c r="HS62" s="7"/>
      <c r="HT62" s="7"/>
      <c r="HU62" s="2" t="s">
        <v>136</v>
      </c>
      <c r="HV62" s="2" t="s">
        <v>126</v>
      </c>
      <c r="HW62" s="2" t="s">
        <v>978</v>
      </c>
      <c r="HX62" s="2" t="s">
        <v>1000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779</v>
      </c>
      <c r="IJ62" s="2" t="s">
        <v>129</v>
      </c>
      <c r="IK62" s="2" t="s">
        <v>139</v>
      </c>
      <c r="IL62" s="2" t="s">
        <v>129</v>
      </c>
      <c r="IM62" s="4">
        <v>2</v>
      </c>
      <c r="IN62" s="8">
        <v>136.44</v>
      </c>
      <c r="IO62" s="4"/>
      <c r="IP62" s="8"/>
      <c r="IQ62" s="7"/>
      <c r="IR62" s="7"/>
      <c r="IS62" s="2" t="s">
        <v>136</v>
      </c>
      <c r="IT62" s="2" t="s">
        <v>126</v>
      </c>
      <c r="IU62" s="2" t="s">
        <v>634</v>
      </c>
      <c r="IV62" s="2" t="s">
        <v>1001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136</v>
      </c>
      <c r="JF62" s="2" t="s">
        <v>126</v>
      </c>
      <c r="JG62" s="2" t="s">
        <v>166</v>
      </c>
      <c r="JH62" s="2" t="s">
        <v>129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126</v>
      </c>
      <c r="JS62" s="2" t="s">
        <v>609</v>
      </c>
      <c r="JT62" s="2" t="s">
        <v>1002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168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168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169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168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168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168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168</v>
      </c>
      <c r="NJ62" s="2" t="s">
        <v>170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169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168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170</v>
      </c>
      <c r="PS62" s="2" t="s">
        <v>1003</v>
      </c>
      <c r="PT62" s="2" t="s">
        <v>1004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168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311</v>
      </c>
    </row>
    <row r="63">
      <c r="A63" s="2" t="s">
        <v>1005</v>
      </c>
      <c r="B63" s="2" t="s">
        <v>118</v>
      </c>
      <c r="C63" s="2" t="s">
        <v>965</v>
      </c>
      <c r="D63" s="2" t="s">
        <v>560</v>
      </c>
      <c r="E63" s="2" t="s">
        <v>561</v>
      </c>
      <c r="F63" s="2" t="s">
        <v>966</v>
      </c>
      <c r="G63" s="2" t="s">
        <v>966</v>
      </c>
      <c r="H63" s="2" t="s">
        <v>966</v>
      </c>
      <c r="I63" s="2" t="s">
        <v>967</v>
      </c>
      <c r="J63" s="2" t="s">
        <v>124</v>
      </c>
      <c r="K63" s="2" t="s">
        <v>1006</v>
      </c>
      <c r="L63" s="3">
        <v>68.82</v>
      </c>
      <c r="M63" s="3">
        <v>72.26</v>
      </c>
      <c r="N63" s="3">
        <v>149.99</v>
      </c>
      <c r="O63" s="2" t="s">
        <v>126</v>
      </c>
      <c r="P63" s="2" t="s">
        <v>175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939</v>
      </c>
      <c r="V63" s="2" t="s">
        <v>177</v>
      </c>
      <c r="W63" s="2" t="s">
        <v>786</v>
      </c>
      <c r="X63" s="2" t="s">
        <v>366</v>
      </c>
      <c r="Y63" s="2" t="s">
        <v>990</v>
      </c>
      <c r="Z63" s="4">
        <v>121</v>
      </c>
      <c r="AA63" s="4">
        <f>=ROUNDDOWN(20.1666666666667,0)</f>
      </c>
      <c r="AB63" s="5">
        <v>6</v>
      </c>
      <c r="AC63" s="2" t="s">
        <v>129</v>
      </c>
      <c r="AD63" s="4"/>
      <c r="AE63" s="4"/>
      <c r="AF63" s="6">
        <v>65</v>
      </c>
      <c r="AG63" s="6"/>
      <c r="AH63" s="7">
        <v>0.9399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366</v>
      </c>
      <c r="AQ63" s="8">
        <v>30121.37</v>
      </c>
      <c r="AR63" s="4"/>
      <c r="AS63" s="8"/>
      <c r="AT63" s="7"/>
      <c r="AU63" s="7"/>
      <c r="AV63" s="4">
        <v>366</v>
      </c>
      <c r="AW63" s="8">
        <v>30121.37</v>
      </c>
      <c r="AX63" s="4"/>
      <c r="AY63" s="8"/>
      <c r="AZ63" s="7"/>
      <c r="BA63" s="7"/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0.1302</v>
      </c>
      <c r="BJ63" s="4">
        <v>366</v>
      </c>
      <c r="BK63" s="8">
        <v>30121.37</v>
      </c>
      <c r="BL63" s="2" t="s">
        <v>1007</v>
      </c>
      <c r="BM63" s="7">
        <v>1</v>
      </c>
      <c r="BN63" s="7">
        <v>1</v>
      </c>
      <c r="BO63" s="4">
        <v>81</v>
      </c>
      <c r="BP63" s="8">
        <v>6514.83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992</v>
      </c>
      <c r="BX63" s="2" t="s">
        <v>1008</v>
      </c>
      <c r="BY63" s="2" t="s">
        <v>139</v>
      </c>
      <c r="BZ63" s="2" t="s">
        <v>129</v>
      </c>
      <c r="CA63" s="4">
        <v>75</v>
      </c>
      <c r="CB63" s="8">
        <v>7244.87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609</v>
      </c>
      <c r="CJ63" s="2" t="s">
        <v>1009</v>
      </c>
      <c r="CK63" s="2" t="s">
        <v>139</v>
      </c>
      <c r="CL63" s="2" t="s">
        <v>129</v>
      </c>
      <c r="CM63" s="4">
        <v>69</v>
      </c>
      <c r="CN63" s="8">
        <v>4608.03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992</v>
      </c>
      <c r="CV63" s="2" t="s">
        <v>1010</v>
      </c>
      <c r="CW63" s="2" t="s">
        <v>139</v>
      </c>
      <c r="CX63" s="2" t="s">
        <v>129</v>
      </c>
      <c r="CY63" s="4">
        <v>22</v>
      </c>
      <c r="CZ63" s="8">
        <v>2085.82</v>
      </c>
      <c r="DA63" s="4"/>
      <c r="DB63" s="8"/>
      <c r="DC63" s="7"/>
      <c r="DD63" s="7"/>
      <c r="DE63" s="2" t="s">
        <v>136</v>
      </c>
      <c r="DF63" s="2" t="s">
        <v>126</v>
      </c>
      <c r="DG63" s="2" t="s">
        <v>240</v>
      </c>
      <c r="DH63" s="2" t="s">
        <v>1011</v>
      </c>
      <c r="DI63" s="2" t="s">
        <v>139</v>
      </c>
      <c r="DJ63" s="2" t="s">
        <v>129</v>
      </c>
      <c r="DK63" s="4">
        <v>22</v>
      </c>
      <c r="DL63" s="8">
        <v>1814.34</v>
      </c>
      <c r="DM63" s="4"/>
      <c r="DN63" s="8"/>
      <c r="DO63" s="7"/>
      <c r="DP63" s="7"/>
      <c r="DQ63" s="2" t="s">
        <v>136</v>
      </c>
      <c r="DR63" s="2" t="s">
        <v>126</v>
      </c>
      <c r="DS63" s="2" t="s">
        <v>1012</v>
      </c>
      <c r="DT63" s="2" t="s">
        <v>1000</v>
      </c>
      <c r="DU63" s="2" t="s">
        <v>139</v>
      </c>
      <c r="DV63" s="2" t="s">
        <v>129</v>
      </c>
      <c r="DW63" s="4">
        <v>6</v>
      </c>
      <c r="DX63" s="8">
        <v>540.6</v>
      </c>
      <c r="DY63" s="4"/>
      <c r="DZ63" s="8"/>
      <c r="EA63" s="7"/>
      <c r="EB63" s="7"/>
      <c r="EC63" s="2" t="s">
        <v>136</v>
      </c>
      <c r="ED63" s="2" t="s">
        <v>126</v>
      </c>
      <c r="EE63" s="2" t="s">
        <v>977</v>
      </c>
      <c r="EF63" s="2" t="s">
        <v>470</v>
      </c>
      <c r="EG63" s="2" t="s">
        <v>139</v>
      </c>
      <c r="EH63" s="2" t="s">
        <v>129</v>
      </c>
      <c r="EI63" s="4">
        <v>64</v>
      </c>
      <c r="EJ63" s="8">
        <v>5157.76</v>
      </c>
      <c r="EK63" s="4"/>
      <c r="EL63" s="8"/>
      <c r="EM63" s="7"/>
      <c r="EN63" s="7"/>
      <c r="EO63" s="2" t="s">
        <v>136</v>
      </c>
      <c r="EP63" s="2" t="s">
        <v>126</v>
      </c>
      <c r="EQ63" s="2" t="s">
        <v>248</v>
      </c>
      <c r="ER63" s="2" t="s">
        <v>1013</v>
      </c>
      <c r="ES63" s="2" t="s">
        <v>139</v>
      </c>
      <c r="ET63" s="2" t="s">
        <v>129</v>
      </c>
      <c r="EU63" s="4">
        <v>6</v>
      </c>
      <c r="EV63" s="8">
        <v>461.94</v>
      </c>
      <c r="EW63" s="4"/>
      <c r="EX63" s="8"/>
      <c r="EY63" s="7"/>
      <c r="EZ63" s="7"/>
      <c r="FA63" s="2" t="s">
        <v>136</v>
      </c>
      <c r="FB63" s="2" t="s">
        <v>151</v>
      </c>
      <c r="FC63" s="2" t="s">
        <v>997</v>
      </c>
      <c r="FD63" s="2" t="s">
        <v>1014</v>
      </c>
      <c r="FE63" s="2" t="s">
        <v>139</v>
      </c>
      <c r="FF63" s="2" t="s">
        <v>129</v>
      </c>
      <c r="FG63" s="4"/>
      <c r="FH63" s="8"/>
      <c r="FI63" s="4"/>
      <c r="FJ63" s="8"/>
      <c r="FK63" s="7"/>
      <c r="FL63" s="7"/>
      <c r="FM63" s="2" t="s">
        <v>168</v>
      </c>
      <c r="FN63" s="2" t="s">
        <v>126</v>
      </c>
      <c r="FO63" s="2" t="s">
        <v>129</v>
      </c>
      <c r="FP63" s="2" t="s">
        <v>129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1012</v>
      </c>
      <c r="GB63" s="2" t="s">
        <v>129</v>
      </c>
      <c r="GC63" s="2" t="s">
        <v>139</v>
      </c>
      <c r="GD63" s="2" t="s">
        <v>129</v>
      </c>
      <c r="GE63" s="4">
        <v>7</v>
      </c>
      <c r="GF63" s="8">
        <v>549.78</v>
      </c>
      <c r="GG63" s="4"/>
      <c r="GH63" s="8"/>
      <c r="GI63" s="7"/>
      <c r="GJ63" s="7"/>
      <c r="GK63" s="2" t="s">
        <v>136</v>
      </c>
      <c r="GL63" s="2" t="s">
        <v>126</v>
      </c>
      <c r="GM63" s="2" t="s">
        <v>197</v>
      </c>
      <c r="GN63" s="2" t="s">
        <v>1015</v>
      </c>
      <c r="GO63" s="2" t="s">
        <v>139</v>
      </c>
      <c r="GP63" s="2" t="s">
        <v>129</v>
      </c>
      <c r="GQ63" s="4">
        <v>13</v>
      </c>
      <c r="GR63" s="8">
        <v>1075.18</v>
      </c>
      <c r="GS63" s="4"/>
      <c r="GT63" s="8"/>
      <c r="GU63" s="7"/>
      <c r="GV63" s="7"/>
      <c r="GW63" s="2" t="s">
        <v>136</v>
      </c>
      <c r="GX63" s="2" t="s">
        <v>126</v>
      </c>
      <c r="GY63" s="2" t="s">
        <v>159</v>
      </c>
      <c r="GZ63" s="2" t="s">
        <v>1016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161</v>
      </c>
      <c r="HJ63" s="2" t="s">
        <v>126</v>
      </c>
      <c r="HK63" s="2" t="s">
        <v>129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126</v>
      </c>
      <c r="HW63" s="2" t="s">
        <v>617</v>
      </c>
      <c r="HX63" s="2" t="s">
        <v>1017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136</v>
      </c>
      <c r="IH63" s="2" t="s">
        <v>126</v>
      </c>
      <c r="II63" s="2" t="s">
        <v>779</v>
      </c>
      <c r="IJ63" s="2" t="s">
        <v>129</v>
      </c>
      <c r="IK63" s="2" t="s">
        <v>139</v>
      </c>
      <c r="IL63" s="2" t="s">
        <v>129</v>
      </c>
      <c r="IM63" s="4">
        <v>1</v>
      </c>
      <c r="IN63" s="8">
        <v>68.22</v>
      </c>
      <c r="IO63" s="4"/>
      <c r="IP63" s="8"/>
      <c r="IQ63" s="7"/>
      <c r="IR63" s="7"/>
      <c r="IS63" s="2" t="s">
        <v>136</v>
      </c>
      <c r="IT63" s="2" t="s">
        <v>126</v>
      </c>
      <c r="IU63" s="2" t="s">
        <v>634</v>
      </c>
      <c r="IV63" s="2" t="s">
        <v>246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136</v>
      </c>
      <c r="JF63" s="2" t="s">
        <v>126</v>
      </c>
      <c r="JG63" s="2" t="s">
        <v>166</v>
      </c>
      <c r="JH63" s="2" t="s">
        <v>1018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126</v>
      </c>
      <c r="JS63" s="2" t="s">
        <v>609</v>
      </c>
      <c r="JT63" s="2" t="s">
        <v>148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168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168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169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168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168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168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168</v>
      </c>
      <c r="NJ63" s="2" t="s">
        <v>170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169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168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136</v>
      </c>
      <c r="PR63" s="2" t="s">
        <v>170</v>
      </c>
      <c r="PS63" s="2" t="s">
        <v>1003</v>
      </c>
      <c r="PT63" s="2" t="s">
        <v>1019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168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311</v>
      </c>
    </row>
    <row r="64">
      <c r="A64" s="2" t="s">
        <v>1020</v>
      </c>
      <c r="B64" s="2" t="s">
        <v>118</v>
      </c>
      <c r="C64" s="2" t="s">
        <v>965</v>
      </c>
      <c r="D64" s="2" t="s">
        <v>560</v>
      </c>
      <c r="E64" s="2" t="s">
        <v>561</v>
      </c>
      <c r="F64" s="2" t="s">
        <v>966</v>
      </c>
      <c r="G64" s="2" t="s">
        <v>966</v>
      </c>
      <c r="H64" s="2" t="s">
        <v>966</v>
      </c>
      <c r="I64" s="2" t="s">
        <v>967</v>
      </c>
      <c r="J64" s="2" t="s">
        <v>124</v>
      </c>
      <c r="K64" s="2" t="s">
        <v>1021</v>
      </c>
      <c r="L64" s="3">
        <v>68.82</v>
      </c>
      <c r="M64" s="3">
        <v>72.26</v>
      </c>
      <c r="N64" s="3">
        <v>149.99</v>
      </c>
      <c r="O64" s="2" t="s">
        <v>126</v>
      </c>
      <c r="P64" s="2" t="s">
        <v>512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939</v>
      </c>
      <c r="V64" s="2" t="s">
        <v>177</v>
      </c>
      <c r="W64" s="2" t="s">
        <v>786</v>
      </c>
      <c r="X64" s="2" t="s">
        <v>366</v>
      </c>
      <c r="Y64" s="2" t="s">
        <v>990</v>
      </c>
      <c r="Z64" s="4">
        <v>88</v>
      </c>
      <c r="AA64" s="4">
        <f>=ROUNDDOWN(22,0)</f>
      </c>
      <c r="AB64" s="5">
        <v>4</v>
      </c>
      <c r="AC64" s="2" t="s">
        <v>714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208</v>
      </c>
      <c r="AQ64" s="8">
        <v>15742.08</v>
      </c>
      <c r="AR64" s="4"/>
      <c r="AS64" s="8"/>
      <c r="AT64" s="7"/>
      <c r="AU64" s="7"/>
      <c r="AV64" s="4">
        <v>208</v>
      </c>
      <c r="AW64" s="8">
        <v>15742.08</v>
      </c>
      <c r="AX64" s="4"/>
      <c r="AY64" s="8"/>
      <c r="AZ64" s="7"/>
      <c r="BA64" s="7"/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0.0681</v>
      </c>
      <c r="BJ64" s="4">
        <v>208</v>
      </c>
      <c r="BK64" s="8">
        <v>15742.08</v>
      </c>
      <c r="BL64" s="2" t="s">
        <v>1022</v>
      </c>
      <c r="BM64" s="7">
        <v>1</v>
      </c>
      <c r="BN64" s="7">
        <v>1</v>
      </c>
      <c r="BO64" s="4">
        <v>59</v>
      </c>
      <c r="BP64" s="8">
        <v>4477.47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992</v>
      </c>
      <c r="BX64" s="2" t="s">
        <v>1023</v>
      </c>
      <c r="BY64" s="2" t="s">
        <v>139</v>
      </c>
      <c r="BZ64" s="2" t="s">
        <v>129</v>
      </c>
      <c r="CA64" s="4">
        <v>40</v>
      </c>
      <c r="CB64" s="8">
        <v>3081.26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609</v>
      </c>
      <c r="CJ64" s="2" t="s">
        <v>993</v>
      </c>
      <c r="CK64" s="2" t="s">
        <v>139</v>
      </c>
      <c r="CL64" s="2" t="s">
        <v>129</v>
      </c>
      <c r="CM64" s="4">
        <v>51</v>
      </c>
      <c r="CN64" s="8">
        <v>3268.11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992</v>
      </c>
      <c r="CV64" s="2" t="s">
        <v>1024</v>
      </c>
      <c r="CW64" s="2" t="s">
        <v>139</v>
      </c>
      <c r="CX64" s="2" t="s">
        <v>129</v>
      </c>
      <c r="CY64" s="4">
        <v>22</v>
      </c>
      <c r="CZ64" s="8">
        <v>2085.82</v>
      </c>
      <c r="DA64" s="4"/>
      <c r="DB64" s="8"/>
      <c r="DC64" s="7"/>
      <c r="DD64" s="7"/>
      <c r="DE64" s="2" t="s">
        <v>136</v>
      </c>
      <c r="DF64" s="2" t="s">
        <v>126</v>
      </c>
      <c r="DG64" s="2" t="s">
        <v>240</v>
      </c>
      <c r="DH64" s="2" t="s">
        <v>1025</v>
      </c>
      <c r="DI64" s="2" t="s">
        <v>139</v>
      </c>
      <c r="DJ64" s="2" t="s">
        <v>129</v>
      </c>
      <c r="DK64" s="4">
        <v>17</v>
      </c>
      <c r="DL64" s="8">
        <v>1401.99</v>
      </c>
      <c r="DM64" s="4"/>
      <c r="DN64" s="8"/>
      <c r="DO64" s="7"/>
      <c r="DP64" s="7"/>
      <c r="DQ64" s="2" t="s">
        <v>136</v>
      </c>
      <c r="DR64" s="2" t="s">
        <v>126</v>
      </c>
      <c r="DS64" s="2" t="s">
        <v>1012</v>
      </c>
      <c r="DT64" s="2" t="s">
        <v>1026</v>
      </c>
      <c r="DU64" s="2" t="s">
        <v>139</v>
      </c>
      <c r="DV64" s="2" t="s">
        <v>129</v>
      </c>
      <c r="DW64" s="4">
        <v>4</v>
      </c>
      <c r="DX64" s="8">
        <v>360.4</v>
      </c>
      <c r="DY64" s="4"/>
      <c r="DZ64" s="8"/>
      <c r="EA64" s="7"/>
      <c r="EB64" s="7"/>
      <c r="EC64" s="2" t="s">
        <v>136</v>
      </c>
      <c r="ED64" s="2" t="s">
        <v>126</v>
      </c>
      <c r="EE64" s="2" t="s">
        <v>977</v>
      </c>
      <c r="EF64" s="2" t="s">
        <v>1027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136</v>
      </c>
      <c r="EP64" s="2" t="s">
        <v>170</v>
      </c>
      <c r="EQ64" s="2" t="s">
        <v>486</v>
      </c>
      <c r="ER64" s="2" t="s">
        <v>129</v>
      </c>
      <c r="ES64" s="2" t="s">
        <v>139</v>
      </c>
      <c r="ET64" s="2" t="s">
        <v>129</v>
      </c>
      <c r="EU64" s="4">
        <v>7</v>
      </c>
      <c r="EV64" s="8">
        <v>515.83</v>
      </c>
      <c r="EW64" s="4"/>
      <c r="EX64" s="8"/>
      <c r="EY64" s="7"/>
      <c r="EZ64" s="7"/>
      <c r="FA64" s="2" t="s">
        <v>136</v>
      </c>
      <c r="FB64" s="2" t="s">
        <v>151</v>
      </c>
      <c r="FC64" s="2" t="s">
        <v>997</v>
      </c>
      <c r="FD64" s="2" t="s">
        <v>1028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168</v>
      </c>
      <c r="FN64" s="2" t="s">
        <v>126</v>
      </c>
      <c r="FO64" s="2" t="s">
        <v>129</v>
      </c>
      <c r="FP64" s="2" t="s">
        <v>129</v>
      </c>
      <c r="FQ64" s="2" t="s">
        <v>139</v>
      </c>
      <c r="FR64" s="2" t="s">
        <v>129</v>
      </c>
      <c r="FS64" s="4">
        <v>1</v>
      </c>
      <c r="FT64" s="8">
        <v>72.1</v>
      </c>
      <c r="FU64" s="4"/>
      <c r="FV64" s="8"/>
      <c r="FW64" s="7"/>
      <c r="FX64" s="7"/>
      <c r="FY64" s="2" t="s">
        <v>136</v>
      </c>
      <c r="FZ64" s="2" t="s">
        <v>126</v>
      </c>
      <c r="GA64" s="2" t="s">
        <v>1029</v>
      </c>
      <c r="GB64" s="2" t="s">
        <v>1030</v>
      </c>
      <c r="GC64" s="2" t="s">
        <v>139</v>
      </c>
      <c r="GD64" s="2" t="s">
        <v>129</v>
      </c>
      <c r="GE64" s="4">
        <v>5</v>
      </c>
      <c r="GF64" s="8">
        <v>345.58</v>
      </c>
      <c r="GG64" s="4"/>
      <c r="GH64" s="8"/>
      <c r="GI64" s="7"/>
      <c r="GJ64" s="7"/>
      <c r="GK64" s="2" t="s">
        <v>136</v>
      </c>
      <c r="GL64" s="2" t="s">
        <v>126</v>
      </c>
      <c r="GM64" s="2" t="s">
        <v>466</v>
      </c>
      <c r="GN64" s="2" t="s">
        <v>1031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136</v>
      </c>
      <c r="GX64" s="2" t="s">
        <v>126</v>
      </c>
      <c r="GY64" s="2" t="s">
        <v>707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161</v>
      </c>
      <c r="HJ64" s="2" t="s">
        <v>126</v>
      </c>
      <c r="HK64" s="2" t="s">
        <v>129</v>
      </c>
      <c r="HL64" s="2" t="s">
        <v>129</v>
      </c>
      <c r="HM64" s="2" t="s">
        <v>139</v>
      </c>
      <c r="HN64" s="2" t="s">
        <v>129</v>
      </c>
      <c r="HO64" s="4">
        <v>2</v>
      </c>
      <c r="HP64" s="8">
        <v>133.52</v>
      </c>
      <c r="HQ64" s="4"/>
      <c r="HR64" s="8"/>
      <c r="HS64" s="7"/>
      <c r="HT64" s="7"/>
      <c r="HU64" s="2" t="s">
        <v>136</v>
      </c>
      <c r="HV64" s="2" t="s">
        <v>126</v>
      </c>
      <c r="HW64" s="2" t="s">
        <v>1023</v>
      </c>
      <c r="HX64" s="2" t="s">
        <v>1032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150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126</v>
      </c>
      <c r="IU64" s="2" t="s">
        <v>634</v>
      </c>
      <c r="IV64" s="2" t="s">
        <v>356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136</v>
      </c>
      <c r="JF64" s="2" t="s">
        <v>126</v>
      </c>
      <c r="JG64" s="2" t="s">
        <v>208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126</v>
      </c>
      <c r="JS64" s="2" t="s">
        <v>609</v>
      </c>
      <c r="JT64" s="2" t="s">
        <v>1033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168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168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169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168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168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168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168</v>
      </c>
      <c r="NJ64" s="2" t="s">
        <v>170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169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168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136</v>
      </c>
      <c r="PR64" s="2" t="s">
        <v>170</v>
      </c>
      <c r="PS64" s="2" t="s">
        <v>171</v>
      </c>
      <c r="PT64" s="2" t="s">
        <v>1034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168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311</v>
      </c>
    </row>
    <row r="65">
      <c r="A65" s="2" t="s">
        <v>1035</v>
      </c>
      <c r="B65" s="2" t="s">
        <v>118</v>
      </c>
      <c r="C65" s="2" t="s">
        <v>965</v>
      </c>
      <c r="D65" s="2" t="s">
        <v>560</v>
      </c>
      <c r="E65" s="2" t="s">
        <v>561</v>
      </c>
      <c r="F65" s="2" t="s">
        <v>1036</v>
      </c>
      <c r="G65" s="2" t="s">
        <v>1036</v>
      </c>
      <c r="H65" s="2" t="s">
        <v>1036</v>
      </c>
      <c r="I65" s="2" t="s">
        <v>1037</v>
      </c>
      <c r="J65" s="2" t="s">
        <v>124</v>
      </c>
      <c r="K65" s="2" t="s">
        <v>324</v>
      </c>
      <c r="L65" s="3">
        <v>80.15</v>
      </c>
      <c r="M65" s="3">
        <v>84.16</v>
      </c>
      <c r="N65" s="3">
        <v>184.99</v>
      </c>
      <c r="O65" s="2" t="s">
        <v>126</v>
      </c>
      <c r="P65" s="2" t="s">
        <v>175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939</v>
      </c>
      <c r="V65" s="2" t="s">
        <v>177</v>
      </c>
      <c r="W65" s="2" t="s">
        <v>132</v>
      </c>
      <c r="X65" s="2" t="s">
        <v>129</v>
      </c>
      <c r="Y65" s="2" t="s">
        <v>1038</v>
      </c>
      <c r="Z65" s="4">
        <v>203</v>
      </c>
      <c r="AA65" s="4">
        <f>=ROUNDDOWN(22.5555555555556,0)</f>
      </c>
      <c r="AB65" s="5">
        <v>9</v>
      </c>
      <c r="AC65" s="2" t="s">
        <v>129</v>
      </c>
      <c r="AD65" s="4"/>
      <c r="AE65" s="4"/>
      <c r="AF65" s="6">
        <v>65</v>
      </c>
      <c r="AG65" s="6"/>
      <c r="AH65" s="7">
        <v>0.9399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474</v>
      </c>
      <c r="AQ65" s="8">
        <v>46116.51</v>
      </c>
      <c r="AR65" s="4"/>
      <c r="AS65" s="8"/>
      <c r="AT65" s="7"/>
      <c r="AU65" s="7"/>
      <c r="AV65" s="4">
        <v>474</v>
      </c>
      <c r="AW65" s="8">
        <v>46116.51</v>
      </c>
      <c r="AX65" s="4"/>
      <c r="AY65" s="8"/>
      <c r="AZ65" s="7"/>
      <c r="BA65" s="7"/>
      <c r="BB65" s="7">
        <v>1</v>
      </c>
      <c r="BC65" s="4">
        <v>813</v>
      </c>
      <c r="BD65" s="8">
        <v>77664.9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0.5938</v>
      </c>
      <c r="BJ65" s="4">
        <v>474</v>
      </c>
      <c r="BK65" s="8">
        <v>46116.51</v>
      </c>
      <c r="BL65" s="2" t="s">
        <v>1039</v>
      </c>
      <c r="BM65" s="7">
        <v>1</v>
      </c>
      <c r="BN65" s="7">
        <v>1</v>
      </c>
      <c r="BO65" s="4">
        <v>150</v>
      </c>
      <c r="BP65" s="8">
        <v>14800.5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1038</v>
      </c>
      <c r="BX65" s="2" t="s">
        <v>1040</v>
      </c>
      <c r="BY65" s="2" t="s">
        <v>139</v>
      </c>
      <c r="BZ65" s="2" t="s">
        <v>129</v>
      </c>
      <c r="CA65" s="4">
        <v>52</v>
      </c>
      <c r="CB65" s="8">
        <v>5889.05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1038</v>
      </c>
      <c r="CJ65" s="2" t="s">
        <v>183</v>
      </c>
      <c r="CK65" s="2" t="s">
        <v>139</v>
      </c>
      <c r="CL65" s="2" t="s">
        <v>129</v>
      </c>
      <c r="CM65" s="4">
        <v>47</v>
      </c>
      <c r="CN65" s="8">
        <v>3865.87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588</v>
      </c>
      <c r="CV65" s="2" t="s">
        <v>589</v>
      </c>
      <c r="CW65" s="2" t="s">
        <v>139</v>
      </c>
      <c r="CX65" s="2" t="s">
        <v>129</v>
      </c>
      <c r="CY65" s="4">
        <v>46</v>
      </c>
      <c r="CZ65" s="8">
        <v>4649.68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184</v>
      </c>
      <c r="DH65" s="2" t="s">
        <v>1041</v>
      </c>
      <c r="DI65" s="2" t="s">
        <v>139</v>
      </c>
      <c r="DJ65" s="2" t="s">
        <v>129</v>
      </c>
      <c r="DK65" s="4">
        <v>29</v>
      </c>
      <c r="DL65" s="8">
        <v>2785.45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272</v>
      </c>
      <c r="DT65" s="2" t="s">
        <v>1042</v>
      </c>
      <c r="DU65" s="2" t="s">
        <v>139</v>
      </c>
      <c r="DV65" s="2" t="s">
        <v>129</v>
      </c>
      <c r="DW65" s="4">
        <v>23</v>
      </c>
      <c r="DX65" s="8">
        <v>2193.97</v>
      </c>
      <c r="DY65" s="4"/>
      <c r="DZ65" s="8"/>
      <c r="EA65" s="7"/>
      <c r="EB65" s="7"/>
      <c r="EC65" s="2" t="s">
        <v>136</v>
      </c>
      <c r="ED65" s="2" t="s">
        <v>126</v>
      </c>
      <c r="EE65" s="2" t="s">
        <v>1043</v>
      </c>
      <c r="EF65" s="2" t="s">
        <v>537</v>
      </c>
      <c r="EG65" s="2" t="s">
        <v>139</v>
      </c>
      <c r="EH65" s="2" t="s">
        <v>129</v>
      </c>
      <c r="EI65" s="4">
        <v>80</v>
      </c>
      <c r="EJ65" s="8">
        <v>7684</v>
      </c>
      <c r="EK65" s="4"/>
      <c r="EL65" s="8"/>
      <c r="EM65" s="7"/>
      <c r="EN65" s="7"/>
      <c r="EO65" s="2" t="s">
        <v>136</v>
      </c>
      <c r="EP65" s="2" t="s">
        <v>126</v>
      </c>
      <c r="EQ65" s="2" t="s">
        <v>1044</v>
      </c>
      <c r="ER65" s="2" t="s">
        <v>276</v>
      </c>
      <c r="ES65" s="2" t="s">
        <v>139</v>
      </c>
      <c r="ET65" s="2" t="s">
        <v>129</v>
      </c>
      <c r="EU65" s="4">
        <v>23</v>
      </c>
      <c r="EV65" s="8">
        <v>2045.16</v>
      </c>
      <c r="EW65" s="4"/>
      <c r="EX65" s="8"/>
      <c r="EY65" s="7"/>
      <c r="EZ65" s="7"/>
      <c r="FA65" s="2" t="s">
        <v>136</v>
      </c>
      <c r="FB65" s="2" t="s">
        <v>151</v>
      </c>
      <c r="FC65" s="2" t="s">
        <v>191</v>
      </c>
      <c r="FD65" s="2" t="s">
        <v>1045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168</v>
      </c>
      <c r="FN65" s="2" t="s">
        <v>126</v>
      </c>
      <c r="FO65" s="2" t="s">
        <v>129</v>
      </c>
      <c r="FP65" s="2" t="s">
        <v>129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208</v>
      </c>
      <c r="GB65" s="2" t="s">
        <v>129</v>
      </c>
      <c r="GC65" s="2" t="s">
        <v>139</v>
      </c>
      <c r="GD65" s="2" t="s">
        <v>129</v>
      </c>
      <c r="GE65" s="4">
        <v>9</v>
      </c>
      <c r="GF65" s="8">
        <v>823.32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197</v>
      </c>
      <c r="GN65" s="2" t="s">
        <v>1046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199</v>
      </c>
      <c r="GZ65" s="2" t="s">
        <v>709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161</v>
      </c>
      <c r="HJ65" s="2" t="s">
        <v>126</v>
      </c>
      <c r="HK65" s="2" t="s">
        <v>129</v>
      </c>
      <c r="HL65" s="2" t="s">
        <v>129</v>
      </c>
      <c r="HM65" s="2" t="s">
        <v>139</v>
      </c>
      <c r="HN65" s="2" t="s">
        <v>129</v>
      </c>
      <c r="HO65" s="4">
        <v>1</v>
      </c>
      <c r="HP65" s="8">
        <v>91.48</v>
      </c>
      <c r="HQ65" s="4"/>
      <c r="HR65" s="8"/>
      <c r="HS65" s="7"/>
      <c r="HT65" s="7"/>
      <c r="HU65" s="2" t="s">
        <v>136</v>
      </c>
      <c r="HV65" s="2" t="s">
        <v>126</v>
      </c>
      <c r="HW65" s="2" t="s">
        <v>203</v>
      </c>
      <c r="HX65" s="2" t="s">
        <v>337</v>
      </c>
      <c r="HY65" s="2" t="s">
        <v>139</v>
      </c>
      <c r="HZ65" s="2" t="s">
        <v>129</v>
      </c>
      <c r="IA65" s="4">
        <v>13</v>
      </c>
      <c r="IB65" s="8">
        <v>1189.24</v>
      </c>
      <c r="IC65" s="4"/>
      <c r="ID65" s="8"/>
      <c r="IE65" s="7"/>
      <c r="IF65" s="7"/>
      <c r="IG65" s="2" t="s">
        <v>136</v>
      </c>
      <c r="IH65" s="2" t="s">
        <v>126</v>
      </c>
      <c r="II65" s="2" t="s">
        <v>205</v>
      </c>
      <c r="IJ65" s="2" t="s">
        <v>154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136</v>
      </c>
      <c r="IT65" s="2" t="s">
        <v>126</v>
      </c>
      <c r="IU65" s="2" t="s">
        <v>708</v>
      </c>
      <c r="IV65" s="2" t="s">
        <v>959</v>
      </c>
      <c r="IW65" s="2" t="s">
        <v>139</v>
      </c>
      <c r="IX65" s="2" t="s">
        <v>129</v>
      </c>
      <c r="IY65" s="4">
        <v>1</v>
      </c>
      <c r="IZ65" s="8">
        <v>98.79</v>
      </c>
      <c r="JA65" s="4"/>
      <c r="JB65" s="8"/>
      <c r="JC65" s="7"/>
      <c r="JD65" s="7"/>
      <c r="JE65" s="2" t="s">
        <v>136</v>
      </c>
      <c r="JF65" s="2" t="s">
        <v>126</v>
      </c>
      <c r="JG65" s="2" t="s">
        <v>208</v>
      </c>
      <c r="JH65" s="2" t="s">
        <v>1047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136</v>
      </c>
      <c r="JR65" s="2" t="s">
        <v>126</v>
      </c>
      <c r="JS65" s="2" t="s">
        <v>1038</v>
      </c>
      <c r="JT65" s="2" t="s">
        <v>129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168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168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169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168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168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169</v>
      </c>
      <c r="ML65" s="2" t="s">
        <v>126</v>
      </c>
      <c r="MM65" s="2" t="s">
        <v>129</v>
      </c>
      <c r="MN65" s="2" t="s">
        <v>129</v>
      </c>
      <c r="MO65" s="2" t="s">
        <v>139</v>
      </c>
      <c r="MP65" s="2" t="s">
        <v>129</v>
      </c>
      <c r="MQ65" s="4"/>
      <c r="MR65" s="8"/>
      <c r="MS65" s="4"/>
      <c r="MT65" s="8"/>
      <c r="MU65" s="7"/>
      <c r="MV65" s="7"/>
      <c r="MW65" s="2" t="s">
        <v>168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168</v>
      </c>
      <c r="NJ65" s="2" t="s">
        <v>170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169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168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209</v>
      </c>
      <c r="PR65" s="2" t="s">
        <v>170</v>
      </c>
      <c r="PS65" s="2" t="s">
        <v>129</v>
      </c>
      <c r="PT65" s="2" t="s">
        <v>129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168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129</v>
      </c>
    </row>
    <row r="66">
      <c r="A66" s="2" t="s">
        <v>1048</v>
      </c>
      <c r="B66" s="2" t="s">
        <v>118</v>
      </c>
      <c r="C66" s="2" t="s">
        <v>965</v>
      </c>
      <c r="D66" s="2" t="s">
        <v>560</v>
      </c>
      <c r="E66" s="2" t="s">
        <v>561</v>
      </c>
      <c r="F66" s="2" t="s">
        <v>1036</v>
      </c>
      <c r="G66" s="2" t="s">
        <v>1036</v>
      </c>
      <c r="H66" s="2" t="s">
        <v>1036</v>
      </c>
      <c r="I66" s="2" t="s">
        <v>1037</v>
      </c>
      <c r="J66" s="2" t="s">
        <v>124</v>
      </c>
      <c r="K66" s="2" t="s">
        <v>833</v>
      </c>
      <c r="L66" s="3">
        <v>80.15</v>
      </c>
      <c r="M66" s="3">
        <v>84.16</v>
      </c>
      <c r="N66" s="3">
        <v>184.99</v>
      </c>
      <c r="O66" s="2" t="s">
        <v>126</v>
      </c>
      <c r="P66" s="2" t="s">
        <v>175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939</v>
      </c>
      <c r="V66" s="2" t="s">
        <v>177</v>
      </c>
      <c r="W66" s="2" t="s">
        <v>786</v>
      </c>
      <c r="X66" s="2" t="s">
        <v>129</v>
      </c>
      <c r="Y66" s="2" t="s">
        <v>968</v>
      </c>
      <c r="Z66" s="4">
        <v>80</v>
      </c>
      <c r="AA66" s="4">
        <f>=ROUNDDOWN(16,0)</f>
      </c>
      <c r="AB66" s="5">
        <v>5</v>
      </c>
      <c r="AC66" s="2" t="s">
        <v>714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0.5383</v>
      </c>
      <c r="AP66" s="4">
        <v>339</v>
      </c>
      <c r="AQ66" s="8">
        <v>31548.39</v>
      </c>
      <c r="AR66" s="4"/>
      <c r="AS66" s="8"/>
      <c r="AT66" s="7"/>
      <c r="AU66" s="7"/>
      <c r="AV66" s="4">
        <v>339</v>
      </c>
      <c r="AW66" s="8">
        <v>31548.39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0.4062</v>
      </c>
      <c r="BJ66" s="4">
        <v>339</v>
      </c>
      <c r="BK66" s="8">
        <v>31548.39</v>
      </c>
      <c r="BL66" s="2" t="s">
        <v>1049</v>
      </c>
      <c r="BM66" s="7">
        <v>1</v>
      </c>
      <c r="BN66" s="7">
        <v>1</v>
      </c>
      <c r="BO66" s="4">
        <v>140</v>
      </c>
      <c r="BP66" s="8">
        <v>13813.8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626</v>
      </c>
      <c r="BX66" s="2" t="s">
        <v>1050</v>
      </c>
      <c r="BY66" s="2" t="s">
        <v>139</v>
      </c>
      <c r="BZ66" s="2" t="s">
        <v>129</v>
      </c>
      <c r="CA66" s="4">
        <v>34</v>
      </c>
      <c r="CB66" s="8">
        <v>3292.73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972</v>
      </c>
      <c r="CJ66" s="2" t="s">
        <v>1051</v>
      </c>
      <c r="CK66" s="2" t="s">
        <v>139</v>
      </c>
      <c r="CL66" s="2" t="s">
        <v>129</v>
      </c>
      <c r="CM66" s="4">
        <v>69</v>
      </c>
      <c r="CN66" s="8">
        <v>5576.91</v>
      </c>
      <c r="CO66" s="4"/>
      <c r="CP66" s="8"/>
      <c r="CQ66" s="7"/>
      <c r="CR66" s="7"/>
      <c r="CS66" s="2" t="s">
        <v>136</v>
      </c>
      <c r="CT66" s="2" t="s">
        <v>126</v>
      </c>
      <c r="CU66" s="2" t="s">
        <v>630</v>
      </c>
      <c r="CV66" s="2" t="s">
        <v>1052</v>
      </c>
      <c r="CW66" s="2" t="s">
        <v>139</v>
      </c>
      <c r="CX66" s="2" t="s">
        <v>129</v>
      </c>
      <c r="CY66" s="4">
        <v>12</v>
      </c>
      <c r="CZ66" s="8">
        <v>1212.96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240</v>
      </c>
      <c r="DH66" s="2" t="s">
        <v>242</v>
      </c>
      <c r="DI66" s="2" t="s">
        <v>139</v>
      </c>
      <c r="DJ66" s="2" t="s">
        <v>129</v>
      </c>
      <c r="DK66" s="4">
        <v>25</v>
      </c>
      <c r="DL66" s="8">
        <v>2401.25</v>
      </c>
      <c r="DM66" s="4"/>
      <c r="DN66" s="8"/>
      <c r="DO66" s="7"/>
      <c r="DP66" s="7"/>
      <c r="DQ66" s="2" t="s">
        <v>136</v>
      </c>
      <c r="DR66" s="2" t="s">
        <v>126</v>
      </c>
      <c r="DS66" s="2" t="s">
        <v>1053</v>
      </c>
      <c r="DT66" s="2" t="s">
        <v>1054</v>
      </c>
      <c r="DU66" s="2" t="s">
        <v>139</v>
      </c>
      <c r="DV66" s="2" t="s">
        <v>129</v>
      </c>
      <c r="DW66" s="4">
        <v>14</v>
      </c>
      <c r="DX66" s="8">
        <v>1335.46</v>
      </c>
      <c r="DY66" s="4"/>
      <c r="DZ66" s="8"/>
      <c r="EA66" s="7"/>
      <c r="EB66" s="7"/>
      <c r="EC66" s="2" t="s">
        <v>136</v>
      </c>
      <c r="ED66" s="2" t="s">
        <v>126</v>
      </c>
      <c r="EE66" s="2" t="s">
        <v>977</v>
      </c>
      <c r="EF66" s="2" t="s">
        <v>1055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150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>
        <v>11</v>
      </c>
      <c r="EV66" s="8">
        <v>978.12</v>
      </c>
      <c r="EW66" s="4"/>
      <c r="EX66" s="8"/>
      <c r="EY66" s="7"/>
      <c r="EZ66" s="7"/>
      <c r="FA66" s="2" t="s">
        <v>136</v>
      </c>
      <c r="FB66" s="2" t="s">
        <v>151</v>
      </c>
      <c r="FC66" s="2" t="s">
        <v>630</v>
      </c>
      <c r="FD66" s="2" t="s">
        <v>1056</v>
      </c>
      <c r="FE66" s="2" t="s">
        <v>139</v>
      </c>
      <c r="FF66" s="2" t="s">
        <v>129</v>
      </c>
      <c r="FG66" s="4"/>
      <c r="FH66" s="8"/>
      <c r="FI66" s="4"/>
      <c r="FJ66" s="8"/>
      <c r="FK66" s="7"/>
      <c r="FL66" s="7"/>
      <c r="FM66" s="2" t="s">
        <v>168</v>
      </c>
      <c r="FN66" s="2" t="s">
        <v>126</v>
      </c>
      <c r="FO66" s="2" t="s">
        <v>129</v>
      </c>
      <c r="FP66" s="2" t="s">
        <v>129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1057</v>
      </c>
      <c r="GB66" s="2" t="s">
        <v>1058</v>
      </c>
      <c r="GC66" s="2" t="s">
        <v>139</v>
      </c>
      <c r="GD66" s="2" t="s">
        <v>129</v>
      </c>
      <c r="GE66" s="4">
        <v>22</v>
      </c>
      <c r="GF66" s="8">
        <v>2012.56</v>
      </c>
      <c r="GG66" s="4"/>
      <c r="GH66" s="8"/>
      <c r="GI66" s="7"/>
      <c r="GJ66" s="7"/>
      <c r="GK66" s="2" t="s">
        <v>136</v>
      </c>
      <c r="GL66" s="2" t="s">
        <v>126</v>
      </c>
      <c r="GM66" s="2" t="s">
        <v>197</v>
      </c>
      <c r="GN66" s="2" t="s">
        <v>1059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136</v>
      </c>
      <c r="GX66" s="2" t="s">
        <v>126</v>
      </c>
      <c r="GY66" s="2" t="s">
        <v>199</v>
      </c>
      <c r="GZ66" s="2" t="s">
        <v>492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161</v>
      </c>
      <c r="HJ66" s="2" t="s">
        <v>126</v>
      </c>
      <c r="HK66" s="2" t="s">
        <v>129</v>
      </c>
      <c r="HL66" s="2" t="s">
        <v>129</v>
      </c>
      <c r="HM66" s="2" t="s">
        <v>139</v>
      </c>
      <c r="HN66" s="2" t="s">
        <v>129</v>
      </c>
      <c r="HO66" s="4">
        <v>3</v>
      </c>
      <c r="HP66" s="8">
        <v>274.44</v>
      </c>
      <c r="HQ66" s="4"/>
      <c r="HR66" s="8"/>
      <c r="HS66" s="7"/>
      <c r="HT66" s="7"/>
      <c r="HU66" s="2" t="s">
        <v>136</v>
      </c>
      <c r="HV66" s="2" t="s">
        <v>126</v>
      </c>
      <c r="HW66" s="2" t="s">
        <v>1060</v>
      </c>
      <c r="HX66" s="2" t="s">
        <v>212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150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>
        <v>9</v>
      </c>
      <c r="IN66" s="8">
        <v>650.16</v>
      </c>
      <c r="IO66" s="4"/>
      <c r="IP66" s="8"/>
      <c r="IQ66" s="7"/>
      <c r="IR66" s="7"/>
      <c r="IS66" s="2" t="s">
        <v>136</v>
      </c>
      <c r="IT66" s="2" t="s">
        <v>126</v>
      </c>
      <c r="IU66" s="2" t="s">
        <v>985</v>
      </c>
      <c r="IV66" s="2" t="s">
        <v>314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136</v>
      </c>
      <c r="JF66" s="2" t="s">
        <v>126</v>
      </c>
      <c r="JG66" s="2" t="s">
        <v>208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136</v>
      </c>
      <c r="JR66" s="2" t="s">
        <v>126</v>
      </c>
      <c r="JS66" s="2" t="s">
        <v>1061</v>
      </c>
      <c r="JT66" s="2" t="s">
        <v>1062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168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168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169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168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168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168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168</v>
      </c>
      <c r="NJ66" s="2" t="s">
        <v>170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169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168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136</v>
      </c>
      <c r="PR66" s="2" t="s">
        <v>170</v>
      </c>
      <c r="PS66" s="2" t="s">
        <v>987</v>
      </c>
      <c r="PT66" s="2" t="s">
        <v>1063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168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311</v>
      </c>
    </row>
    <row r="67">
      <c r="A67" s="2" t="s">
        <v>1064</v>
      </c>
      <c r="B67" s="2" t="s">
        <v>118</v>
      </c>
      <c r="C67" s="2" t="s">
        <v>965</v>
      </c>
      <c r="D67" s="2" t="s">
        <v>560</v>
      </c>
      <c r="E67" s="2" t="s">
        <v>561</v>
      </c>
      <c r="F67" s="2" t="s">
        <v>1065</v>
      </c>
      <c r="G67" s="2" t="s">
        <v>1065</v>
      </c>
      <c r="H67" s="2" t="s">
        <v>1065</v>
      </c>
      <c r="I67" s="2" t="s">
        <v>1066</v>
      </c>
      <c r="J67" s="2" t="s">
        <v>124</v>
      </c>
      <c r="K67" s="2" t="s">
        <v>785</v>
      </c>
      <c r="L67" s="3">
        <v>94.62</v>
      </c>
      <c r="M67" s="3">
        <v>99.35</v>
      </c>
      <c r="N67" s="3">
        <v>214.99</v>
      </c>
      <c r="O67" s="2" t="s">
        <v>126</v>
      </c>
      <c r="P67" s="2" t="s">
        <v>127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129</v>
      </c>
      <c r="V67" s="2" t="s">
        <v>131</v>
      </c>
      <c r="W67" s="2" t="s">
        <v>786</v>
      </c>
      <c r="X67" s="2" t="s">
        <v>129</v>
      </c>
      <c r="Y67" s="2" t="s">
        <v>996</v>
      </c>
      <c r="Z67" s="4">
        <v>235</v>
      </c>
      <c r="AA67" s="4">
        <f>=ROUNDDOWN(25.5434782608696,0)</f>
      </c>
      <c r="AB67" s="5">
        <v>9.2</v>
      </c>
      <c r="AC67" s="2" t="s">
        <v>129</v>
      </c>
      <c r="AD67" s="4"/>
      <c r="AE67" s="4"/>
      <c r="AF67" s="6">
        <v>65</v>
      </c>
      <c r="AG67" s="6"/>
      <c r="AH67" s="7">
        <v>0.9344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608</v>
      </c>
      <c r="AQ67" s="8">
        <v>70693.47</v>
      </c>
      <c r="AR67" s="4"/>
      <c r="AS67" s="8"/>
      <c r="AT67" s="7"/>
      <c r="AU67" s="7"/>
      <c r="AV67" s="4">
        <v>608</v>
      </c>
      <c r="AW67" s="8">
        <v>70693.47</v>
      </c>
      <c r="AX67" s="4"/>
      <c r="AY67" s="8"/>
      <c r="AZ67" s="7"/>
      <c r="BA67" s="7"/>
      <c r="BB67" s="7">
        <v>1</v>
      </c>
      <c r="BC67" s="4">
        <v>658</v>
      </c>
      <c r="BD67" s="8">
        <v>75660.56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0.9344</v>
      </c>
      <c r="BJ67" s="4">
        <v>608</v>
      </c>
      <c r="BK67" s="8">
        <v>70693.47</v>
      </c>
      <c r="BL67" s="2" t="s">
        <v>1067</v>
      </c>
      <c r="BM67" s="7">
        <v>1</v>
      </c>
      <c r="BN67" s="7">
        <v>1</v>
      </c>
      <c r="BO67" s="4">
        <v>364</v>
      </c>
      <c r="BP67" s="8">
        <v>44619.12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1068</v>
      </c>
      <c r="BX67" s="2" t="s">
        <v>470</v>
      </c>
      <c r="BY67" s="2" t="s">
        <v>139</v>
      </c>
      <c r="BZ67" s="2" t="s">
        <v>129</v>
      </c>
      <c r="CA67" s="4">
        <v>79</v>
      </c>
      <c r="CB67" s="8">
        <v>8729.37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1069</v>
      </c>
      <c r="CJ67" s="2" t="s">
        <v>1057</v>
      </c>
      <c r="CK67" s="2" t="s">
        <v>139</v>
      </c>
      <c r="CL67" s="2" t="s">
        <v>129</v>
      </c>
      <c r="CM67" s="4">
        <v>43</v>
      </c>
      <c r="CN67" s="8">
        <v>3717.35</v>
      </c>
      <c r="CO67" s="4"/>
      <c r="CP67" s="8"/>
      <c r="CQ67" s="7"/>
      <c r="CR67" s="7"/>
      <c r="CS67" s="2" t="s">
        <v>136</v>
      </c>
      <c r="CT67" s="2" t="s">
        <v>126</v>
      </c>
      <c r="CU67" s="2" t="s">
        <v>1057</v>
      </c>
      <c r="CV67" s="2" t="s">
        <v>1070</v>
      </c>
      <c r="CW67" s="2" t="s">
        <v>139</v>
      </c>
      <c r="CX67" s="2" t="s">
        <v>129</v>
      </c>
      <c r="CY67" s="4">
        <v>23</v>
      </c>
      <c r="CZ67" s="8">
        <v>2757.24</v>
      </c>
      <c r="DA67" s="4"/>
      <c r="DB67" s="8"/>
      <c r="DC67" s="7"/>
      <c r="DD67" s="7"/>
      <c r="DE67" s="2" t="s">
        <v>136</v>
      </c>
      <c r="DF67" s="2" t="s">
        <v>126</v>
      </c>
      <c r="DG67" s="2" t="s">
        <v>240</v>
      </c>
      <c r="DH67" s="2" t="s">
        <v>242</v>
      </c>
      <c r="DI67" s="2" t="s">
        <v>139</v>
      </c>
      <c r="DJ67" s="2" t="s">
        <v>129</v>
      </c>
      <c r="DK67" s="4">
        <v>3</v>
      </c>
      <c r="DL67" s="8">
        <v>340.17</v>
      </c>
      <c r="DM67" s="4"/>
      <c r="DN67" s="8"/>
      <c r="DO67" s="7"/>
      <c r="DP67" s="7"/>
      <c r="DQ67" s="2" t="s">
        <v>136</v>
      </c>
      <c r="DR67" s="2" t="s">
        <v>126</v>
      </c>
      <c r="DS67" s="2" t="s">
        <v>1071</v>
      </c>
      <c r="DT67" s="2" t="s">
        <v>1072</v>
      </c>
      <c r="DU67" s="2" t="s">
        <v>139</v>
      </c>
      <c r="DV67" s="2" t="s">
        <v>129</v>
      </c>
      <c r="DW67" s="4">
        <v>5</v>
      </c>
      <c r="DX67" s="8">
        <v>588.7</v>
      </c>
      <c r="DY67" s="4"/>
      <c r="DZ67" s="8"/>
      <c r="EA67" s="7"/>
      <c r="EB67" s="7"/>
      <c r="EC67" s="2" t="s">
        <v>136</v>
      </c>
      <c r="ED67" s="2" t="s">
        <v>126</v>
      </c>
      <c r="EE67" s="2" t="s">
        <v>978</v>
      </c>
      <c r="EF67" s="2" t="s">
        <v>1073</v>
      </c>
      <c r="EG67" s="2" t="s">
        <v>139</v>
      </c>
      <c r="EH67" s="2" t="s">
        <v>129</v>
      </c>
      <c r="EI67" s="4">
        <v>30</v>
      </c>
      <c r="EJ67" s="8">
        <v>3401.7</v>
      </c>
      <c r="EK67" s="4"/>
      <c r="EL67" s="8"/>
      <c r="EM67" s="7"/>
      <c r="EN67" s="7"/>
      <c r="EO67" s="2" t="s">
        <v>136</v>
      </c>
      <c r="EP67" s="2" t="s">
        <v>126</v>
      </c>
      <c r="EQ67" s="2" t="s">
        <v>486</v>
      </c>
      <c r="ER67" s="2" t="s">
        <v>979</v>
      </c>
      <c r="ES67" s="2" t="s">
        <v>139</v>
      </c>
      <c r="ET67" s="2" t="s">
        <v>129</v>
      </c>
      <c r="EU67" s="4">
        <v>10</v>
      </c>
      <c r="EV67" s="8">
        <v>1136.4</v>
      </c>
      <c r="EW67" s="4"/>
      <c r="EX67" s="8"/>
      <c r="EY67" s="7"/>
      <c r="EZ67" s="7"/>
      <c r="FA67" s="2" t="s">
        <v>136</v>
      </c>
      <c r="FB67" s="2" t="s">
        <v>151</v>
      </c>
      <c r="FC67" s="2" t="s">
        <v>1068</v>
      </c>
      <c r="FD67" s="2" t="s">
        <v>1074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168</v>
      </c>
      <c r="FN67" s="2" t="s">
        <v>126</v>
      </c>
      <c r="FO67" s="2" t="s">
        <v>129</v>
      </c>
      <c r="FP67" s="2" t="s">
        <v>129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252</v>
      </c>
      <c r="GB67" s="2" t="s">
        <v>586</v>
      </c>
      <c r="GC67" s="2" t="s">
        <v>139</v>
      </c>
      <c r="GD67" s="2" t="s">
        <v>129</v>
      </c>
      <c r="GE67" s="4">
        <v>10</v>
      </c>
      <c r="GF67" s="8">
        <v>1079.9</v>
      </c>
      <c r="GG67" s="4"/>
      <c r="GH67" s="8"/>
      <c r="GI67" s="7"/>
      <c r="GJ67" s="7"/>
      <c r="GK67" s="2" t="s">
        <v>136</v>
      </c>
      <c r="GL67" s="2" t="s">
        <v>126</v>
      </c>
      <c r="GM67" s="2" t="s">
        <v>197</v>
      </c>
      <c r="GN67" s="2" t="s">
        <v>327</v>
      </c>
      <c r="GO67" s="2" t="s">
        <v>139</v>
      </c>
      <c r="GP67" s="2" t="s">
        <v>129</v>
      </c>
      <c r="GQ67" s="4">
        <v>10</v>
      </c>
      <c r="GR67" s="8">
        <v>1151.03</v>
      </c>
      <c r="GS67" s="4"/>
      <c r="GT67" s="8"/>
      <c r="GU67" s="7"/>
      <c r="GV67" s="7"/>
      <c r="GW67" s="2" t="s">
        <v>136</v>
      </c>
      <c r="GX67" s="2" t="s">
        <v>126</v>
      </c>
      <c r="GY67" s="2" t="s">
        <v>159</v>
      </c>
      <c r="GZ67" s="2" t="s">
        <v>1075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161</v>
      </c>
      <c r="HJ67" s="2" t="s">
        <v>126</v>
      </c>
      <c r="HK67" s="2" t="s">
        <v>129</v>
      </c>
      <c r="HL67" s="2" t="s">
        <v>129</v>
      </c>
      <c r="HM67" s="2" t="s">
        <v>139</v>
      </c>
      <c r="HN67" s="2" t="s">
        <v>129</v>
      </c>
      <c r="HO67" s="4">
        <v>21</v>
      </c>
      <c r="HP67" s="8">
        <v>2256.99</v>
      </c>
      <c r="HQ67" s="4"/>
      <c r="HR67" s="8"/>
      <c r="HS67" s="7"/>
      <c r="HT67" s="7"/>
      <c r="HU67" s="2" t="s">
        <v>136</v>
      </c>
      <c r="HV67" s="2" t="s">
        <v>126</v>
      </c>
      <c r="HW67" s="2" t="s">
        <v>1076</v>
      </c>
      <c r="HX67" s="2" t="s">
        <v>1077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150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>
        <v>8</v>
      </c>
      <c r="IN67" s="8">
        <v>682.24</v>
      </c>
      <c r="IO67" s="4"/>
      <c r="IP67" s="8"/>
      <c r="IQ67" s="7"/>
      <c r="IR67" s="7"/>
      <c r="IS67" s="2" t="s">
        <v>136</v>
      </c>
      <c r="IT67" s="2" t="s">
        <v>126</v>
      </c>
      <c r="IU67" s="2" t="s">
        <v>1078</v>
      </c>
      <c r="IV67" s="2" t="s">
        <v>259</v>
      </c>
      <c r="IW67" s="2" t="s">
        <v>139</v>
      </c>
      <c r="IX67" s="2" t="s">
        <v>129</v>
      </c>
      <c r="IY67" s="4">
        <v>2</v>
      </c>
      <c r="IZ67" s="8">
        <v>233.26</v>
      </c>
      <c r="JA67" s="4"/>
      <c r="JB67" s="8"/>
      <c r="JC67" s="7"/>
      <c r="JD67" s="7"/>
      <c r="JE67" s="2" t="s">
        <v>136</v>
      </c>
      <c r="JF67" s="2" t="s">
        <v>126</v>
      </c>
      <c r="JG67" s="2" t="s">
        <v>166</v>
      </c>
      <c r="JH67" s="2" t="s">
        <v>316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126</v>
      </c>
      <c r="JS67" s="2" t="s">
        <v>1069</v>
      </c>
      <c r="JT67" s="2" t="s">
        <v>444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168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168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169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168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168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168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168</v>
      </c>
      <c r="NJ67" s="2" t="s">
        <v>170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169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168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136</v>
      </c>
      <c r="PR67" s="2" t="s">
        <v>170</v>
      </c>
      <c r="PS67" s="2" t="s">
        <v>171</v>
      </c>
      <c r="PT67" s="2" t="s">
        <v>1079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168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311</v>
      </c>
    </row>
    <row r="68">
      <c r="A68" s="2" t="s">
        <v>1080</v>
      </c>
      <c r="B68" s="2" t="s">
        <v>118</v>
      </c>
      <c r="C68" s="2" t="s">
        <v>965</v>
      </c>
      <c r="D68" s="2" t="s">
        <v>560</v>
      </c>
      <c r="E68" s="2" t="s">
        <v>561</v>
      </c>
      <c r="F68" s="2" t="s">
        <v>1065</v>
      </c>
      <c r="G68" s="2" t="s">
        <v>1065</v>
      </c>
      <c r="H68" s="2" t="s">
        <v>1065</v>
      </c>
      <c r="I68" s="2" t="s">
        <v>1066</v>
      </c>
      <c r="J68" s="2" t="s">
        <v>124</v>
      </c>
      <c r="K68" s="2" t="s">
        <v>324</v>
      </c>
      <c r="L68" s="3">
        <v>102.85</v>
      </c>
      <c r="M68" s="3">
        <v>107.99</v>
      </c>
      <c r="N68" s="3">
        <v>214.99</v>
      </c>
      <c r="O68" s="2" t="s">
        <v>126</v>
      </c>
      <c r="P68" s="2" t="s">
        <v>264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939</v>
      </c>
      <c r="V68" s="2" t="s">
        <v>177</v>
      </c>
      <c r="W68" s="2" t="s">
        <v>132</v>
      </c>
      <c r="X68" s="2" t="s">
        <v>129</v>
      </c>
      <c r="Y68" s="2" t="s">
        <v>1081</v>
      </c>
      <c r="Z68" s="4">
        <v>139</v>
      </c>
      <c r="AA68" s="4">
        <f>=ROUNDDOWN(463.333333333333,0)</f>
      </c>
      <c r="AB68" s="5">
        <v>0.3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50</v>
      </c>
      <c r="AQ68" s="8">
        <v>4967.09</v>
      </c>
      <c r="AR68" s="4"/>
      <c r="AS68" s="8"/>
      <c r="AT68" s="7"/>
      <c r="AU68" s="7"/>
      <c r="AV68" s="4">
        <v>50</v>
      </c>
      <c r="AW68" s="8">
        <v>4967.09</v>
      </c>
      <c r="AX68" s="4"/>
      <c r="AY68" s="8"/>
      <c r="AZ68" s="7"/>
      <c r="BA68" s="7"/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0.0656</v>
      </c>
      <c r="BJ68" s="4">
        <v>50</v>
      </c>
      <c r="BK68" s="8">
        <v>4967.09</v>
      </c>
      <c r="BL68" s="2" t="s">
        <v>1082</v>
      </c>
      <c r="BM68" s="7">
        <v>1</v>
      </c>
      <c r="BN68" s="7">
        <v>1</v>
      </c>
      <c r="BO68" s="4">
        <v>15</v>
      </c>
      <c r="BP68" s="8">
        <v>1838.7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1081</v>
      </c>
      <c r="BX68" s="2" t="s">
        <v>1083</v>
      </c>
      <c r="BY68" s="2" t="s">
        <v>139</v>
      </c>
      <c r="BZ68" s="2" t="s">
        <v>129</v>
      </c>
      <c r="CA68" s="4">
        <v>4</v>
      </c>
      <c r="CB68" s="8">
        <v>566.11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1081</v>
      </c>
      <c r="CJ68" s="2" t="s">
        <v>182</v>
      </c>
      <c r="CK68" s="2" t="s">
        <v>139</v>
      </c>
      <c r="CL68" s="2" t="s">
        <v>129</v>
      </c>
      <c r="CM68" s="4">
        <v>17</v>
      </c>
      <c r="CN68" s="8">
        <v>1010.12</v>
      </c>
      <c r="CO68" s="4"/>
      <c r="CP68" s="8"/>
      <c r="CQ68" s="7"/>
      <c r="CR68" s="7"/>
      <c r="CS68" s="2" t="s">
        <v>136</v>
      </c>
      <c r="CT68" s="2" t="s">
        <v>126</v>
      </c>
      <c r="CU68" s="2" t="s">
        <v>287</v>
      </c>
      <c r="CV68" s="2" t="s">
        <v>1084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136</v>
      </c>
      <c r="DF68" s="2" t="s">
        <v>126</v>
      </c>
      <c r="DG68" s="2" t="s">
        <v>184</v>
      </c>
      <c r="DH68" s="2" t="s">
        <v>1085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136</v>
      </c>
      <c r="DR68" s="2" t="s">
        <v>126</v>
      </c>
      <c r="DS68" s="2" t="s">
        <v>186</v>
      </c>
      <c r="DT68" s="2" t="s">
        <v>258</v>
      </c>
      <c r="DU68" s="2" t="s">
        <v>139</v>
      </c>
      <c r="DV68" s="2" t="s">
        <v>129</v>
      </c>
      <c r="DW68" s="4">
        <v>3</v>
      </c>
      <c r="DX68" s="8">
        <v>353.22</v>
      </c>
      <c r="DY68" s="4"/>
      <c r="DZ68" s="8"/>
      <c r="EA68" s="7"/>
      <c r="EB68" s="7"/>
      <c r="EC68" s="2" t="s">
        <v>136</v>
      </c>
      <c r="ED68" s="2" t="s">
        <v>126</v>
      </c>
      <c r="EE68" s="2" t="s">
        <v>1043</v>
      </c>
      <c r="EF68" s="2" t="s">
        <v>255</v>
      </c>
      <c r="EG68" s="2" t="s">
        <v>139</v>
      </c>
      <c r="EH68" s="2" t="s">
        <v>129</v>
      </c>
      <c r="EI68" s="4">
        <v>1</v>
      </c>
      <c r="EJ68" s="8">
        <v>113.39</v>
      </c>
      <c r="EK68" s="4"/>
      <c r="EL68" s="8"/>
      <c r="EM68" s="7"/>
      <c r="EN68" s="7"/>
      <c r="EO68" s="2" t="s">
        <v>136</v>
      </c>
      <c r="EP68" s="2" t="s">
        <v>170</v>
      </c>
      <c r="EQ68" s="2" t="s">
        <v>190</v>
      </c>
      <c r="ER68" s="2" t="s">
        <v>1086</v>
      </c>
      <c r="ES68" s="2" t="s">
        <v>139</v>
      </c>
      <c r="ET68" s="2" t="s">
        <v>129</v>
      </c>
      <c r="EU68" s="4">
        <v>1</v>
      </c>
      <c r="EV68" s="8">
        <v>113.64</v>
      </c>
      <c r="EW68" s="4"/>
      <c r="EX68" s="8"/>
      <c r="EY68" s="7"/>
      <c r="EZ68" s="7"/>
      <c r="FA68" s="2" t="s">
        <v>136</v>
      </c>
      <c r="FB68" s="2" t="s">
        <v>151</v>
      </c>
      <c r="FC68" s="2" t="s">
        <v>191</v>
      </c>
      <c r="FD68" s="2" t="s">
        <v>1087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168</v>
      </c>
      <c r="FN68" s="2" t="s">
        <v>126</v>
      </c>
      <c r="FO68" s="2" t="s">
        <v>129</v>
      </c>
      <c r="FP68" s="2" t="s">
        <v>129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919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168</v>
      </c>
      <c r="GL68" s="2" t="s">
        <v>126</v>
      </c>
      <c r="GM68" s="2" t="s">
        <v>129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168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161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>
        <v>6</v>
      </c>
      <c r="HP68" s="8">
        <v>647.94</v>
      </c>
      <c r="HQ68" s="4"/>
      <c r="HR68" s="8"/>
      <c r="HS68" s="7"/>
      <c r="HT68" s="7"/>
      <c r="HU68" s="2" t="s">
        <v>136</v>
      </c>
      <c r="HV68" s="2" t="s">
        <v>126</v>
      </c>
      <c r="HW68" s="2" t="s">
        <v>203</v>
      </c>
      <c r="HX68" s="2" t="s">
        <v>1088</v>
      </c>
      <c r="HY68" s="2" t="s">
        <v>139</v>
      </c>
      <c r="HZ68" s="2" t="s">
        <v>129</v>
      </c>
      <c r="IA68" s="4">
        <v>3</v>
      </c>
      <c r="IB68" s="8">
        <v>323.97</v>
      </c>
      <c r="IC68" s="4"/>
      <c r="ID68" s="8"/>
      <c r="IE68" s="7"/>
      <c r="IF68" s="7"/>
      <c r="IG68" s="2" t="s">
        <v>136</v>
      </c>
      <c r="IH68" s="2" t="s">
        <v>126</v>
      </c>
      <c r="II68" s="2" t="s">
        <v>205</v>
      </c>
      <c r="IJ68" s="2" t="s">
        <v>830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136</v>
      </c>
      <c r="IT68" s="2" t="s">
        <v>126</v>
      </c>
      <c r="IU68" s="2" t="s">
        <v>708</v>
      </c>
      <c r="IV68" s="2" t="s">
        <v>129</v>
      </c>
      <c r="IW68" s="2" t="s">
        <v>139</v>
      </c>
      <c r="IX68" s="2" t="s">
        <v>129</v>
      </c>
      <c r="IY68" s="4"/>
      <c r="IZ68" s="8"/>
      <c r="JA68" s="4"/>
      <c r="JB68" s="8"/>
      <c r="JC68" s="7"/>
      <c r="JD68" s="7"/>
      <c r="JE68" s="2" t="s">
        <v>168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126</v>
      </c>
      <c r="JS68" s="2" t="s">
        <v>1081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168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168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169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168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169</v>
      </c>
      <c r="ML68" s="2" t="s">
        <v>126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169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168</v>
      </c>
      <c r="NJ68" s="2" t="s">
        <v>170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169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168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168</v>
      </c>
      <c r="PR68" s="2" t="s">
        <v>170</v>
      </c>
      <c r="PS68" s="2" t="s">
        <v>129</v>
      </c>
      <c r="PT68" s="2" t="s">
        <v>129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168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311</v>
      </c>
    </row>
    <row r="69">
      <c r="A69" s="2" t="s">
        <v>1089</v>
      </c>
      <c r="B69" s="2" t="s">
        <v>118</v>
      </c>
      <c r="C69" s="2" t="s">
        <v>965</v>
      </c>
      <c r="D69" s="2" t="s">
        <v>560</v>
      </c>
      <c r="E69" s="2" t="s">
        <v>561</v>
      </c>
      <c r="F69" s="2" t="s">
        <v>1090</v>
      </c>
      <c r="G69" s="2" t="s">
        <v>1090</v>
      </c>
      <c r="H69" s="2" t="s">
        <v>1090</v>
      </c>
      <c r="I69" s="2" t="s">
        <v>1091</v>
      </c>
      <c r="J69" s="2" t="s">
        <v>124</v>
      </c>
      <c r="K69" s="2" t="s">
        <v>1092</v>
      </c>
      <c r="L69" s="3">
        <v>28.87</v>
      </c>
      <c r="M69" s="3">
        <v>30.31</v>
      </c>
      <c r="N69" s="3">
        <v>64.99</v>
      </c>
      <c r="O69" s="2" t="s">
        <v>126</v>
      </c>
      <c r="P69" s="2" t="s">
        <v>175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176</v>
      </c>
      <c r="V69" s="2" t="s">
        <v>131</v>
      </c>
      <c r="W69" s="2" t="s">
        <v>786</v>
      </c>
      <c r="X69" s="2" t="s">
        <v>129</v>
      </c>
      <c r="Y69" s="2" t="s">
        <v>996</v>
      </c>
      <c r="Z69" s="4">
        <v>281</v>
      </c>
      <c r="AA69" s="4">
        <f>=ROUNDDOWN(20.0714285714286,0)</f>
      </c>
      <c r="AB69" s="5">
        <v>14</v>
      </c>
      <c r="AC69" s="2" t="s">
        <v>129</v>
      </c>
      <c r="AD69" s="4"/>
      <c r="AE69" s="4"/>
      <c r="AF69" s="6">
        <v>65</v>
      </c>
      <c r="AG69" s="6"/>
      <c r="AH69" s="7">
        <v>0.9727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720</v>
      </c>
      <c r="AQ69" s="8">
        <v>25317.85</v>
      </c>
      <c r="AR69" s="4"/>
      <c r="AS69" s="8"/>
      <c r="AT69" s="7"/>
      <c r="AU69" s="7"/>
      <c r="AV69" s="4">
        <v>720</v>
      </c>
      <c r="AW69" s="8">
        <v>25317.85</v>
      </c>
      <c r="AX69" s="4"/>
      <c r="AY69" s="8"/>
      <c r="AZ69" s="7"/>
      <c r="BA69" s="7"/>
      <c r="BB69" s="7">
        <v>1</v>
      </c>
      <c r="BC69" s="4">
        <v>720</v>
      </c>
      <c r="BD69" s="8">
        <v>25317.85</v>
      </c>
      <c r="BE69" s="4"/>
      <c r="BF69" s="8"/>
      <c r="BG69" s="7"/>
      <c r="BH69" s="7"/>
      <c r="BI69" s="7">
        <v>1</v>
      </c>
      <c r="BJ69" s="4">
        <v>720</v>
      </c>
      <c r="BK69" s="8">
        <v>25317.85</v>
      </c>
      <c r="BL69" s="2" t="s">
        <v>1007</v>
      </c>
      <c r="BM69" s="7">
        <v>1</v>
      </c>
      <c r="BN69" s="7">
        <v>1</v>
      </c>
      <c r="BO69" s="4">
        <v>6</v>
      </c>
      <c r="BP69" s="8">
        <v>213.18</v>
      </c>
      <c r="BQ69" s="4"/>
      <c r="BR69" s="8"/>
      <c r="BS69" s="7"/>
      <c r="BT69" s="7"/>
      <c r="BU69" s="2" t="s">
        <v>136</v>
      </c>
      <c r="BV69" s="2" t="s">
        <v>126</v>
      </c>
      <c r="BW69" s="2" t="s">
        <v>1068</v>
      </c>
      <c r="BX69" s="2" t="s">
        <v>1093</v>
      </c>
      <c r="BY69" s="2" t="s">
        <v>139</v>
      </c>
      <c r="BZ69" s="2" t="s">
        <v>129</v>
      </c>
      <c r="CA69" s="4">
        <v>119</v>
      </c>
      <c r="CB69" s="8">
        <v>4178.72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1069</v>
      </c>
      <c r="CJ69" s="2" t="s">
        <v>1094</v>
      </c>
      <c r="CK69" s="2" t="s">
        <v>139</v>
      </c>
      <c r="CL69" s="2" t="s">
        <v>129</v>
      </c>
      <c r="CM69" s="4">
        <v>77</v>
      </c>
      <c r="CN69" s="8">
        <v>2602.17</v>
      </c>
      <c r="CO69" s="4"/>
      <c r="CP69" s="8"/>
      <c r="CQ69" s="7"/>
      <c r="CR69" s="7"/>
      <c r="CS69" s="2" t="s">
        <v>136</v>
      </c>
      <c r="CT69" s="2" t="s">
        <v>126</v>
      </c>
      <c r="CU69" s="2" t="s">
        <v>1057</v>
      </c>
      <c r="CV69" s="2" t="s">
        <v>1095</v>
      </c>
      <c r="CW69" s="2" t="s">
        <v>139</v>
      </c>
      <c r="CX69" s="2" t="s">
        <v>129</v>
      </c>
      <c r="CY69" s="4">
        <v>84</v>
      </c>
      <c r="CZ69" s="8">
        <v>3126.48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240</v>
      </c>
      <c r="DH69" s="2" t="s">
        <v>1096</v>
      </c>
      <c r="DI69" s="2" t="s">
        <v>139</v>
      </c>
      <c r="DJ69" s="2" t="s">
        <v>129</v>
      </c>
      <c r="DK69" s="4">
        <v>179</v>
      </c>
      <c r="DL69" s="8">
        <v>6331.23</v>
      </c>
      <c r="DM69" s="4"/>
      <c r="DN69" s="8"/>
      <c r="DO69" s="7"/>
      <c r="DP69" s="7"/>
      <c r="DQ69" s="2" t="s">
        <v>136</v>
      </c>
      <c r="DR69" s="2" t="s">
        <v>126</v>
      </c>
      <c r="DS69" s="2" t="s">
        <v>1097</v>
      </c>
      <c r="DT69" s="2" t="s">
        <v>1098</v>
      </c>
      <c r="DU69" s="2" t="s">
        <v>139</v>
      </c>
      <c r="DV69" s="2" t="s">
        <v>129</v>
      </c>
      <c r="DW69" s="4">
        <v>120</v>
      </c>
      <c r="DX69" s="8">
        <v>4281.6</v>
      </c>
      <c r="DY69" s="4"/>
      <c r="DZ69" s="8"/>
      <c r="EA69" s="7"/>
      <c r="EB69" s="7"/>
      <c r="EC69" s="2" t="s">
        <v>136</v>
      </c>
      <c r="ED69" s="2" t="s">
        <v>126</v>
      </c>
      <c r="EE69" s="2" t="s">
        <v>978</v>
      </c>
      <c r="EF69" s="2" t="s">
        <v>1099</v>
      </c>
      <c r="EG69" s="2" t="s">
        <v>139</v>
      </c>
      <c r="EH69" s="2" t="s">
        <v>129</v>
      </c>
      <c r="EI69" s="4">
        <v>55</v>
      </c>
      <c r="EJ69" s="8">
        <v>1900.8</v>
      </c>
      <c r="EK69" s="4"/>
      <c r="EL69" s="8"/>
      <c r="EM69" s="7"/>
      <c r="EN69" s="7"/>
      <c r="EO69" s="2" t="s">
        <v>136</v>
      </c>
      <c r="EP69" s="2" t="s">
        <v>126</v>
      </c>
      <c r="EQ69" s="2" t="s">
        <v>1100</v>
      </c>
      <c r="ER69" s="2" t="s">
        <v>1101</v>
      </c>
      <c r="ES69" s="2" t="s">
        <v>139</v>
      </c>
      <c r="ET69" s="2" t="s">
        <v>129</v>
      </c>
      <c r="EU69" s="4">
        <v>11</v>
      </c>
      <c r="EV69" s="8">
        <v>353.65</v>
      </c>
      <c r="EW69" s="4"/>
      <c r="EX69" s="8"/>
      <c r="EY69" s="7"/>
      <c r="EZ69" s="7"/>
      <c r="FA69" s="2" t="s">
        <v>136</v>
      </c>
      <c r="FB69" s="2" t="s">
        <v>151</v>
      </c>
      <c r="FC69" s="2" t="s">
        <v>1068</v>
      </c>
      <c r="FD69" s="2" t="s">
        <v>1102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168</v>
      </c>
      <c r="FN69" s="2" t="s">
        <v>126</v>
      </c>
      <c r="FO69" s="2" t="s">
        <v>129</v>
      </c>
      <c r="FP69" s="2" t="s">
        <v>129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252</v>
      </c>
      <c r="GB69" s="2" t="s">
        <v>1103</v>
      </c>
      <c r="GC69" s="2" t="s">
        <v>139</v>
      </c>
      <c r="GD69" s="2" t="s">
        <v>129</v>
      </c>
      <c r="GE69" s="4">
        <v>40</v>
      </c>
      <c r="GF69" s="8">
        <v>1347.2</v>
      </c>
      <c r="GG69" s="4"/>
      <c r="GH69" s="8"/>
      <c r="GI69" s="7"/>
      <c r="GJ69" s="7"/>
      <c r="GK69" s="2" t="s">
        <v>136</v>
      </c>
      <c r="GL69" s="2" t="s">
        <v>126</v>
      </c>
      <c r="GM69" s="2" t="s">
        <v>197</v>
      </c>
      <c r="GN69" s="2" t="s">
        <v>1046</v>
      </c>
      <c r="GO69" s="2" t="s">
        <v>139</v>
      </c>
      <c r="GP69" s="2" t="s">
        <v>129</v>
      </c>
      <c r="GQ69" s="4">
        <v>18</v>
      </c>
      <c r="GR69" s="8">
        <v>660.96</v>
      </c>
      <c r="GS69" s="4"/>
      <c r="GT69" s="8"/>
      <c r="GU69" s="7"/>
      <c r="GV69" s="7"/>
      <c r="GW69" s="2" t="s">
        <v>136</v>
      </c>
      <c r="GX69" s="2" t="s">
        <v>126</v>
      </c>
      <c r="GY69" s="2" t="s">
        <v>159</v>
      </c>
      <c r="GZ69" s="2" t="s">
        <v>1104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161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126</v>
      </c>
      <c r="HW69" s="2" t="s">
        <v>1071</v>
      </c>
      <c r="HX69" s="2" t="s">
        <v>1105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150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>
        <v>11</v>
      </c>
      <c r="IN69" s="8">
        <v>321.86</v>
      </c>
      <c r="IO69" s="4"/>
      <c r="IP69" s="8"/>
      <c r="IQ69" s="7"/>
      <c r="IR69" s="7"/>
      <c r="IS69" s="2" t="s">
        <v>136</v>
      </c>
      <c r="IT69" s="2" t="s">
        <v>126</v>
      </c>
      <c r="IU69" s="2" t="s">
        <v>1078</v>
      </c>
      <c r="IV69" s="2" t="s">
        <v>574</v>
      </c>
      <c r="IW69" s="2" t="s">
        <v>139</v>
      </c>
      <c r="IX69" s="2" t="s">
        <v>129</v>
      </c>
      <c r="IY69" s="4"/>
      <c r="IZ69" s="8"/>
      <c r="JA69" s="4"/>
      <c r="JB69" s="8"/>
      <c r="JC69" s="7"/>
      <c r="JD69" s="7"/>
      <c r="JE69" s="2" t="s">
        <v>136</v>
      </c>
      <c r="JF69" s="2" t="s">
        <v>126</v>
      </c>
      <c r="JG69" s="2" t="s">
        <v>166</v>
      </c>
      <c r="JH69" s="2" t="s">
        <v>1106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126</v>
      </c>
      <c r="JS69" s="2" t="s">
        <v>1069</v>
      </c>
      <c r="JT69" s="2" t="s">
        <v>1107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168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168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169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168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168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129</v>
      </c>
      <c r="ML69" s="2" t="s">
        <v>129</v>
      </c>
      <c r="MM69" s="2" t="s">
        <v>129</v>
      </c>
      <c r="MN69" s="2" t="s">
        <v>129</v>
      </c>
      <c r="MO69" s="2" t="s">
        <v>129</v>
      </c>
      <c r="MP69" s="2" t="s">
        <v>129</v>
      </c>
      <c r="MQ69" s="4"/>
      <c r="MR69" s="8"/>
      <c r="MS69" s="4"/>
      <c r="MT69" s="8"/>
      <c r="MU69" s="7"/>
      <c r="MV69" s="7"/>
      <c r="MW69" s="2" t="s">
        <v>168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168</v>
      </c>
      <c r="NJ69" s="2" t="s">
        <v>170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169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168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136</v>
      </c>
      <c r="PR69" s="2" t="s">
        <v>170</v>
      </c>
      <c r="PS69" s="2" t="s">
        <v>1108</v>
      </c>
      <c r="PT69" s="2" t="s">
        <v>1109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168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311</v>
      </c>
    </row>
    <row r="70">
      <c r="A70" s="2" t="s">
        <v>1110</v>
      </c>
      <c r="B70" s="2" t="s">
        <v>118</v>
      </c>
      <c r="C70" s="2" t="s">
        <v>965</v>
      </c>
      <c r="D70" s="2" t="s">
        <v>560</v>
      </c>
      <c r="E70" s="2" t="s">
        <v>561</v>
      </c>
      <c r="F70" s="2" t="s">
        <v>1111</v>
      </c>
      <c r="G70" s="2" t="s">
        <v>1111</v>
      </c>
      <c r="H70" s="2" t="s">
        <v>1111</v>
      </c>
      <c r="I70" s="2" t="s">
        <v>1112</v>
      </c>
      <c r="J70" s="2" t="s">
        <v>124</v>
      </c>
      <c r="K70" s="2" t="s">
        <v>1021</v>
      </c>
      <c r="L70" s="3">
        <v>26.6</v>
      </c>
      <c r="M70" s="3">
        <v>27.93</v>
      </c>
      <c r="N70" s="3">
        <v>59.99</v>
      </c>
      <c r="O70" s="2" t="s">
        <v>126</v>
      </c>
      <c r="P70" s="2" t="s">
        <v>175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129</v>
      </c>
      <c r="V70" s="2" t="s">
        <v>177</v>
      </c>
      <c r="W70" s="2" t="s">
        <v>132</v>
      </c>
      <c r="X70" s="2" t="s">
        <v>129</v>
      </c>
      <c r="Y70" s="2" t="s">
        <v>1113</v>
      </c>
      <c r="Z70" s="4">
        <v>343</v>
      </c>
      <c r="AA70" s="4">
        <f>=ROUNDDOWN(18.0526315789474,0)</f>
      </c>
      <c r="AB70" s="5">
        <v>19</v>
      </c>
      <c r="AC70" s="2" t="s">
        <v>450</v>
      </c>
      <c r="AD70" s="4">
        <v>100</v>
      </c>
      <c r="AE70" s="4">
        <v>100</v>
      </c>
      <c r="AF70" s="6">
        <v>65</v>
      </c>
      <c r="AG70" s="6"/>
      <c r="AH70" s="7">
        <v>0.8962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649</v>
      </c>
      <c r="AQ70" s="8">
        <v>22150.25</v>
      </c>
      <c r="AR70" s="4"/>
      <c r="AS70" s="8"/>
      <c r="AT70" s="7"/>
      <c r="AU70" s="7"/>
      <c r="AV70" s="4">
        <v>649</v>
      </c>
      <c r="AW70" s="8">
        <v>22150.25</v>
      </c>
      <c r="AX70" s="4"/>
      <c r="AY70" s="8"/>
      <c r="AZ70" s="7"/>
      <c r="BA70" s="7"/>
      <c r="BB70" s="7">
        <v>1</v>
      </c>
      <c r="BC70" s="4">
        <v>649</v>
      </c>
      <c r="BD70" s="8">
        <v>22150.25</v>
      </c>
      <c r="BE70" s="4"/>
      <c r="BF70" s="8"/>
      <c r="BG70" s="7"/>
      <c r="BH70" s="7"/>
      <c r="BI70" s="7">
        <v>1</v>
      </c>
      <c r="BJ70" s="4">
        <v>695</v>
      </c>
      <c r="BK70" s="8">
        <v>23631.45</v>
      </c>
      <c r="BL70" s="2" t="s">
        <v>1114</v>
      </c>
      <c r="BM70" s="7">
        <v>0.9338</v>
      </c>
      <c r="BN70" s="7">
        <v>0.9373</v>
      </c>
      <c r="BO70" s="4">
        <v>132</v>
      </c>
      <c r="BP70" s="8">
        <v>4356</v>
      </c>
      <c r="BQ70" s="4"/>
      <c r="BR70" s="8"/>
      <c r="BS70" s="7"/>
      <c r="BT70" s="7"/>
      <c r="BU70" s="2" t="s">
        <v>136</v>
      </c>
      <c r="BV70" s="2" t="s">
        <v>126</v>
      </c>
      <c r="BW70" s="2" t="s">
        <v>530</v>
      </c>
      <c r="BX70" s="2" t="s">
        <v>1115</v>
      </c>
      <c r="BY70" s="2" t="s">
        <v>139</v>
      </c>
      <c r="BZ70" s="2" t="s">
        <v>129</v>
      </c>
      <c r="CA70" s="4">
        <v>109</v>
      </c>
      <c r="CB70" s="8">
        <v>3986.08</v>
      </c>
      <c r="CC70" s="4"/>
      <c r="CD70" s="8"/>
      <c r="CE70" s="7"/>
      <c r="CF70" s="7"/>
      <c r="CG70" s="2" t="s">
        <v>136</v>
      </c>
      <c r="CH70" s="2" t="s">
        <v>126</v>
      </c>
      <c r="CI70" s="2" t="s">
        <v>1113</v>
      </c>
      <c r="CJ70" s="2" t="s">
        <v>1116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848</v>
      </c>
      <c r="CV70" s="2" t="s">
        <v>1117</v>
      </c>
      <c r="CW70" s="2" t="s">
        <v>139</v>
      </c>
      <c r="CX70" s="2" t="s">
        <v>129</v>
      </c>
      <c r="CY70" s="4">
        <v>156</v>
      </c>
      <c r="CZ70" s="8">
        <v>5297.76</v>
      </c>
      <c r="DA70" s="4"/>
      <c r="DB70" s="8"/>
      <c r="DC70" s="7"/>
      <c r="DD70" s="7"/>
      <c r="DE70" s="2" t="s">
        <v>136</v>
      </c>
      <c r="DF70" s="2" t="s">
        <v>126</v>
      </c>
      <c r="DG70" s="2" t="s">
        <v>1118</v>
      </c>
      <c r="DH70" s="2" t="s">
        <v>1119</v>
      </c>
      <c r="DI70" s="2" t="s">
        <v>139</v>
      </c>
      <c r="DJ70" s="2" t="s">
        <v>129</v>
      </c>
      <c r="DK70" s="4">
        <v>16</v>
      </c>
      <c r="DL70" s="8">
        <v>493.92</v>
      </c>
      <c r="DM70" s="4"/>
      <c r="DN70" s="8"/>
      <c r="DO70" s="7"/>
      <c r="DP70" s="7"/>
      <c r="DQ70" s="2" t="s">
        <v>136</v>
      </c>
      <c r="DR70" s="2" t="s">
        <v>126</v>
      </c>
      <c r="DS70" s="2" t="s">
        <v>272</v>
      </c>
      <c r="DT70" s="2" t="s">
        <v>598</v>
      </c>
      <c r="DU70" s="2" t="s">
        <v>139</v>
      </c>
      <c r="DV70" s="2" t="s">
        <v>129</v>
      </c>
      <c r="DW70" s="4">
        <v>84</v>
      </c>
      <c r="DX70" s="8">
        <v>2833.32</v>
      </c>
      <c r="DY70" s="4"/>
      <c r="DZ70" s="8"/>
      <c r="EA70" s="7"/>
      <c r="EB70" s="7"/>
      <c r="EC70" s="2" t="s">
        <v>136</v>
      </c>
      <c r="ED70" s="2" t="s">
        <v>126</v>
      </c>
      <c r="EE70" s="2" t="s">
        <v>1118</v>
      </c>
      <c r="EF70" s="2" t="s">
        <v>1109</v>
      </c>
      <c r="EG70" s="2" t="s">
        <v>139</v>
      </c>
      <c r="EH70" s="2" t="s">
        <v>129</v>
      </c>
      <c r="EI70" s="4">
        <v>30</v>
      </c>
      <c r="EJ70" s="8">
        <v>1119.9</v>
      </c>
      <c r="EK70" s="4"/>
      <c r="EL70" s="8"/>
      <c r="EM70" s="7"/>
      <c r="EN70" s="7"/>
      <c r="EO70" s="2" t="s">
        <v>136</v>
      </c>
      <c r="EP70" s="2" t="s">
        <v>126</v>
      </c>
      <c r="EQ70" s="2" t="s">
        <v>1118</v>
      </c>
      <c r="ER70" s="2" t="s">
        <v>861</v>
      </c>
      <c r="ES70" s="2" t="s">
        <v>139</v>
      </c>
      <c r="ET70" s="2" t="s">
        <v>129</v>
      </c>
      <c r="EU70" s="4">
        <v>70</v>
      </c>
      <c r="EV70" s="8">
        <v>2419.2</v>
      </c>
      <c r="EW70" s="4"/>
      <c r="EX70" s="8"/>
      <c r="EY70" s="7"/>
      <c r="EZ70" s="7"/>
      <c r="FA70" s="2" t="s">
        <v>136</v>
      </c>
      <c r="FB70" s="2" t="s">
        <v>151</v>
      </c>
      <c r="FC70" s="2" t="s">
        <v>488</v>
      </c>
      <c r="FD70" s="2" t="s">
        <v>1120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168</v>
      </c>
      <c r="FN70" s="2" t="s">
        <v>126</v>
      </c>
      <c r="FO70" s="2" t="s">
        <v>129</v>
      </c>
      <c r="FP70" s="2" t="s">
        <v>129</v>
      </c>
      <c r="FQ70" s="2" t="s">
        <v>139</v>
      </c>
      <c r="FR70" s="2" t="s">
        <v>129</v>
      </c>
      <c r="FS70" s="4">
        <v>10</v>
      </c>
      <c r="FT70" s="8">
        <v>317.5</v>
      </c>
      <c r="FU70" s="4"/>
      <c r="FV70" s="8"/>
      <c r="FW70" s="7"/>
      <c r="FX70" s="7"/>
      <c r="FY70" s="2" t="s">
        <v>136</v>
      </c>
      <c r="FZ70" s="2" t="s">
        <v>126</v>
      </c>
      <c r="GA70" s="2" t="s">
        <v>228</v>
      </c>
      <c r="GB70" s="2" t="s">
        <v>1121</v>
      </c>
      <c r="GC70" s="2" t="s">
        <v>139</v>
      </c>
      <c r="GD70" s="2" t="s">
        <v>129</v>
      </c>
      <c r="GE70" s="4">
        <v>26</v>
      </c>
      <c r="GF70" s="8">
        <v>764.4</v>
      </c>
      <c r="GG70" s="4"/>
      <c r="GH70" s="8"/>
      <c r="GI70" s="7"/>
      <c r="GJ70" s="7"/>
      <c r="GK70" s="2" t="s">
        <v>136</v>
      </c>
      <c r="GL70" s="2" t="s">
        <v>126</v>
      </c>
      <c r="GM70" s="2" t="s">
        <v>197</v>
      </c>
      <c r="GN70" s="2" t="s">
        <v>1122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199</v>
      </c>
      <c r="GZ70" s="2" t="s">
        <v>639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161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>
        <v>13</v>
      </c>
      <c r="HP70" s="8">
        <v>382.2</v>
      </c>
      <c r="HQ70" s="4"/>
      <c r="HR70" s="8"/>
      <c r="HS70" s="7"/>
      <c r="HT70" s="7"/>
      <c r="HU70" s="2" t="s">
        <v>136</v>
      </c>
      <c r="HV70" s="2" t="s">
        <v>126</v>
      </c>
      <c r="HW70" s="2" t="s">
        <v>1123</v>
      </c>
      <c r="HX70" s="2" t="s">
        <v>1124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150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136</v>
      </c>
      <c r="IT70" s="2" t="s">
        <v>126</v>
      </c>
      <c r="IU70" s="2" t="s">
        <v>233</v>
      </c>
      <c r="IV70" s="2" t="s">
        <v>492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126</v>
      </c>
      <c r="JG70" s="2" t="s">
        <v>395</v>
      </c>
      <c r="JH70" s="2" t="s">
        <v>1125</v>
      </c>
      <c r="JI70" s="2" t="s">
        <v>139</v>
      </c>
      <c r="JJ70" s="2" t="s">
        <v>129</v>
      </c>
      <c r="JK70" s="4">
        <v>3</v>
      </c>
      <c r="JL70" s="8">
        <v>179.97</v>
      </c>
      <c r="JM70" s="4"/>
      <c r="JN70" s="8"/>
      <c r="JO70" s="7"/>
      <c r="JP70" s="7"/>
      <c r="JQ70" s="2" t="s">
        <v>136</v>
      </c>
      <c r="JR70" s="2" t="s">
        <v>126</v>
      </c>
      <c r="JS70" s="2" t="s">
        <v>982</v>
      </c>
      <c r="JT70" s="2" t="s">
        <v>1126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168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168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169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168</v>
      </c>
      <c r="LN70" s="2" t="s">
        <v>126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168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169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168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168</v>
      </c>
      <c r="NJ70" s="2" t="s">
        <v>170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169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168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209</v>
      </c>
      <c r="PR70" s="2" t="s">
        <v>170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168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311</v>
      </c>
    </row>
    <row r="71">
      <c r="A71" s="2" t="s">
        <v>1127</v>
      </c>
      <c r="B71" s="2" t="s">
        <v>118</v>
      </c>
      <c r="C71" s="2" t="s">
        <v>965</v>
      </c>
      <c r="D71" s="2" t="s">
        <v>560</v>
      </c>
      <c r="E71" s="2" t="s">
        <v>561</v>
      </c>
      <c r="F71" s="2" t="s">
        <v>1128</v>
      </c>
      <c r="G71" s="2" t="s">
        <v>1128</v>
      </c>
      <c r="H71" s="2" t="s">
        <v>1128</v>
      </c>
      <c r="I71" s="2" t="s">
        <v>1129</v>
      </c>
      <c r="J71" s="2" t="s">
        <v>124</v>
      </c>
      <c r="K71" s="2" t="s">
        <v>808</v>
      </c>
      <c r="L71" s="3">
        <v>67.1</v>
      </c>
      <c r="M71" s="3">
        <v>70.46</v>
      </c>
      <c r="N71" s="3">
        <v>139.99</v>
      </c>
      <c r="O71" s="2" t="s">
        <v>126</v>
      </c>
      <c r="P71" s="2" t="s">
        <v>175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939</v>
      </c>
      <c r="V71" s="2" t="s">
        <v>131</v>
      </c>
      <c r="W71" s="2" t="s">
        <v>786</v>
      </c>
      <c r="X71" s="2" t="s">
        <v>129</v>
      </c>
      <c r="Y71" s="2" t="s">
        <v>1130</v>
      </c>
      <c r="Z71" s="4">
        <v>159</v>
      </c>
      <c r="AA71" s="4">
        <f>=ROUNDDOWN(14.4545454545455,0)</f>
      </c>
      <c r="AB71" s="5">
        <v>11</v>
      </c>
      <c r="AC71" s="2" t="s">
        <v>714</v>
      </c>
      <c r="AD71" s="4">
        <v>200</v>
      </c>
      <c r="AE71" s="4">
        <v>200</v>
      </c>
      <c r="AF71" s="6">
        <v>65</v>
      </c>
      <c r="AG71" s="6"/>
      <c r="AH71" s="7">
        <v>0.9372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273</v>
      </c>
      <c r="AQ71" s="8">
        <v>20266.82</v>
      </c>
      <c r="AR71" s="4"/>
      <c r="AS71" s="8"/>
      <c r="AT71" s="7"/>
      <c r="AU71" s="7"/>
      <c r="AV71" s="4">
        <v>273</v>
      </c>
      <c r="AW71" s="8">
        <v>20266.82</v>
      </c>
      <c r="AX71" s="4"/>
      <c r="AY71" s="8"/>
      <c r="AZ71" s="7"/>
      <c r="BA71" s="7"/>
      <c r="BB71" s="7">
        <v>1</v>
      </c>
      <c r="BC71" s="4">
        <v>273</v>
      </c>
      <c r="BD71" s="8">
        <v>20266.82</v>
      </c>
      <c r="BE71" s="4"/>
      <c r="BF71" s="8"/>
      <c r="BG71" s="7"/>
      <c r="BH71" s="7"/>
      <c r="BI71" s="7">
        <v>1</v>
      </c>
      <c r="BJ71" s="4">
        <v>273</v>
      </c>
      <c r="BK71" s="8">
        <v>20266.82</v>
      </c>
      <c r="BL71" s="2" t="s">
        <v>1131</v>
      </c>
      <c r="BM71" s="7">
        <v>1</v>
      </c>
      <c r="BN71" s="7">
        <v>1</v>
      </c>
      <c r="BO71" s="4">
        <v>19</v>
      </c>
      <c r="BP71" s="8">
        <v>1433.36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1132</v>
      </c>
      <c r="BX71" s="2" t="s">
        <v>579</v>
      </c>
      <c r="BY71" s="2" t="s">
        <v>139</v>
      </c>
      <c r="BZ71" s="2" t="s">
        <v>129</v>
      </c>
      <c r="CA71" s="4">
        <v>65</v>
      </c>
      <c r="CB71" s="8">
        <v>5148.34</v>
      </c>
      <c r="CC71" s="4"/>
      <c r="CD71" s="8"/>
      <c r="CE71" s="7"/>
      <c r="CF71" s="7"/>
      <c r="CG71" s="2" t="s">
        <v>136</v>
      </c>
      <c r="CH71" s="2" t="s">
        <v>126</v>
      </c>
      <c r="CI71" s="2" t="s">
        <v>1133</v>
      </c>
      <c r="CJ71" s="2" t="s">
        <v>1132</v>
      </c>
      <c r="CK71" s="2" t="s">
        <v>139</v>
      </c>
      <c r="CL71" s="2" t="s">
        <v>129</v>
      </c>
      <c r="CM71" s="4">
        <v>34</v>
      </c>
      <c r="CN71" s="8">
        <v>2257.74</v>
      </c>
      <c r="CO71" s="4"/>
      <c r="CP71" s="8"/>
      <c r="CQ71" s="7"/>
      <c r="CR71" s="7"/>
      <c r="CS71" s="2" t="s">
        <v>136</v>
      </c>
      <c r="CT71" s="2" t="s">
        <v>126</v>
      </c>
      <c r="CU71" s="2" t="s">
        <v>470</v>
      </c>
      <c r="CV71" s="2" t="s">
        <v>1134</v>
      </c>
      <c r="CW71" s="2" t="s">
        <v>139</v>
      </c>
      <c r="CX71" s="2" t="s">
        <v>129</v>
      </c>
      <c r="CY71" s="4">
        <v>4</v>
      </c>
      <c r="CZ71" s="8">
        <v>316.2</v>
      </c>
      <c r="DA71" s="4"/>
      <c r="DB71" s="8"/>
      <c r="DC71" s="7"/>
      <c r="DD71" s="7"/>
      <c r="DE71" s="2" t="s">
        <v>136</v>
      </c>
      <c r="DF71" s="2" t="s">
        <v>126</v>
      </c>
      <c r="DG71" s="2" t="s">
        <v>240</v>
      </c>
      <c r="DH71" s="2" t="s">
        <v>466</v>
      </c>
      <c r="DI71" s="2" t="s">
        <v>139</v>
      </c>
      <c r="DJ71" s="2" t="s">
        <v>129</v>
      </c>
      <c r="DK71" s="4">
        <v>48</v>
      </c>
      <c r="DL71" s="8">
        <v>3551.04</v>
      </c>
      <c r="DM71" s="4"/>
      <c r="DN71" s="8"/>
      <c r="DO71" s="7"/>
      <c r="DP71" s="7"/>
      <c r="DQ71" s="2" t="s">
        <v>136</v>
      </c>
      <c r="DR71" s="2" t="s">
        <v>126</v>
      </c>
      <c r="DS71" s="2" t="s">
        <v>1071</v>
      </c>
      <c r="DT71" s="2" t="s">
        <v>1135</v>
      </c>
      <c r="DU71" s="2" t="s">
        <v>139</v>
      </c>
      <c r="DV71" s="2" t="s">
        <v>129</v>
      </c>
      <c r="DW71" s="4">
        <v>14</v>
      </c>
      <c r="DX71" s="8">
        <v>1131.48</v>
      </c>
      <c r="DY71" s="4"/>
      <c r="DZ71" s="8"/>
      <c r="EA71" s="7"/>
      <c r="EB71" s="7"/>
      <c r="EC71" s="2" t="s">
        <v>136</v>
      </c>
      <c r="ED71" s="2" t="s">
        <v>126</v>
      </c>
      <c r="EE71" s="2" t="s">
        <v>978</v>
      </c>
      <c r="EF71" s="2" t="s">
        <v>1136</v>
      </c>
      <c r="EG71" s="2" t="s">
        <v>139</v>
      </c>
      <c r="EH71" s="2" t="s">
        <v>129</v>
      </c>
      <c r="EI71" s="4">
        <v>40</v>
      </c>
      <c r="EJ71" s="8">
        <v>2891.6</v>
      </c>
      <c r="EK71" s="4"/>
      <c r="EL71" s="8"/>
      <c r="EM71" s="7"/>
      <c r="EN71" s="7"/>
      <c r="EO71" s="2" t="s">
        <v>136</v>
      </c>
      <c r="EP71" s="2" t="s">
        <v>126</v>
      </c>
      <c r="EQ71" s="2" t="s">
        <v>1137</v>
      </c>
      <c r="ER71" s="2" t="s">
        <v>1138</v>
      </c>
      <c r="ES71" s="2" t="s">
        <v>139</v>
      </c>
      <c r="ET71" s="2" t="s">
        <v>129</v>
      </c>
      <c r="EU71" s="4">
        <v>6</v>
      </c>
      <c r="EV71" s="8">
        <v>467.16</v>
      </c>
      <c r="EW71" s="4"/>
      <c r="EX71" s="8"/>
      <c r="EY71" s="7"/>
      <c r="EZ71" s="7"/>
      <c r="FA71" s="2" t="s">
        <v>136</v>
      </c>
      <c r="FB71" s="2" t="s">
        <v>151</v>
      </c>
      <c r="FC71" s="2" t="s">
        <v>1139</v>
      </c>
      <c r="FD71" s="2" t="s">
        <v>1115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168</v>
      </c>
      <c r="FN71" s="2" t="s">
        <v>126</v>
      </c>
      <c r="FO71" s="2" t="s">
        <v>129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136</v>
      </c>
      <c r="FZ71" s="2" t="s">
        <v>126</v>
      </c>
      <c r="GA71" s="2" t="s">
        <v>156</v>
      </c>
      <c r="GB71" s="2" t="s">
        <v>504</v>
      </c>
      <c r="GC71" s="2" t="s">
        <v>139</v>
      </c>
      <c r="GD71" s="2" t="s">
        <v>129</v>
      </c>
      <c r="GE71" s="4">
        <v>9</v>
      </c>
      <c r="GF71" s="8">
        <v>634.14</v>
      </c>
      <c r="GG71" s="4"/>
      <c r="GH71" s="8"/>
      <c r="GI71" s="7"/>
      <c r="GJ71" s="7"/>
      <c r="GK71" s="2" t="s">
        <v>136</v>
      </c>
      <c r="GL71" s="2" t="s">
        <v>126</v>
      </c>
      <c r="GM71" s="2" t="s">
        <v>197</v>
      </c>
      <c r="GN71" s="2" t="s">
        <v>1140</v>
      </c>
      <c r="GO71" s="2" t="s">
        <v>139</v>
      </c>
      <c r="GP71" s="2" t="s">
        <v>129</v>
      </c>
      <c r="GQ71" s="4">
        <v>23</v>
      </c>
      <c r="GR71" s="8">
        <v>1725.99</v>
      </c>
      <c r="GS71" s="4"/>
      <c r="GT71" s="8"/>
      <c r="GU71" s="7"/>
      <c r="GV71" s="7"/>
      <c r="GW71" s="2" t="s">
        <v>136</v>
      </c>
      <c r="GX71" s="2" t="s">
        <v>126</v>
      </c>
      <c r="GY71" s="2" t="s">
        <v>159</v>
      </c>
      <c r="GZ71" s="2" t="s">
        <v>1016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161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>
        <v>3</v>
      </c>
      <c r="HP71" s="8">
        <v>211.38</v>
      </c>
      <c r="HQ71" s="4"/>
      <c r="HR71" s="8"/>
      <c r="HS71" s="7"/>
      <c r="HT71" s="7"/>
      <c r="HU71" s="2" t="s">
        <v>136</v>
      </c>
      <c r="HV71" s="2" t="s">
        <v>126</v>
      </c>
      <c r="HW71" s="2" t="s">
        <v>1076</v>
      </c>
      <c r="HX71" s="2" t="s">
        <v>880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150</v>
      </c>
      <c r="IH71" s="2" t="s">
        <v>126</v>
      </c>
      <c r="II71" s="2" t="s">
        <v>129</v>
      </c>
      <c r="IJ71" s="2" t="s">
        <v>129</v>
      </c>
      <c r="IK71" s="2" t="s">
        <v>139</v>
      </c>
      <c r="IL71" s="2" t="s">
        <v>129</v>
      </c>
      <c r="IM71" s="4">
        <v>7</v>
      </c>
      <c r="IN71" s="8">
        <v>428.4</v>
      </c>
      <c r="IO71" s="4"/>
      <c r="IP71" s="8"/>
      <c r="IQ71" s="7"/>
      <c r="IR71" s="7"/>
      <c r="IS71" s="2" t="s">
        <v>136</v>
      </c>
      <c r="IT71" s="2" t="s">
        <v>126</v>
      </c>
      <c r="IU71" s="2" t="s">
        <v>1078</v>
      </c>
      <c r="IV71" s="2" t="s">
        <v>259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136</v>
      </c>
      <c r="JF71" s="2" t="s">
        <v>126</v>
      </c>
      <c r="JG71" s="2" t="s">
        <v>166</v>
      </c>
      <c r="JH71" s="2" t="s">
        <v>1141</v>
      </c>
      <c r="JI71" s="2" t="s">
        <v>139</v>
      </c>
      <c r="JJ71" s="2" t="s">
        <v>129</v>
      </c>
      <c r="JK71" s="4">
        <v>1</v>
      </c>
      <c r="JL71" s="8">
        <v>69.99</v>
      </c>
      <c r="JM71" s="4"/>
      <c r="JN71" s="8"/>
      <c r="JO71" s="7"/>
      <c r="JP71" s="7"/>
      <c r="JQ71" s="2" t="s">
        <v>136</v>
      </c>
      <c r="JR71" s="2" t="s">
        <v>126</v>
      </c>
      <c r="JS71" s="2" t="s">
        <v>1133</v>
      </c>
      <c r="JT71" s="2" t="s">
        <v>579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168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168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169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168</v>
      </c>
      <c r="LN71" s="2" t="s">
        <v>126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168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168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168</v>
      </c>
      <c r="NJ71" s="2" t="s">
        <v>170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169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168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136</v>
      </c>
      <c r="PR71" s="2" t="s">
        <v>170</v>
      </c>
      <c r="PS71" s="2" t="s">
        <v>1003</v>
      </c>
      <c r="PT71" s="2" t="s">
        <v>1142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168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311</v>
      </c>
    </row>
    <row r="72">
      <c r="A72" s="2" t="s">
        <v>1143</v>
      </c>
      <c r="B72" s="2" t="s">
        <v>118</v>
      </c>
      <c r="C72" s="2" t="s">
        <v>965</v>
      </c>
      <c r="D72" s="2" t="s">
        <v>560</v>
      </c>
      <c r="E72" s="2" t="s">
        <v>561</v>
      </c>
      <c r="F72" s="2" t="s">
        <v>1144</v>
      </c>
      <c r="G72" s="2" t="s">
        <v>1144</v>
      </c>
      <c r="H72" s="2" t="s">
        <v>1144</v>
      </c>
      <c r="I72" s="2" t="s">
        <v>1145</v>
      </c>
      <c r="J72" s="2" t="s">
        <v>124</v>
      </c>
      <c r="K72" s="2" t="s">
        <v>1146</v>
      </c>
      <c r="L72" s="3">
        <v>44.54</v>
      </c>
      <c r="M72" s="3">
        <v>46.77</v>
      </c>
      <c r="N72" s="3">
        <v>94.99</v>
      </c>
      <c r="O72" s="2" t="s">
        <v>126</v>
      </c>
      <c r="P72" s="2" t="s">
        <v>512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176</v>
      </c>
      <c r="V72" s="2" t="s">
        <v>177</v>
      </c>
      <c r="W72" s="2" t="s">
        <v>381</v>
      </c>
      <c r="X72" s="2" t="s">
        <v>129</v>
      </c>
      <c r="Y72" s="2" t="s">
        <v>1147</v>
      </c>
      <c r="Z72" s="4">
        <v>205</v>
      </c>
      <c r="AA72" s="4">
        <f>=ROUNDDOWN(60.2941176470588,0)</f>
      </c>
      <c r="AB72" s="5">
        <v>3.4</v>
      </c>
      <c r="AC72" s="2" t="s">
        <v>129</v>
      </c>
      <c r="AD72" s="4"/>
      <c r="AE72" s="4"/>
      <c r="AF72" s="6">
        <v>65</v>
      </c>
      <c r="AG72" s="6"/>
      <c r="AH72" s="7">
        <v>0.9481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132</v>
      </c>
      <c r="AQ72" s="8">
        <v>6396.95</v>
      </c>
      <c r="AR72" s="4"/>
      <c r="AS72" s="8"/>
      <c r="AT72" s="7"/>
      <c r="AU72" s="7"/>
      <c r="AV72" s="4">
        <v>132</v>
      </c>
      <c r="AW72" s="8">
        <v>6396.95</v>
      </c>
      <c r="AX72" s="4"/>
      <c r="AY72" s="8"/>
      <c r="AZ72" s="7"/>
      <c r="BA72" s="7"/>
      <c r="BB72" s="7">
        <v>1</v>
      </c>
      <c r="BC72" s="4">
        <v>279</v>
      </c>
      <c r="BD72" s="8">
        <v>13813.33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0.4631</v>
      </c>
      <c r="BJ72" s="4">
        <v>132</v>
      </c>
      <c r="BK72" s="8">
        <v>6396.95</v>
      </c>
      <c r="BL72" s="2" t="s">
        <v>1148</v>
      </c>
      <c r="BM72" s="7">
        <v>1</v>
      </c>
      <c r="BN72" s="7">
        <v>1</v>
      </c>
      <c r="BO72" s="4">
        <v>18</v>
      </c>
      <c r="BP72" s="8">
        <v>978.18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280</v>
      </c>
      <c r="BX72" s="2" t="s">
        <v>824</v>
      </c>
      <c r="BY72" s="2" t="s">
        <v>139</v>
      </c>
      <c r="BZ72" s="2" t="s">
        <v>129</v>
      </c>
      <c r="CA72" s="4">
        <v>40</v>
      </c>
      <c r="CB72" s="8">
        <v>2058.2</v>
      </c>
      <c r="CC72" s="4"/>
      <c r="CD72" s="8"/>
      <c r="CE72" s="7"/>
      <c r="CF72" s="7"/>
      <c r="CG72" s="2" t="s">
        <v>136</v>
      </c>
      <c r="CH72" s="2" t="s">
        <v>126</v>
      </c>
      <c r="CI72" s="2" t="s">
        <v>1147</v>
      </c>
      <c r="CJ72" s="2" t="s">
        <v>1149</v>
      </c>
      <c r="CK72" s="2" t="s">
        <v>139</v>
      </c>
      <c r="CL72" s="2" t="s">
        <v>129</v>
      </c>
      <c r="CM72" s="4">
        <v>54</v>
      </c>
      <c r="CN72" s="8">
        <v>2279.47</v>
      </c>
      <c r="CO72" s="4"/>
      <c r="CP72" s="8"/>
      <c r="CQ72" s="7"/>
      <c r="CR72" s="7"/>
      <c r="CS72" s="2" t="s">
        <v>136</v>
      </c>
      <c r="CT72" s="2" t="s">
        <v>126</v>
      </c>
      <c r="CU72" s="2" t="s">
        <v>1150</v>
      </c>
      <c r="CV72" s="2" t="s">
        <v>894</v>
      </c>
      <c r="CW72" s="2" t="s">
        <v>139</v>
      </c>
      <c r="CX72" s="2" t="s">
        <v>129</v>
      </c>
      <c r="CY72" s="4">
        <v>2</v>
      </c>
      <c r="CZ72" s="8">
        <v>108.56</v>
      </c>
      <c r="DA72" s="4"/>
      <c r="DB72" s="8"/>
      <c r="DC72" s="7"/>
      <c r="DD72" s="7"/>
      <c r="DE72" s="2" t="s">
        <v>136</v>
      </c>
      <c r="DF72" s="2" t="s">
        <v>126</v>
      </c>
      <c r="DG72" s="2" t="s">
        <v>184</v>
      </c>
      <c r="DH72" s="2" t="s">
        <v>422</v>
      </c>
      <c r="DI72" s="2" t="s">
        <v>139</v>
      </c>
      <c r="DJ72" s="2" t="s">
        <v>129</v>
      </c>
      <c r="DK72" s="4">
        <v>4</v>
      </c>
      <c r="DL72" s="8">
        <v>212.2</v>
      </c>
      <c r="DM72" s="4"/>
      <c r="DN72" s="8"/>
      <c r="DO72" s="7"/>
      <c r="DP72" s="7"/>
      <c r="DQ72" s="2" t="s">
        <v>136</v>
      </c>
      <c r="DR72" s="2" t="s">
        <v>126</v>
      </c>
      <c r="DS72" s="2" t="s">
        <v>332</v>
      </c>
      <c r="DT72" s="2" t="s">
        <v>1151</v>
      </c>
      <c r="DU72" s="2" t="s">
        <v>139</v>
      </c>
      <c r="DV72" s="2" t="s">
        <v>129</v>
      </c>
      <c r="DW72" s="4">
        <v>11</v>
      </c>
      <c r="DX72" s="8">
        <v>607.97</v>
      </c>
      <c r="DY72" s="4"/>
      <c r="DZ72" s="8"/>
      <c r="EA72" s="7"/>
      <c r="EB72" s="7"/>
      <c r="EC72" s="2" t="s">
        <v>136</v>
      </c>
      <c r="ED72" s="2" t="s">
        <v>126</v>
      </c>
      <c r="EE72" s="2" t="s">
        <v>705</v>
      </c>
      <c r="EF72" s="2" t="s">
        <v>733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150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>
        <v>2</v>
      </c>
      <c r="EV72" s="8">
        <v>103.15</v>
      </c>
      <c r="EW72" s="4"/>
      <c r="EX72" s="8"/>
      <c r="EY72" s="7"/>
      <c r="EZ72" s="7"/>
      <c r="FA72" s="2" t="s">
        <v>136</v>
      </c>
      <c r="FB72" s="2" t="s">
        <v>151</v>
      </c>
      <c r="FC72" s="2" t="s">
        <v>425</v>
      </c>
      <c r="FD72" s="2" t="s">
        <v>824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168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136</v>
      </c>
      <c r="FZ72" s="2" t="s">
        <v>126</v>
      </c>
      <c r="GA72" s="2" t="s">
        <v>419</v>
      </c>
      <c r="GB72" s="2" t="s">
        <v>1152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136</v>
      </c>
      <c r="GL72" s="2" t="s">
        <v>126</v>
      </c>
      <c r="GM72" s="2" t="s">
        <v>1153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136</v>
      </c>
      <c r="GX72" s="2" t="s">
        <v>126</v>
      </c>
      <c r="GY72" s="2" t="s">
        <v>707</v>
      </c>
      <c r="GZ72" s="2" t="s">
        <v>129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161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>
        <v>1</v>
      </c>
      <c r="HP72" s="8">
        <v>49.22</v>
      </c>
      <c r="HQ72" s="4"/>
      <c r="HR72" s="8"/>
      <c r="HS72" s="7"/>
      <c r="HT72" s="7"/>
      <c r="HU72" s="2" t="s">
        <v>136</v>
      </c>
      <c r="HV72" s="2" t="s">
        <v>126</v>
      </c>
      <c r="HW72" s="2" t="s">
        <v>1154</v>
      </c>
      <c r="HX72" s="2" t="s">
        <v>1155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168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136</v>
      </c>
      <c r="IT72" s="2" t="s">
        <v>126</v>
      </c>
      <c r="IU72" s="2" t="s">
        <v>708</v>
      </c>
      <c r="IV72" s="2" t="s">
        <v>1156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150</v>
      </c>
      <c r="JF72" s="2" t="s">
        <v>126</v>
      </c>
      <c r="JG72" s="2" t="s">
        <v>129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126</v>
      </c>
      <c r="JS72" s="2" t="s">
        <v>1157</v>
      </c>
      <c r="JT72" s="2" t="s">
        <v>1158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168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168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169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168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168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169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168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168</v>
      </c>
      <c r="NJ72" s="2" t="s">
        <v>170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169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168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168</v>
      </c>
      <c r="PR72" s="2" t="s">
        <v>170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168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1159</v>
      </c>
      <c r="B73" s="2" t="s">
        <v>118</v>
      </c>
      <c r="C73" s="2" t="s">
        <v>965</v>
      </c>
      <c r="D73" s="2" t="s">
        <v>560</v>
      </c>
      <c r="E73" s="2" t="s">
        <v>561</v>
      </c>
      <c r="F73" s="2" t="s">
        <v>1144</v>
      </c>
      <c r="G73" s="2" t="s">
        <v>1144</v>
      </c>
      <c r="H73" s="2" t="s">
        <v>1144</v>
      </c>
      <c r="I73" s="2" t="s">
        <v>1145</v>
      </c>
      <c r="J73" s="2" t="s">
        <v>124</v>
      </c>
      <c r="K73" s="2" t="s">
        <v>799</v>
      </c>
      <c r="L73" s="3">
        <v>46.88</v>
      </c>
      <c r="M73" s="3">
        <v>49.22</v>
      </c>
      <c r="N73" s="3">
        <v>94.99</v>
      </c>
      <c r="O73" s="2" t="s">
        <v>263</v>
      </c>
      <c r="P73" s="2" t="s">
        <v>264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176</v>
      </c>
      <c r="V73" s="2" t="s">
        <v>177</v>
      </c>
      <c r="W73" s="2" t="s">
        <v>381</v>
      </c>
      <c r="X73" s="2" t="s">
        <v>129</v>
      </c>
      <c r="Y73" s="2" t="s">
        <v>1147</v>
      </c>
      <c r="Z73" s="4"/>
      <c r="AA73" s="4">
        <f>=ROUNDDOWN({0},0)</f>
      </c>
      <c r="AB73" s="5">
        <v>3</v>
      </c>
      <c r="AC73" s="2" t="s">
        <v>129</v>
      </c>
      <c r="AD73" s="4"/>
      <c r="AE73" s="4"/>
      <c r="AF73" s="6">
        <v>65</v>
      </c>
      <c r="AG73" s="6"/>
      <c r="AH73" s="7">
        <v>0.9781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79</v>
      </c>
      <c r="AQ73" s="8">
        <v>4030.48</v>
      </c>
      <c r="AR73" s="4"/>
      <c r="AS73" s="8"/>
      <c r="AT73" s="7"/>
      <c r="AU73" s="7"/>
      <c r="AV73" s="4">
        <v>79</v>
      </c>
      <c r="AW73" s="8">
        <v>4030.48</v>
      </c>
      <c r="AX73" s="4"/>
      <c r="AY73" s="8"/>
      <c r="AZ73" s="7"/>
      <c r="BA73" s="7"/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0.2918</v>
      </c>
      <c r="BJ73" s="4">
        <v>79</v>
      </c>
      <c r="BK73" s="8">
        <v>4030.48</v>
      </c>
      <c r="BL73" s="2" t="s">
        <v>1160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136</v>
      </c>
      <c r="BV73" s="2" t="s">
        <v>170</v>
      </c>
      <c r="BW73" s="2" t="s">
        <v>280</v>
      </c>
      <c r="BX73" s="2" t="s">
        <v>1161</v>
      </c>
      <c r="BY73" s="2" t="s">
        <v>139</v>
      </c>
      <c r="BZ73" s="2" t="s">
        <v>129</v>
      </c>
      <c r="CA73" s="4">
        <v>33</v>
      </c>
      <c r="CB73" s="8">
        <v>1749.63</v>
      </c>
      <c r="CC73" s="4"/>
      <c r="CD73" s="8"/>
      <c r="CE73" s="7"/>
      <c r="CF73" s="7"/>
      <c r="CG73" s="2" t="s">
        <v>136</v>
      </c>
      <c r="CH73" s="2" t="s">
        <v>170</v>
      </c>
      <c r="CI73" s="2" t="s">
        <v>1147</v>
      </c>
      <c r="CJ73" s="2" t="s">
        <v>1149</v>
      </c>
      <c r="CK73" s="2" t="s">
        <v>139</v>
      </c>
      <c r="CL73" s="2" t="s">
        <v>129</v>
      </c>
      <c r="CM73" s="4">
        <v>15</v>
      </c>
      <c r="CN73" s="8">
        <v>599.69</v>
      </c>
      <c r="CO73" s="4"/>
      <c r="CP73" s="8"/>
      <c r="CQ73" s="7"/>
      <c r="CR73" s="7"/>
      <c r="CS73" s="2" t="s">
        <v>136</v>
      </c>
      <c r="CT73" s="2" t="s">
        <v>170</v>
      </c>
      <c r="CU73" s="2" t="s">
        <v>1150</v>
      </c>
      <c r="CV73" s="2" t="s">
        <v>1106</v>
      </c>
      <c r="CW73" s="2" t="s">
        <v>139</v>
      </c>
      <c r="CX73" s="2" t="s">
        <v>129</v>
      </c>
      <c r="CY73" s="4"/>
      <c r="CZ73" s="8"/>
      <c r="DA73" s="4"/>
      <c r="DB73" s="8"/>
      <c r="DC73" s="7"/>
      <c r="DD73" s="7"/>
      <c r="DE73" s="2" t="s">
        <v>136</v>
      </c>
      <c r="DF73" s="2" t="s">
        <v>170</v>
      </c>
      <c r="DG73" s="2" t="s">
        <v>184</v>
      </c>
      <c r="DH73" s="2" t="s">
        <v>129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136</v>
      </c>
      <c r="DR73" s="2" t="s">
        <v>170</v>
      </c>
      <c r="DS73" s="2" t="s">
        <v>332</v>
      </c>
      <c r="DT73" s="2" t="s">
        <v>129</v>
      </c>
      <c r="DU73" s="2" t="s">
        <v>139</v>
      </c>
      <c r="DV73" s="2" t="s">
        <v>129</v>
      </c>
      <c r="DW73" s="4">
        <v>24</v>
      </c>
      <c r="DX73" s="8">
        <v>1326.48</v>
      </c>
      <c r="DY73" s="4"/>
      <c r="DZ73" s="8"/>
      <c r="EA73" s="7"/>
      <c r="EB73" s="7"/>
      <c r="EC73" s="2" t="s">
        <v>136</v>
      </c>
      <c r="ED73" s="2" t="s">
        <v>170</v>
      </c>
      <c r="EE73" s="2" t="s">
        <v>705</v>
      </c>
      <c r="EF73" s="2" t="s">
        <v>491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161</v>
      </c>
      <c r="EP73" s="2" t="s">
        <v>170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>
        <v>2</v>
      </c>
      <c r="EV73" s="8">
        <v>108.58</v>
      </c>
      <c r="EW73" s="4"/>
      <c r="EX73" s="8"/>
      <c r="EY73" s="7"/>
      <c r="EZ73" s="7"/>
      <c r="FA73" s="2" t="s">
        <v>136</v>
      </c>
      <c r="FB73" s="2" t="s">
        <v>170</v>
      </c>
      <c r="FC73" s="2" t="s">
        <v>425</v>
      </c>
      <c r="FD73" s="2" t="s">
        <v>1162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168</v>
      </c>
      <c r="FN73" s="2" t="s">
        <v>170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170</v>
      </c>
      <c r="GA73" s="2" t="s">
        <v>419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168</v>
      </c>
      <c r="GL73" s="2" t="s">
        <v>170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168</v>
      </c>
      <c r="GX73" s="2" t="s">
        <v>170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161</v>
      </c>
      <c r="HJ73" s="2" t="s">
        <v>170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>
        <v>5</v>
      </c>
      <c r="HP73" s="8">
        <v>246.1</v>
      </c>
      <c r="HQ73" s="4"/>
      <c r="HR73" s="8"/>
      <c r="HS73" s="7"/>
      <c r="HT73" s="7"/>
      <c r="HU73" s="2" t="s">
        <v>136</v>
      </c>
      <c r="HV73" s="2" t="s">
        <v>170</v>
      </c>
      <c r="HW73" s="2" t="s">
        <v>1154</v>
      </c>
      <c r="HX73" s="2" t="s">
        <v>1163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168</v>
      </c>
      <c r="IH73" s="2" t="s">
        <v>170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136</v>
      </c>
      <c r="IT73" s="2" t="s">
        <v>170</v>
      </c>
      <c r="IU73" s="2" t="s">
        <v>708</v>
      </c>
      <c r="IV73" s="2" t="s">
        <v>129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168</v>
      </c>
      <c r="JF73" s="2" t="s">
        <v>170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170</v>
      </c>
      <c r="JS73" s="2" t="s">
        <v>1157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168</v>
      </c>
      <c r="KD73" s="2" t="s">
        <v>170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168</v>
      </c>
      <c r="KP73" s="2" t="s">
        <v>170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169</v>
      </c>
      <c r="LB73" s="2" t="s">
        <v>170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168</v>
      </c>
      <c r="LN73" s="2" t="s">
        <v>170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168</v>
      </c>
      <c r="LZ73" s="2" t="s">
        <v>170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169</v>
      </c>
      <c r="ML73" s="2" t="s">
        <v>170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169</v>
      </c>
      <c r="MX73" s="2" t="s">
        <v>170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168</v>
      </c>
      <c r="NJ73" s="2" t="s">
        <v>170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169</v>
      </c>
      <c r="NV73" s="2" t="s">
        <v>170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168</v>
      </c>
      <c r="OH73" s="2" t="s">
        <v>170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168</v>
      </c>
      <c r="PR73" s="2" t="s">
        <v>170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168</v>
      </c>
      <c r="QD73" s="2" t="s">
        <v>170</v>
      </c>
      <c r="QE73" s="2" t="s">
        <v>129</v>
      </c>
      <c r="QF73" s="2" t="s">
        <v>129</v>
      </c>
      <c r="QG73" s="2" t="s">
        <v>139</v>
      </c>
      <c r="QH73" s="2" t="s">
        <v>129</v>
      </c>
    </row>
    <row r="74">
      <c r="A74" s="2" t="s">
        <v>1164</v>
      </c>
      <c r="B74" s="2" t="s">
        <v>118</v>
      </c>
      <c r="C74" s="2" t="s">
        <v>965</v>
      </c>
      <c r="D74" s="2" t="s">
        <v>560</v>
      </c>
      <c r="E74" s="2" t="s">
        <v>561</v>
      </c>
      <c r="F74" s="2" t="s">
        <v>1144</v>
      </c>
      <c r="G74" s="2" t="s">
        <v>1144</v>
      </c>
      <c r="H74" s="2" t="s">
        <v>1144</v>
      </c>
      <c r="I74" s="2" t="s">
        <v>1145</v>
      </c>
      <c r="J74" s="2" t="s">
        <v>124</v>
      </c>
      <c r="K74" s="2" t="s">
        <v>808</v>
      </c>
      <c r="L74" s="3">
        <v>46.88</v>
      </c>
      <c r="M74" s="3">
        <v>49.22</v>
      </c>
      <c r="N74" s="3">
        <v>94.99</v>
      </c>
      <c r="O74" s="2" t="s">
        <v>742</v>
      </c>
      <c r="P74" s="2" t="s">
        <v>264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176</v>
      </c>
      <c r="V74" s="2" t="s">
        <v>177</v>
      </c>
      <c r="W74" s="2" t="s">
        <v>381</v>
      </c>
      <c r="X74" s="2" t="s">
        <v>129</v>
      </c>
      <c r="Y74" s="2" t="s">
        <v>1147</v>
      </c>
      <c r="Z74" s="4"/>
      <c r="AA74" s="4">
        <f>=ROUNDDOWN({0},0)</f>
      </c>
      <c r="AB74" s="5">
        <v>1</v>
      </c>
      <c r="AC74" s="2" t="s">
        <v>129</v>
      </c>
      <c r="AD74" s="4"/>
      <c r="AE74" s="4"/>
      <c r="AF74" s="6">
        <v>65</v>
      </c>
      <c r="AG74" s="6"/>
      <c r="AH74" s="7">
        <v>0.8279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68</v>
      </c>
      <c r="AQ74" s="8">
        <v>3385.9</v>
      </c>
      <c r="AR74" s="4"/>
      <c r="AS74" s="8"/>
      <c r="AT74" s="7"/>
      <c r="AU74" s="7"/>
      <c r="AV74" s="4">
        <v>68</v>
      </c>
      <c r="AW74" s="8">
        <v>3385.9</v>
      </c>
      <c r="AX74" s="4"/>
      <c r="AY74" s="8"/>
      <c r="AZ74" s="7"/>
      <c r="BA74" s="7"/>
      <c r="BB74" s="7">
        <v>1</v>
      </c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0.2451</v>
      </c>
      <c r="BJ74" s="4">
        <v>68</v>
      </c>
      <c r="BK74" s="8">
        <v>3385.9</v>
      </c>
      <c r="BL74" s="2" t="s">
        <v>1165</v>
      </c>
      <c r="BM74" s="7">
        <v>1</v>
      </c>
      <c r="BN74" s="7">
        <v>1</v>
      </c>
      <c r="BO74" s="4">
        <v>1</v>
      </c>
      <c r="BP74" s="8">
        <v>52.7</v>
      </c>
      <c r="BQ74" s="4"/>
      <c r="BR74" s="8"/>
      <c r="BS74" s="7"/>
      <c r="BT74" s="7"/>
      <c r="BU74" s="2" t="s">
        <v>136</v>
      </c>
      <c r="BV74" s="2" t="s">
        <v>170</v>
      </c>
      <c r="BW74" s="2" t="s">
        <v>280</v>
      </c>
      <c r="BX74" s="2" t="s">
        <v>1166</v>
      </c>
      <c r="BY74" s="2" t="s">
        <v>139</v>
      </c>
      <c r="BZ74" s="2" t="s">
        <v>129</v>
      </c>
      <c r="CA74" s="4">
        <v>35</v>
      </c>
      <c r="CB74" s="8">
        <v>1749.3</v>
      </c>
      <c r="CC74" s="4"/>
      <c r="CD74" s="8"/>
      <c r="CE74" s="7"/>
      <c r="CF74" s="7"/>
      <c r="CG74" s="2" t="s">
        <v>136</v>
      </c>
      <c r="CH74" s="2" t="s">
        <v>170</v>
      </c>
      <c r="CI74" s="2" t="s">
        <v>1147</v>
      </c>
      <c r="CJ74" s="2" t="s">
        <v>1167</v>
      </c>
      <c r="CK74" s="2" t="s">
        <v>139</v>
      </c>
      <c r="CL74" s="2" t="s">
        <v>129</v>
      </c>
      <c r="CM74" s="4">
        <v>13</v>
      </c>
      <c r="CN74" s="8">
        <v>571.04</v>
      </c>
      <c r="CO74" s="4"/>
      <c r="CP74" s="8"/>
      <c r="CQ74" s="7"/>
      <c r="CR74" s="7"/>
      <c r="CS74" s="2" t="s">
        <v>136</v>
      </c>
      <c r="CT74" s="2" t="s">
        <v>170</v>
      </c>
      <c r="CU74" s="2" t="s">
        <v>1150</v>
      </c>
      <c r="CV74" s="2" t="s">
        <v>705</v>
      </c>
      <c r="CW74" s="2" t="s">
        <v>139</v>
      </c>
      <c r="CX74" s="2" t="s">
        <v>129</v>
      </c>
      <c r="CY74" s="4">
        <v>2</v>
      </c>
      <c r="CZ74" s="8">
        <v>108.56</v>
      </c>
      <c r="DA74" s="4"/>
      <c r="DB74" s="8"/>
      <c r="DC74" s="7"/>
      <c r="DD74" s="7"/>
      <c r="DE74" s="2" t="s">
        <v>136</v>
      </c>
      <c r="DF74" s="2" t="s">
        <v>170</v>
      </c>
      <c r="DG74" s="2" t="s">
        <v>184</v>
      </c>
      <c r="DH74" s="2" t="s">
        <v>167</v>
      </c>
      <c r="DI74" s="2" t="s">
        <v>139</v>
      </c>
      <c r="DJ74" s="2" t="s">
        <v>129</v>
      </c>
      <c r="DK74" s="4">
        <v>1</v>
      </c>
      <c r="DL74" s="8">
        <v>54.41</v>
      </c>
      <c r="DM74" s="4"/>
      <c r="DN74" s="8"/>
      <c r="DO74" s="7"/>
      <c r="DP74" s="7"/>
      <c r="DQ74" s="2" t="s">
        <v>136</v>
      </c>
      <c r="DR74" s="2" t="s">
        <v>170</v>
      </c>
      <c r="DS74" s="2" t="s">
        <v>332</v>
      </c>
      <c r="DT74" s="2" t="s">
        <v>553</v>
      </c>
      <c r="DU74" s="2" t="s">
        <v>139</v>
      </c>
      <c r="DV74" s="2" t="s">
        <v>129</v>
      </c>
      <c r="DW74" s="4">
        <v>11</v>
      </c>
      <c r="DX74" s="8">
        <v>607.97</v>
      </c>
      <c r="DY74" s="4"/>
      <c r="DZ74" s="8"/>
      <c r="EA74" s="7"/>
      <c r="EB74" s="7"/>
      <c r="EC74" s="2" t="s">
        <v>136</v>
      </c>
      <c r="ED74" s="2" t="s">
        <v>170</v>
      </c>
      <c r="EE74" s="2" t="s">
        <v>705</v>
      </c>
      <c r="EF74" s="2" t="s">
        <v>1168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161</v>
      </c>
      <c r="EP74" s="2" t="s">
        <v>170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>
        <v>2</v>
      </c>
      <c r="EV74" s="8">
        <v>97.72</v>
      </c>
      <c r="EW74" s="4"/>
      <c r="EX74" s="8"/>
      <c r="EY74" s="7"/>
      <c r="EZ74" s="7"/>
      <c r="FA74" s="2" t="s">
        <v>136</v>
      </c>
      <c r="FB74" s="2" t="s">
        <v>170</v>
      </c>
      <c r="FC74" s="2" t="s">
        <v>425</v>
      </c>
      <c r="FD74" s="2" t="s">
        <v>930</v>
      </c>
      <c r="FE74" s="2" t="s">
        <v>139</v>
      </c>
      <c r="FF74" s="2" t="s">
        <v>129</v>
      </c>
      <c r="FG74" s="4"/>
      <c r="FH74" s="8"/>
      <c r="FI74" s="4"/>
      <c r="FJ74" s="8"/>
      <c r="FK74" s="7"/>
      <c r="FL74" s="7"/>
      <c r="FM74" s="2" t="s">
        <v>168</v>
      </c>
      <c r="FN74" s="2" t="s">
        <v>170</v>
      </c>
      <c r="FO74" s="2" t="s">
        <v>129</v>
      </c>
      <c r="FP74" s="2" t="s">
        <v>129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136</v>
      </c>
      <c r="FZ74" s="2" t="s">
        <v>170</v>
      </c>
      <c r="GA74" s="2" t="s">
        <v>419</v>
      </c>
      <c r="GB74" s="2" t="s">
        <v>129</v>
      </c>
      <c r="GC74" s="2" t="s">
        <v>139</v>
      </c>
      <c r="GD74" s="2" t="s">
        <v>129</v>
      </c>
      <c r="GE74" s="4"/>
      <c r="GF74" s="8"/>
      <c r="GG74" s="4"/>
      <c r="GH74" s="8"/>
      <c r="GI74" s="7"/>
      <c r="GJ74" s="7"/>
      <c r="GK74" s="2" t="s">
        <v>168</v>
      </c>
      <c r="GL74" s="2" t="s">
        <v>170</v>
      </c>
      <c r="GM74" s="2" t="s">
        <v>129</v>
      </c>
      <c r="GN74" s="2" t="s">
        <v>129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168</v>
      </c>
      <c r="GX74" s="2" t="s">
        <v>170</v>
      </c>
      <c r="GY74" s="2" t="s">
        <v>129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161</v>
      </c>
      <c r="HJ74" s="2" t="s">
        <v>170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>
        <v>1</v>
      </c>
      <c r="HP74" s="8">
        <v>49.22</v>
      </c>
      <c r="HQ74" s="4"/>
      <c r="HR74" s="8"/>
      <c r="HS74" s="7"/>
      <c r="HT74" s="7"/>
      <c r="HU74" s="2" t="s">
        <v>136</v>
      </c>
      <c r="HV74" s="2" t="s">
        <v>170</v>
      </c>
      <c r="HW74" s="2" t="s">
        <v>1154</v>
      </c>
      <c r="HX74" s="2" t="s">
        <v>1169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168</v>
      </c>
      <c r="IH74" s="2" t="s">
        <v>170</v>
      </c>
      <c r="II74" s="2" t="s">
        <v>129</v>
      </c>
      <c r="IJ74" s="2" t="s">
        <v>129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136</v>
      </c>
      <c r="IT74" s="2" t="s">
        <v>170</v>
      </c>
      <c r="IU74" s="2" t="s">
        <v>708</v>
      </c>
      <c r="IV74" s="2" t="s">
        <v>129</v>
      </c>
      <c r="IW74" s="2" t="s">
        <v>139</v>
      </c>
      <c r="IX74" s="2" t="s">
        <v>129</v>
      </c>
      <c r="IY74" s="4"/>
      <c r="IZ74" s="8"/>
      <c r="JA74" s="4"/>
      <c r="JB74" s="8"/>
      <c r="JC74" s="7"/>
      <c r="JD74" s="7"/>
      <c r="JE74" s="2" t="s">
        <v>136</v>
      </c>
      <c r="JF74" s="2" t="s">
        <v>170</v>
      </c>
      <c r="JG74" s="2" t="s">
        <v>395</v>
      </c>
      <c r="JH74" s="2" t="s">
        <v>129</v>
      </c>
      <c r="JI74" s="2" t="s">
        <v>139</v>
      </c>
      <c r="JJ74" s="2" t="s">
        <v>129</v>
      </c>
      <c r="JK74" s="4">
        <v>2</v>
      </c>
      <c r="JL74" s="8">
        <v>94.98</v>
      </c>
      <c r="JM74" s="4"/>
      <c r="JN74" s="8"/>
      <c r="JO74" s="7"/>
      <c r="JP74" s="7"/>
      <c r="JQ74" s="2" t="s">
        <v>136</v>
      </c>
      <c r="JR74" s="2" t="s">
        <v>170</v>
      </c>
      <c r="JS74" s="2" t="s">
        <v>1157</v>
      </c>
      <c r="JT74" s="2" t="s">
        <v>194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168</v>
      </c>
      <c r="KD74" s="2" t="s">
        <v>170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168</v>
      </c>
      <c r="KP74" s="2" t="s">
        <v>170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169</v>
      </c>
      <c r="LB74" s="2" t="s">
        <v>170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168</v>
      </c>
      <c r="LN74" s="2" t="s">
        <v>170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129</v>
      </c>
      <c r="LZ74" s="2" t="s">
        <v>129</v>
      </c>
      <c r="MA74" s="2" t="s">
        <v>129</v>
      </c>
      <c r="MB74" s="2" t="s">
        <v>129</v>
      </c>
      <c r="MC74" s="2" t="s">
        <v>129</v>
      </c>
      <c r="MD74" s="2" t="s">
        <v>129</v>
      </c>
      <c r="ME74" s="4"/>
      <c r="MF74" s="8"/>
      <c r="MG74" s="4"/>
      <c r="MH74" s="8"/>
      <c r="MI74" s="7"/>
      <c r="MJ74" s="7"/>
      <c r="MK74" s="2" t="s">
        <v>169</v>
      </c>
      <c r="ML74" s="2" t="s">
        <v>170</v>
      </c>
      <c r="MM74" s="2" t="s">
        <v>129</v>
      </c>
      <c r="MN74" s="2" t="s">
        <v>129</v>
      </c>
      <c r="MO74" s="2" t="s">
        <v>139</v>
      </c>
      <c r="MP74" s="2" t="s">
        <v>129</v>
      </c>
      <c r="MQ74" s="4"/>
      <c r="MR74" s="8"/>
      <c r="MS74" s="4"/>
      <c r="MT74" s="8"/>
      <c r="MU74" s="7"/>
      <c r="MV74" s="7"/>
      <c r="MW74" s="2" t="s">
        <v>169</v>
      </c>
      <c r="MX74" s="2" t="s">
        <v>170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168</v>
      </c>
      <c r="NJ74" s="2" t="s">
        <v>170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169</v>
      </c>
      <c r="NV74" s="2" t="s">
        <v>170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168</v>
      </c>
      <c r="OH74" s="2" t="s">
        <v>170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168</v>
      </c>
      <c r="PR74" s="2" t="s">
        <v>170</v>
      </c>
      <c r="PS74" s="2" t="s">
        <v>129</v>
      </c>
      <c r="PT74" s="2" t="s">
        <v>129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168</v>
      </c>
      <c r="QD74" s="2" t="s">
        <v>170</v>
      </c>
      <c r="QE74" s="2" t="s">
        <v>129</v>
      </c>
      <c r="QF74" s="2" t="s">
        <v>129</v>
      </c>
      <c r="QG74" s="2" t="s">
        <v>139</v>
      </c>
      <c r="QH74" s="2" t="s">
        <v>129</v>
      </c>
    </row>
    <row r="75">
      <c r="A75" s="2" t="s">
        <v>1170</v>
      </c>
      <c r="B75" s="2" t="s">
        <v>118</v>
      </c>
      <c r="C75" s="2" t="s">
        <v>965</v>
      </c>
      <c r="D75" s="2" t="s">
        <v>560</v>
      </c>
      <c r="E75" s="2" t="s">
        <v>561</v>
      </c>
      <c r="F75" s="2" t="s">
        <v>1171</v>
      </c>
      <c r="G75" s="2" t="s">
        <v>1171</v>
      </c>
      <c r="H75" s="2" t="s">
        <v>1171</v>
      </c>
      <c r="I75" s="2" t="s">
        <v>1172</v>
      </c>
      <c r="J75" s="2" t="s">
        <v>124</v>
      </c>
      <c r="K75" s="2" t="s">
        <v>365</v>
      </c>
      <c r="L75" s="3">
        <v>26.46</v>
      </c>
      <c r="M75" s="3">
        <v>27.78</v>
      </c>
      <c r="N75" s="3">
        <v>59.99</v>
      </c>
      <c r="O75" s="2" t="s">
        <v>126</v>
      </c>
      <c r="P75" s="2" t="s">
        <v>175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129</v>
      </c>
      <c r="V75" s="2" t="s">
        <v>131</v>
      </c>
      <c r="W75" s="2" t="s">
        <v>786</v>
      </c>
      <c r="X75" s="2" t="s">
        <v>129</v>
      </c>
      <c r="Y75" s="2" t="s">
        <v>1173</v>
      </c>
      <c r="Z75" s="4">
        <v>226</v>
      </c>
      <c r="AA75" s="4">
        <f>=ROUNDDOWN(22.6,0)</f>
      </c>
      <c r="AB75" s="5">
        <v>10</v>
      </c>
      <c r="AC75" s="2" t="s">
        <v>129</v>
      </c>
      <c r="AD75" s="4"/>
      <c r="AE75" s="4"/>
      <c r="AF75" s="6">
        <v>65</v>
      </c>
      <c r="AG75" s="6"/>
      <c r="AH75" s="7">
        <v>0.7732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436</v>
      </c>
      <c r="AQ75" s="8">
        <v>13457.95</v>
      </c>
      <c r="AR75" s="4"/>
      <c r="AS75" s="8"/>
      <c r="AT75" s="7"/>
      <c r="AU75" s="7"/>
      <c r="AV75" s="4">
        <v>436</v>
      </c>
      <c r="AW75" s="8">
        <v>13457.95</v>
      </c>
      <c r="AX75" s="4"/>
      <c r="AY75" s="8"/>
      <c r="AZ75" s="7"/>
      <c r="BA75" s="7"/>
      <c r="BB75" s="7">
        <v>1</v>
      </c>
      <c r="BC75" s="4">
        <v>436</v>
      </c>
      <c r="BD75" s="8">
        <v>13457.95</v>
      </c>
      <c r="BE75" s="4"/>
      <c r="BF75" s="8"/>
      <c r="BG75" s="7"/>
      <c r="BH75" s="7"/>
      <c r="BI75" s="7">
        <v>1</v>
      </c>
      <c r="BJ75" s="4">
        <v>452</v>
      </c>
      <c r="BK75" s="8">
        <v>13998.91</v>
      </c>
      <c r="BL75" s="2" t="s">
        <v>1174</v>
      </c>
      <c r="BM75" s="7">
        <v>0.9646</v>
      </c>
      <c r="BN75" s="7">
        <v>0.9614</v>
      </c>
      <c r="BO75" s="4">
        <v>3</v>
      </c>
      <c r="BP75" s="8">
        <v>91.5</v>
      </c>
      <c r="BQ75" s="4"/>
      <c r="BR75" s="8"/>
      <c r="BS75" s="7"/>
      <c r="BT75" s="7"/>
      <c r="BU75" s="2" t="s">
        <v>136</v>
      </c>
      <c r="BV75" s="2" t="s">
        <v>126</v>
      </c>
      <c r="BW75" s="2" t="s">
        <v>1175</v>
      </c>
      <c r="BX75" s="2" t="s">
        <v>1176</v>
      </c>
      <c r="BY75" s="2" t="s">
        <v>139</v>
      </c>
      <c r="BZ75" s="2" t="s">
        <v>129</v>
      </c>
      <c r="CA75" s="4">
        <v>160</v>
      </c>
      <c r="CB75" s="8">
        <v>4930.24</v>
      </c>
      <c r="CC75" s="4"/>
      <c r="CD75" s="8"/>
      <c r="CE75" s="7"/>
      <c r="CF75" s="7"/>
      <c r="CG75" s="2" t="s">
        <v>136</v>
      </c>
      <c r="CH75" s="2" t="s">
        <v>126</v>
      </c>
      <c r="CI75" s="2" t="s">
        <v>1069</v>
      </c>
      <c r="CJ75" s="2" t="s">
        <v>1177</v>
      </c>
      <c r="CK75" s="2" t="s">
        <v>139</v>
      </c>
      <c r="CL75" s="2" t="s">
        <v>129</v>
      </c>
      <c r="CM75" s="4">
        <v>41</v>
      </c>
      <c r="CN75" s="8">
        <v>1126.98</v>
      </c>
      <c r="CO75" s="4"/>
      <c r="CP75" s="8"/>
      <c r="CQ75" s="7"/>
      <c r="CR75" s="7"/>
      <c r="CS75" s="2" t="s">
        <v>136</v>
      </c>
      <c r="CT75" s="2" t="s">
        <v>126</v>
      </c>
      <c r="CU75" s="2" t="s">
        <v>1093</v>
      </c>
      <c r="CV75" s="2" t="s">
        <v>1178</v>
      </c>
      <c r="CW75" s="2" t="s">
        <v>139</v>
      </c>
      <c r="CX75" s="2" t="s">
        <v>129</v>
      </c>
      <c r="CY75" s="4">
        <v>26</v>
      </c>
      <c r="CZ75" s="8">
        <v>923.26</v>
      </c>
      <c r="DA75" s="4"/>
      <c r="DB75" s="8"/>
      <c r="DC75" s="7"/>
      <c r="DD75" s="7"/>
      <c r="DE75" s="2" t="s">
        <v>136</v>
      </c>
      <c r="DF75" s="2" t="s">
        <v>126</v>
      </c>
      <c r="DG75" s="2" t="s">
        <v>240</v>
      </c>
      <c r="DH75" s="2" t="s">
        <v>1179</v>
      </c>
      <c r="DI75" s="2" t="s">
        <v>139</v>
      </c>
      <c r="DJ75" s="2" t="s">
        <v>129</v>
      </c>
      <c r="DK75" s="4">
        <v>86</v>
      </c>
      <c r="DL75" s="8">
        <v>2754.86</v>
      </c>
      <c r="DM75" s="4"/>
      <c r="DN75" s="8"/>
      <c r="DO75" s="7"/>
      <c r="DP75" s="7"/>
      <c r="DQ75" s="2" t="s">
        <v>136</v>
      </c>
      <c r="DR75" s="2" t="s">
        <v>126</v>
      </c>
      <c r="DS75" s="2" t="s">
        <v>1097</v>
      </c>
      <c r="DT75" s="2" t="s">
        <v>1098</v>
      </c>
      <c r="DU75" s="2" t="s">
        <v>139</v>
      </c>
      <c r="DV75" s="2" t="s">
        <v>129</v>
      </c>
      <c r="DW75" s="4">
        <v>18</v>
      </c>
      <c r="DX75" s="8">
        <v>613.08</v>
      </c>
      <c r="DY75" s="4"/>
      <c r="DZ75" s="8"/>
      <c r="EA75" s="7"/>
      <c r="EB75" s="7"/>
      <c r="EC75" s="2" t="s">
        <v>136</v>
      </c>
      <c r="ED75" s="2" t="s">
        <v>126</v>
      </c>
      <c r="EE75" s="2" t="s">
        <v>978</v>
      </c>
      <c r="EF75" s="2" t="s">
        <v>1180</v>
      </c>
      <c r="EG75" s="2" t="s">
        <v>139</v>
      </c>
      <c r="EH75" s="2" t="s">
        <v>129</v>
      </c>
      <c r="EI75" s="4">
        <v>12</v>
      </c>
      <c r="EJ75" s="8">
        <v>350.04</v>
      </c>
      <c r="EK75" s="4"/>
      <c r="EL75" s="8"/>
      <c r="EM75" s="7"/>
      <c r="EN75" s="7"/>
      <c r="EO75" s="2" t="s">
        <v>136</v>
      </c>
      <c r="EP75" s="2" t="s">
        <v>126</v>
      </c>
      <c r="EQ75" s="2" t="s">
        <v>948</v>
      </c>
      <c r="ER75" s="2" t="s">
        <v>1181</v>
      </c>
      <c r="ES75" s="2" t="s">
        <v>139</v>
      </c>
      <c r="ET75" s="2" t="s">
        <v>129</v>
      </c>
      <c r="EU75" s="4">
        <v>45</v>
      </c>
      <c r="EV75" s="8">
        <v>1329.04</v>
      </c>
      <c r="EW75" s="4"/>
      <c r="EX75" s="8"/>
      <c r="EY75" s="7"/>
      <c r="EZ75" s="7"/>
      <c r="FA75" s="2" t="s">
        <v>136</v>
      </c>
      <c r="FB75" s="2" t="s">
        <v>151</v>
      </c>
      <c r="FC75" s="2" t="s">
        <v>1182</v>
      </c>
      <c r="FD75" s="2" t="s">
        <v>1183</v>
      </c>
      <c r="FE75" s="2" t="s">
        <v>139</v>
      </c>
      <c r="FF75" s="2" t="s">
        <v>129</v>
      </c>
      <c r="FG75" s="4"/>
      <c r="FH75" s="8"/>
      <c r="FI75" s="4"/>
      <c r="FJ75" s="8"/>
      <c r="FK75" s="7"/>
      <c r="FL75" s="7"/>
      <c r="FM75" s="2" t="s">
        <v>168</v>
      </c>
      <c r="FN75" s="2" t="s">
        <v>126</v>
      </c>
      <c r="FO75" s="2" t="s">
        <v>129</v>
      </c>
      <c r="FP75" s="2" t="s">
        <v>129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136</v>
      </c>
      <c r="FZ75" s="2" t="s">
        <v>126</v>
      </c>
      <c r="GA75" s="2" t="s">
        <v>252</v>
      </c>
      <c r="GB75" s="2" t="s">
        <v>129</v>
      </c>
      <c r="GC75" s="2" t="s">
        <v>139</v>
      </c>
      <c r="GD75" s="2" t="s">
        <v>129</v>
      </c>
      <c r="GE75" s="4">
        <v>8</v>
      </c>
      <c r="GF75" s="8">
        <v>225.33</v>
      </c>
      <c r="GG75" s="4"/>
      <c r="GH75" s="8"/>
      <c r="GI75" s="7"/>
      <c r="GJ75" s="7"/>
      <c r="GK75" s="2" t="s">
        <v>136</v>
      </c>
      <c r="GL75" s="2" t="s">
        <v>126</v>
      </c>
      <c r="GM75" s="2" t="s">
        <v>197</v>
      </c>
      <c r="GN75" s="2" t="s">
        <v>190</v>
      </c>
      <c r="GO75" s="2" t="s">
        <v>139</v>
      </c>
      <c r="GP75" s="2" t="s">
        <v>129</v>
      </c>
      <c r="GQ75" s="4">
        <v>23</v>
      </c>
      <c r="GR75" s="8">
        <v>729.7</v>
      </c>
      <c r="GS75" s="4"/>
      <c r="GT75" s="8"/>
      <c r="GU75" s="7"/>
      <c r="GV75" s="7"/>
      <c r="GW75" s="2" t="s">
        <v>136</v>
      </c>
      <c r="GX75" s="2" t="s">
        <v>126</v>
      </c>
      <c r="GY75" s="2" t="s">
        <v>159</v>
      </c>
      <c r="GZ75" s="2" t="s">
        <v>181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161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>
        <v>2</v>
      </c>
      <c r="HP75" s="8">
        <v>55.56</v>
      </c>
      <c r="HQ75" s="4"/>
      <c r="HR75" s="8"/>
      <c r="HS75" s="7"/>
      <c r="HT75" s="7"/>
      <c r="HU75" s="2" t="s">
        <v>136</v>
      </c>
      <c r="HV75" s="2" t="s">
        <v>126</v>
      </c>
      <c r="HW75" s="2" t="s">
        <v>617</v>
      </c>
      <c r="HX75" s="2" t="s">
        <v>1184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150</v>
      </c>
      <c r="IH75" s="2" t="s">
        <v>126</v>
      </c>
      <c r="II75" s="2" t="s">
        <v>129</v>
      </c>
      <c r="IJ75" s="2" t="s">
        <v>129</v>
      </c>
      <c r="IK75" s="2" t="s">
        <v>139</v>
      </c>
      <c r="IL75" s="2" t="s">
        <v>129</v>
      </c>
      <c r="IM75" s="4">
        <v>11</v>
      </c>
      <c r="IN75" s="8">
        <v>295.02</v>
      </c>
      <c r="IO75" s="4"/>
      <c r="IP75" s="8"/>
      <c r="IQ75" s="7"/>
      <c r="IR75" s="7"/>
      <c r="IS75" s="2" t="s">
        <v>136</v>
      </c>
      <c r="IT75" s="2" t="s">
        <v>126</v>
      </c>
      <c r="IU75" s="2" t="s">
        <v>1078</v>
      </c>
      <c r="IV75" s="2" t="s">
        <v>1178</v>
      </c>
      <c r="IW75" s="2" t="s">
        <v>139</v>
      </c>
      <c r="IX75" s="2" t="s">
        <v>129</v>
      </c>
      <c r="IY75" s="4">
        <v>1</v>
      </c>
      <c r="IZ75" s="8">
        <v>33.34</v>
      </c>
      <c r="JA75" s="4"/>
      <c r="JB75" s="8"/>
      <c r="JC75" s="7"/>
      <c r="JD75" s="7"/>
      <c r="JE75" s="2" t="s">
        <v>136</v>
      </c>
      <c r="JF75" s="2" t="s">
        <v>126</v>
      </c>
      <c r="JG75" s="2" t="s">
        <v>166</v>
      </c>
      <c r="JH75" s="2" t="s">
        <v>732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126</v>
      </c>
      <c r="JS75" s="2" t="s">
        <v>1069</v>
      </c>
      <c r="JT75" s="2" t="s">
        <v>144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168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168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169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168</v>
      </c>
      <c r="LN75" s="2" t="s">
        <v>126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168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168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168</v>
      </c>
      <c r="NJ75" s="2" t="s">
        <v>170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169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168</v>
      </c>
      <c r="OH75" s="2" t="s">
        <v>126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136</v>
      </c>
      <c r="PR75" s="2" t="s">
        <v>170</v>
      </c>
      <c r="PS75" s="2" t="s">
        <v>171</v>
      </c>
      <c r="PT75" s="2" t="s">
        <v>1185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168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311</v>
      </c>
    </row>
    <row r="76">
      <c r="A76" s="2" t="s">
        <v>1186</v>
      </c>
      <c r="B76" s="2" t="s">
        <v>118</v>
      </c>
      <c r="C76" s="2" t="s">
        <v>965</v>
      </c>
      <c r="D76" s="2" t="s">
        <v>560</v>
      </c>
      <c r="E76" s="2" t="s">
        <v>561</v>
      </c>
      <c r="F76" s="2" t="s">
        <v>1187</v>
      </c>
      <c r="G76" s="2" t="s">
        <v>1187</v>
      </c>
      <c r="H76" s="2" t="s">
        <v>1187</v>
      </c>
      <c r="I76" s="2" t="s">
        <v>967</v>
      </c>
      <c r="J76" s="2" t="s">
        <v>124</v>
      </c>
      <c r="K76" s="2" t="s">
        <v>365</v>
      </c>
      <c r="L76" s="3">
        <v>62.74</v>
      </c>
      <c r="M76" s="3">
        <v>65.88</v>
      </c>
      <c r="N76" s="3">
        <v>134.99</v>
      </c>
      <c r="O76" s="2" t="s">
        <v>126</v>
      </c>
      <c r="P76" s="2" t="s">
        <v>512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939</v>
      </c>
      <c r="V76" s="2" t="s">
        <v>177</v>
      </c>
      <c r="W76" s="2" t="s">
        <v>786</v>
      </c>
      <c r="X76" s="2" t="s">
        <v>129</v>
      </c>
      <c r="Y76" s="2" t="s">
        <v>968</v>
      </c>
      <c r="Z76" s="4">
        <v>124</v>
      </c>
      <c r="AA76" s="4">
        <f>=ROUNDDOWN(15.5,0)</f>
      </c>
      <c r="AB76" s="5">
        <v>8</v>
      </c>
      <c r="AC76" s="2" t="s">
        <v>129</v>
      </c>
      <c r="AD76" s="4"/>
      <c r="AE76" s="4"/>
      <c r="AF76" s="6">
        <v>65</v>
      </c>
      <c r="AG76" s="6"/>
      <c r="AH76" s="7">
        <v>0.9973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128</v>
      </c>
      <c r="AQ76" s="8">
        <v>10490.22</v>
      </c>
      <c r="AR76" s="4"/>
      <c r="AS76" s="8"/>
      <c r="AT76" s="7"/>
      <c r="AU76" s="7"/>
      <c r="AV76" s="4">
        <v>128</v>
      </c>
      <c r="AW76" s="8">
        <v>10490.22</v>
      </c>
      <c r="AX76" s="4"/>
      <c r="AY76" s="8"/>
      <c r="AZ76" s="7"/>
      <c r="BA76" s="7"/>
      <c r="BB76" s="7">
        <v>1</v>
      </c>
      <c r="BC76" s="4">
        <v>139</v>
      </c>
      <c r="BD76" s="8">
        <v>11372.84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0.9224</v>
      </c>
      <c r="BJ76" s="4">
        <v>128</v>
      </c>
      <c r="BK76" s="8">
        <v>10490.22</v>
      </c>
      <c r="BL76" s="2" t="s">
        <v>1022</v>
      </c>
      <c r="BM76" s="7">
        <v>1</v>
      </c>
      <c r="BN76" s="7">
        <v>1</v>
      </c>
      <c r="BO76" s="4">
        <v>2</v>
      </c>
      <c r="BP76" s="8">
        <v>167.2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1051</v>
      </c>
      <c r="BX76" s="2" t="s">
        <v>1188</v>
      </c>
      <c r="BY76" s="2" t="s">
        <v>139</v>
      </c>
      <c r="BZ76" s="2" t="s">
        <v>129</v>
      </c>
      <c r="CA76" s="4">
        <v>68</v>
      </c>
      <c r="CB76" s="8">
        <v>5715.1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972</v>
      </c>
      <c r="CJ76" s="2" t="s">
        <v>313</v>
      </c>
      <c r="CK76" s="2" t="s">
        <v>139</v>
      </c>
      <c r="CL76" s="2" t="s">
        <v>129</v>
      </c>
      <c r="CM76" s="4">
        <v>2</v>
      </c>
      <c r="CN76" s="8">
        <v>113.18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630</v>
      </c>
      <c r="CV76" s="2" t="s">
        <v>1189</v>
      </c>
      <c r="CW76" s="2" t="s">
        <v>139</v>
      </c>
      <c r="CX76" s="2" t="s">
        <v>129</v>
      </c>
      <c r="CY76" s="4">
        <v>10</v>
      </c>
      <c r="CZ76" s="8">
        <v>900.9</v>
      </c>
      <c r="DA76" s="4"/>
      <c r="DB76" s="8"/>
      <c r="DC76" s="7"/>
      <c r="DD76" s="7"/>
      <c r="DE76" s="2" t="s">
        <v>136</v>
      </c>
      <c r="DF76" s="2" t="s">
        <v>126</v>
      </c>
      <c r="DG76" s="2" t="s">
        <v>240</v>
      </c>
      <c r="DH76" s="2" t="s">
        <v>1179</v>
      </c>
      <c r="DI76" s="2" t="s">
        <v>139</v>
      </c>
      <c r="DJ76" s="2" t="s">
        <v>129</v>
      </c>
      <c r="DK76" s="4">
        <v>21</v>
      </c>
      <c r="DL76" s="8">
        <v>1708.98</v>
      </c>
      <c r="DM76" s="4"/>
      <c r="DN76" s="8"/>
      <c r="DO76" s="7"/>
      <c r="DP76" s="7"/>
      <c r="DQ76" s="2" t="s">
        <v>136</v>
      </c>
      <c r="DR76" s="2" t="s">
        <v>126</v>
      </c>
      <c r="DS76" s="2" t="s">
        <v>975</v>
      </c>
      <c r="DT76" s="2" t="s">
        <v>1190</v>
      </c>
      <c r="DU76" s="2" t="s">
        <v>139</v>
      </c>
      <c r="DV76" s="2" t="s">
        <v>129</v>
      </c>
      <c r="DW76" s="4">
        <v>5</v>
      </c>
      <c r="DX76" s="8">
        <v>422.45</v>
      </c>
      <c r="DY76" s="4"/>
      <c r="DZ76" s="8"/>
      <c r="EA76" s="7"/>
      <c r="EB76" s="7"/>
      <c r="EC76" s="2" t="s">
        <v>136</v>
      </c>
      <c r="ED76" s="2" t="s">
        <v>126</v>
      </c>
      <c r="EE76" s="2" t="s">
        <v>977</v>
      </c>
      <c r="EF76" s="2" t="s">
        <v>1070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150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>
        <v>11</v>
      </c>
      <c r="EV76" s="8">
        <v>840.98</v>
      </c>
      <c r="EW76" s="4"/>
      <c r="EX76" s="8"/>
      <c r="EY76" s="7"/>
      <c r="EZ76" s="7"/>
      <c r="FA76" s="2" t="s">
        <v>136</v>
      </c>
      <c r="FB76" s="2" t="s">
        <v>151</v>
      </c>
      <c r="FC76" s="2" t="s">
        <v>630</v>
      </c>
      <c r="FD76" s="2" t="s">
        <v>1191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168</v>
      </c>
      <c r="FN76" s="2" t="s">
        <v>126</v>
      </c>
      <c r="FO76" s="2" t="s">
        <v>129</v>
      </c>
      <c r="FP76" s="2" t="s">
        <v>129</v>
      </c>
      <c r="FQ76" s="2" t="s">
        <v>139</v>
      </c>
      <c r="FR76" s="2" t="s">
        <v>129</v>
      </c>
      <c r="FS76" s="4">
        <v>1</v>
      </c>
      <c r="FT76" s="8">
        <v>71.15</v>
      </c>
      <c r="FU76" s="4"/>
      <c r="FV76" s="8"/>
      <c r="FW76" s="7"/>
      <c r="FX76" s="7"/>
      <c r="FY76" s="2" t="s">
        <v>136</v>
      </c>
      <c r="FZ76" s="2" t="s">
        <v>126</v>
      </c>
      <c r="GA76" s="2" t="s">
        <v>156</v>
      </c>
      <c r="GB76" s="2" t="s">
        <v>828</v>
      </c>
      <c r="GC76" s="2" t="s">
        <v>139</v>
      </c>
      <c r="GD76" s="2" t="s">
        <v>129</v>
      </c>
      <c r="GE76" s="4">
        <v>4</v>
      </c>
      <c r="GF76" s="8">
        <v>286.76</v>
      </c>
      <c r="GG76" s="4"/>
      <c r="GH76" s="8"/>
      <c r="GI76" s="7"/>
      <c r="GJ76" s="7"/>
      <c r="GK76" s="2" t="s">
        <v>136</v>
      </c>
      <c r="GL76" s="2" t="s">
        <v>126</v>
      </c>
      <c r="GM76" s="2" t="s">
        <v>466</v>
      </c>
      <c r="GN76" s="2" t="s">
        <v>1192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136</v>
      </c>
      <c r="GX76" s="2" t="s">
        <v>126</v>
      </c>
      <c r="GY76" s="2" t="s">
        <v>707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161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>
        <v>4</v>
      </c>
      <c r="HP76" s="8">
        <v>263.52</v>
      </c>
      <c r="HQ76" s="4"/>
      <c r="HR76" s="8"/>
      <c r="HS76" s="7"/>
      <c r="HT76" s="7"/>
      <c r="HU76" s="2" t="s">
        <v>136</v>
      </c>
      <c r="HV76" s="2" t="s">
        <v>126</v>
      </c>
      <c r="HW76" s="2" t="s">
        <v>1076</v>
      </c>
      <c r="HX76" s="2" t="s">
        <v>1193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136</v>
      </c>
      <c r="IH76" s="2" t="s">
        <v>126</v>
      </c>
      <c r="II76" s="2" t="s">
        <v>205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136</v>
      </c>
      <c r="IT76" s="2" t="s">
        <v>126</v>
      </c>
      <c r="IU76" s="2" t="s">
        <v>985</v>
      </c>
      <c r="IV76" s="2" t="s">
        <v>1194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136</v>
      </c>
      <c r="JF76" s="2" t="s">
        <v>126</v>
      </c>
      <c r="JG76" s="2" t="s">
        <v>208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126</v>
      </c>
      <c r="JS76" s="2" t="s">
        <v>972</v>
      </c>
      <c r="JT76" s="2" t="s">
        <v>1195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168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168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169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168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168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168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168</v>
      </c>
      <c r="NJ76" s="2" t="s">
        <v>170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169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168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136</v>
      </c>
      <c r="PR76" s="2" t="s">
        <v>170</v>
      </c>
      <c r="PS76" s="2" t="s">
        <v>987</v>
      </c>
      <c r="PT76" s="2" t="s">
        <v>1032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168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129</v>
      </c>
    </row>
    <row r="77">
      <c r="A77" s="2" t="s">
        <v>1196</v>
      </c>
      <c r="B77" s="2" t="s">
        <v>118</v>
      </c>
      <c r="C77" s="2" t="s">
        <v>965</v>
      </c>
      <c r="D77" s="2" t="s">
        <v>560</v>
      </c>
      <c r="E77" s="2" t="s">
        <v>561</v>
      </c>
      <c r="F77" s="2" t="s">
        <v>1187</v>
      </c>
      <c r="G77" s="2" t="s">
        <v>1187</v>
      </c>
      <c r="H77" s="2" t="s">
        <v>1187</v>
      </c>
      <c r="I77" s="2" t="s">
        <v>967</v>
      </c>
      <c r="J77" s="2" t="s">
        <v>124</v>
      </c>
      <c r="K77" s="2" t="s">
        <v>808</v>
      </c>
      <c r="L77" s="3">
        <v>62.74</v>
      </c>
      <c r="M77" s="3">
        <v>65.88</v>
      </c>
      <c r="N77" s="3">
        <v>134.99</v>
      </c>
      <c r="O77" s="2" t="s">
        <v>742</v>
      </c>
      <c r="P77" s="2" t="s">
        <v>264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939</v>
      </c>
      <c r="V77" s="2" t="s">
        <v>177</v>
      </c>
      <c r="W77" s="2" t="s">
        <v>381</v>
      </c>
      <c r="X77" s="2" t="s">
        <v>129</v>
      </c>
      <c r="Y77" s="2" t="s">
        <v>1081</v>
      </c>
      <c r="Z77" s="4"/>
      <c r="AA77" s="4">
        <f>=ROUNDDOWN({0},0)</f>
      </c>
      <c r="AB77" s="5">
        <v>0.5</v>
      </c>
      <c r="AC77" s="2" t="s">
        <v>129</v>
      </c>
      <c r="AD77" s="4"/>
      <c r="AE77" s="4"/>
      <c r="AF77" s="6">
        <v>65</v>
      </c>
      <c r="AG77" s="6"/>
      <c r="AH77" s="7">
        <v>0.4071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11</v>
      </c>
      <c r="AQ77" s="8">
        <v>882.62</v>
      </c>
      <c r="AR77" s="4"/>
      <c r="AS77" s="8"/>
      <c r="AT77" s="7"/>
      <c r="AU77" s="7"/>
      <c r="AV77" s="4">
        <v>11</v>
      </c>
      <c r="AW77" s="8">
        <v>882.62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0.0776</v>
      </c>
      <c r="BJ77" s="4">
        <v>11</v>
      </c>
      <c r="BK77" s="8">
        <v>882.62</v>
      </c>
      <c r="BL77" s="2" t="s">
        <v>1197</v>
      </c>
      <c r="BM77" s="7">
        <v>1</v>
      </c>
      <c r="BN77" s="7">
        <v>1</v>
      </c>
      <c r="BO77" s="4">
        <v>1</v>
      </c>
      <c r="BP77" s="8">
        <v>83.6</v>
      </c>
      <c r="BQ77" s="4"/>
      <c r="BR77" s="8"/>
      <c r="BS77" s="7"/>
      <c r="BT77" s="7"/>
      <c r="BU77" s="2" t="s">
        <v>136</v>
      </c>
      <c r="BV77" s="2" t="s">
        <v>170</v>
      </c>
      <c r="BW77" s="2" t="s">
        <v>1081</v>
      </c>
      <c r="BX77" s="2" t="s">
        <v>912</v>
      </c>
      <c r="BY77" s="2" t="s">
        <v>139</v>
      </c>
      <c r="BZ77" s="2" t="s">
        <v>129</v>
      </c>
      <c r="CA77" s="4">
        <v>3</v>
      </c>
      <c r="CB77" s="8">
        <v>261.89</v>
      </c>
      <c r="CC77" s="4"/>
      <c r="CD77" s="8"/>
      <c r="CE77" s="7"/>
      <c r="CF77" s="7"/>
      <c r="CG77" s="2" t="s">
        <v>136</v>
      </c>
      <c r="CH77" s="2" t="s">
        <v>170</v>
      </c>
      <c r="CI77" s="2" t="s">
        <v>1081</v>
      </c>
      <c r="CJ77" s="2" t="s">
        <v>291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136</v>
      </c>
      <c r="CT77" s="2" t="s">
        <v>170</v>
      </c>
      <c r="CU77" s="2" t="s">
        <v>287</v>
      </c>
      <c r="CV77" s="2" t="s">
        <v>588</v>
      </c>
      <c r="CW77" s="2" t="s">
        <v>311</v>
      </c>
      <c r="CX77" s="2" t="s">
        <v>129</v>
      </c>
      <c r="CY77" s="4"/>
      <c r="CZ77" s="8"/>
      <c r="DA77" s="4"/>
      <c r="DB77" s="8"/>
      <c r="DC77" s="7"/>
      <c r="DD77" s="7"/>
      <c r="DE77" s="2" t="s">
        <v>136</v>
      </c>
      <c r="DF77" s="2" t="s">
        <v>170</v>
      </c>
      <c r="DG77" s="2" t="s">
        <v>184</v>
      </c>
      <c r="DH77" s="2" t="s">
        <v>129</v>
      </c>
      <c r="DI77" s="2" t="s">
        <v>139</v>
      </c>
      <c r="DJ77" s="2" t="s">
        <v>129</v>
      </c>
      <c r="DK77" s="4">
        <v>1</v>
      </c>
      <c r="DL77" s="8">
        <v>81.38</v>
      </c>
      <c r="DM77" s="4"/>
      <c r="DN77" s="8"/>
      <c r="DO77" s="7"/>
      <c r="DP77" s="7"/>
      <c r="DQ77" s="2" t="s">
        <v>136</v>
      </c>
      <c r="DR77" s="2" t="s">
        <v>170</v>
      </c>
      <c r="DS77" s="2" t="s">
        <v>186</v>
      </c>
      <c r="DT77" s="2" t="s">
        <v>1198</v>
      </c>
      <c r="DU77" s="2" t="s">
        <v>139</v>
      </c>
      <c r="DV77" s="2" t="s">
        <v>129</v>
      </c>
      <c r="DW77" s="4">
        <v>2</v>
      </c>
      <c r="DX77" s="8">
        <v>168.98</v>
      </c>
      <c r="DY77" s="4"/>
      <c r="DZ77" s="8"/>
      <c r="EA77" s="7"/>
      <c r="EB77" s="7"/>
      <c r="EC77" s="2" t="s">
        <v>136</v>
      </c>
      <c r="ED77" s="2" t="s">
        <v>170</v>
      </c>
      <c r="EE77" s="2" t="s">
        <v>1043</v>
      </c>
      <c r="EF77" s="2" t="s">
        <v>1199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136</v>
      </c>
      <c r="EP77" s="2" t="s">
        <v>170</v>
      </c>
      <c r="EQ77" s="2" t="s">
        <v>190</v>
      </c>
      <c r="ER77" s="2" t="s">
        <v>129</v>
      </c>
      <c r="ES77" s="2" t="s">
        <v>139</v>
      </c>
      <c r="ET77" s="2" t="s">
        <v>129</v>
      </c>
      <c r="EU77" s="4">
        <v>2</v>
      </c>
      <c r="EV77" s="8">
        <v>131.77</v>
      </c>
      <c r="EW77" s="4"/>
      <c r="EX77" s="8"/>
      <c r="EY77" s="7"/>
      <c r="EZ77" s="7"/>
      <c r="FA77" s="2" t="s">
        <v>136</v>
      </c>
      <c r="FB77" s="2" t="s">
        <v>170</v>
      </c>
      <c r="FC77" s="2" t="s">
        <v>191</v>
      </c>
      <c r="FD77" s="2" t="s">
        <v>597</v>
      </c>
      <c r="FE77" s="2" t="s">
        <v>311</v>
      </c>
      <c r="FF77" s="2" t="s">
        <v>129</v>
      </c>
      <c r="FG77" s="4"/>
      <c r="FH77" s="8"/>
      <c r="FI77" s="4"/>
      <c r="FJ77" s="8"/>
      <c r="FK77" s="7"/>
      <c r="FL77" s="7"/>
      <c r="FM77" s="2" t="s">
        <v>168</v>
      </c>
      <c r="FN77" s="2" t="s">
        <v>170</v>
      </c>
      <c r="FO77" s="2" t="s">
        <v>129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170</v>
      </c>
      <c r="GA77" s="2" t="s">
        <v>279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168</v>
      </c>
      <c r="GL77" s="2" t="s">
        <v>170</v>
      </c>
      <c r="GM77" s="2" t="s">
        <v>129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168</v>
      </c>
      <c r="GX77" s="2" t="s">
        <v>170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161</v>
      </c>
      <c r="HJ77" s="2" t="s">
        <v>170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170</v>
      </c>
      <c r="HW77" s="2" t="s">
        <v>203</v>
      </c>
      <c r="HX77" s="2" t="s">
        <v>204</v>
      </c>
      <c r="HY77" s="2" t="s">
        <v>139</v>
      </c>
      <c r="HZ77" s="2" t="s">
        <v>129</v>
      </c>
      <c r="IA77" s="4">
        <v>2</v>
      </c>
      <c r="IB77" s="8">
        <v>155</v>
      </c>
      <c r="IC77" s="4"/>
      <c r="ID77" s="8"/>
      <c r="IE77" s="7"/>
      <c r="IF77" s="7"/>
      <c r="IG77" s="2" t="s">
        <v>136</v>
      </c>
      <c r="IH77" s="2" t="s">
        <v>170</v>
      </c>
      <c r="II77" s="2" t="s">
        <v>205</v>
      </c>
      <c r="IJ77" s="2" t="s">
        <v>335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170</v>
      </c>
      <c r="IU77" s="2" t="s">
        <v>708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168</v>
      </c>
      <c r="JF77" s="2" t="s">
        <v>170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136</v>
      </c>
      <c r="JR77" s="2" t="s">
        <v>170</v>
      </c>
      <c r="JS77" s="2" t="s">
        <v>1081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168</v>
      </c>
      <c r="KD77" s="2" t="s">
        <v>170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168</v>
      </c>
      <c r="KP77" s="2" t="s">
        <v>170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169</v>
      </c>
      <c r="LB77" s="2" t="s">
        <v>170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168</v>
      </c>
      <c r="LN77" s="2" t="s">
        <v>170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129</v>
      </c>
      <c r="LZ77" s="2" t="s">
        <v>129</v>
      </c>
      <c r="MA77" s="2" t="s">
        <v>129</v>
      </c>
      <c r="MB77" s="2" t="s">
        <v>129</v>
      </c>
      <c r="MC77" s="2" t="s">
        <v>129</v>
      </c>
      <c r="MD77" s="2" t="s">
        <v>129</v>
      </c>
      <c r="ME77" s="4"/>
      <c r="MF77" s="8"/>
      <c r="MG77" s="4"/>
      <c r="MH77" s="8"/>
      <c r="MI77" s="7"/>
      <c r="MJ77" s="7"/>
      <c r="MK77" s="2" t="s">
        <v>169</v>
      </c>
      <c r="ML77" s="2" t="s">
        <v>170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169</v>
      </c>
      <c r="MX77" s="2" t="s">
        <v>170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168</v>
      </c>
      <c r="NJ77" s="2" t="s">
        <v>170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169</v>
      </c>
      <c r="NV77" s="2" t="s">
        <v>170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168</v>
      </c>
      <c r="OH77" s="2" t="s">
        <v>170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168</v>
      </c>
      <c r="PR77" s="2" t="s">
        <v>170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168</v>
      </c>
      <c r="QD77" s="2" t="s">
        <v>170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1200</v>
      </c>
      <c r="B78" s="2" t="s">
        <v>118</v>
      </c>
      <c r="C78" s="2" t="s">
        <v>965</v>
      </c>
      <c r="D78" s="2" t="s">
        <v>560</v>
      </c>
      <c r="E78" s="2" t="s">
        <v>561</v>
      </c>
      <c r="F78" s="2" t="s">
        <v>1201</v>
      </c>
      <c r="G78" s="2" t="s">
        <v>1201</v>
      </c>
      <c r="H78" s="2" t="s">
        <v>1201</v>
      </c>
      <c r="I78" s="2" t="s">
        <v>1202</v>
      </c>
      <c r="J78" s="2" t="s">
        <v>124</v>
      </c>
      <c r="K78" s="2" t="s">
        <v>1203</v>
      </c>
      <c r="L78" s="3">
        <v>33.11</v>
      </c>
      <c r="M78" s="3">
        <v>34.77</v>
      </c>
      <c r="N78" s="3">
        <v>74.99</v>
      </c>
      <c r="O78" s="2" t="s">
        <v>126</v>
      </c>
      <c r="P78" s="2" t="s">
        <v>512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176</v>
      </c>
      <c r="V78" s="2" t="s">
        <v>131</v>
      </c>
      <c r="W78" s="2" t="s">
        <v>786</v>
      </c>
      <c r="X78" s="2" t="s">
        <v>129</v>
      </c>
      <c r="Y78" s="2" t="s">
        <v>1204</v>
      </c>
      <c r="Z78" s="4">
        <v>111</v>
      </c>
      <c r="AA78" s="4">
        <f>=ROUNDDOWN(13.875,0)</f>
      </c>
      <c r="AB78" s="5">
        <v>8</v>
      </c>
      <c r="AC78" s="2" t="s">
        <v>714</v>
      </c>
      <c r="AD78" s="4">
        <v>100</v>
      </c>
      <c r="AE78" s="4">
        <v>100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273</v>
      </c>
      <c r="AQ78" s="8">
        <v>10965.19</v>
      </c>
      <c r="AR78" s="4"/>
      <c r="AS78" s="8"/>
      <c r="AT78" s="7"/>
      <c r="AU78" s="7"/>
      <c r="AV78" s="4">
        <v>273</v>
      </c>
      <c r="AW78" s="8">
        <v>10965.19</v>
      </c>
      <c r="AX78" s="4"/>
      <c r="AY78" s="8"/>
      <c r="AZ78" s="7"/>
      <c r="BA78" s="7"/>
      <c r="BB78" s="7">
        <v>1</v>
      </c>
      <c r="BC78" s="4">
        <v>273</v>
      </c>
      <c r="BD78" s="8">
        <v>10965.19</v>
      </c>
      <c r="BE78" s="4"/>
      <c r="BF78" s="8"/>
      <c r="BG78" s="7"/>
      <c r="BH78" s="7"/>
      <c r="BI78" s="7">
        <v>1</v>
      </c>
      <c r="BJ78" s="4">
        <v>325</v>
      </c>
      <c r="BK78" s="8">
        <v>13280.75</v>
      </c>
      <c r="BL78" s="2" t="s">
        <v>1205</v>
      </c>
      <c r="BM78" s="7">
        <v>0.84</v>
      </c>
      <c r="BN78" s="7">
        <v>0.8256</v>
      </c>
      <c r="BO78" s="4">
        <v>48</v>
      </c>
      <c r="BP78" s="8">
        <v>2047.62</v>
      </c>
      <c r="BQ78" s="4"/>
      <c r="BR78" s="8"/>
      <c r="BS78" s="7"/>
      <c r="BT78" s="7"/>
      <c r="BU78" s="2" t="s">
        <v>136</v>
      </c>
      <c r="BV78" s="2" t="s">
        <v>126</v>
      </c>
      <c r="BW78" s="2" t="s">
        <v>1206</v>
      </c>
      <c r="BX78" s="2" t="s">
        <v>1107</v>
      </c>
      <c r="BY78" s="2" t="s">
        <v>139</v>
      </c>
      <c r="BZ78" s="2" t="s">
        <v>129</v>
      </c>
      <c r="CA78" s="4">
        <v>49</v>
      </c>
      <c r="CB78" s="8">
        <v>2126.04</v>
      </c>
      <c r="CC78" s="4"/>
      <c r="CD78" s="8"/>
      <c r="CE78" s="7"/>
      <c r="CF78" s="7"/>
      <c r="CG78" s="2" t="s">
        <v>136</v>
      </c>
      <c r="CH78" s="2" t="s">
        <v>126</v>
      </c>
      <c r="CI78" s="2" t="s">
        <v>1069</v>
      </c>
      <c r="CJ78" s="2" t="s">
        <v>1175</v>
      </c>
      <c r="CK78" s="2" t="s">
        <v>139</v>
      </c>
      <c r="CL78" s="2" t="s">
        <v>129</v>
      </c>
      <c r="CM78" s="4">
        <v>50</v>
      </c>
      <c r="CN78" s="8">
        <v>1692.42</v>
      </c>
      <c r="CO78" s="4"/>
      <c r="CP78" s="8"/>
      <c r="CQ78" s="7"/>
      <c r="CR78" s="7"/>
      <c r="CS78" s="2" t="s">
        <v>136</v>
      </c>
      <c r="CT78" s="2" t="s">
        <v>126</v>
      </c>
      <c r="CU78" s="2" t="s">
        <v>1057</v>
      </c>
      <c r="CV78" s="2" t="s">
        <v>1183</v>
      </c>
      <c r="CW78" s="2" t="s">
        <v>139</v>
      </c>
      <c r="CX78" s="2" t="s">
        <v>129</v>
      </c>
      <c r="CY78" s="4">
        <v>23</v>
      </c>
      <c r="CZ78" s="8">
        <v>1069.04</v>
      </c>
      <c r="DA78" s="4"/>
      <c r="DB78" s="8"/>
      <c r="DC78" s="7"/>
      <c r="DD78" s="7"/>
      <c r="DE78" s="2" t="s">
        <v>136</v>
      </c>
      <c r="DF78" s="2" t="s">
        <v>126</v>
      </c>
      <c r="DG78" s="2" t="s">
        <v>240</v>
      </c>
      <c r="DH78" s="2" t="s">
        <v>1207</v>
      </c>
      <c r="DI78" s="2" t="s">
        <v>139</v>
      </c>
      <c r="DJ78" s="2" t="s">
        <v>129</v>
      </c>
      <c r="DK78" s="4">
        <v>13</v>
      </c>
      <c r="DL78" s="8">
        <v>529.35</v>
      </c>
      <c r="DM78" s="4"/>
      <c r="DN78" s="8"/>
      <c r="DO78" s="7"/>
      <c r="DP78" s="7"/>
      <c r="DQ78" s="2" t="s">
        <v>136</v>
      </c>
      <c r="DR78" s="2" t="s">
        <v>126</v>
      </c>
      <c r="DS78" s="2" t="s">
        <v>1097</v>
      </c>
      <c r="DT78" s="2" t="s">
        <v>1072</v>
      </c>
      <c r="DU78" s="2" t="s">
        <v>139</v>
      </c>
      <c r="DV78" s="2" t="s">
        <v>129</v>
      </c>
      <c r="DW78" s="4">
        <v>6</v>
      </c>
      <c r="DX78" s="8">
        <v>265.92</v>
      </c>
      <c r="DY78" s="4"/>
      <c r="DZ78" s="8"/>
      <c r="EA78" s="7"/>
      <c r="EB78" s="7"/>
      <c r="EC78" s="2" t="s">
        <v>136</v>
      </c>
      <c r="ED78" s="2" t="s">
        <v>126</v>
      </c>
      <c r="EE78" s="2" t="s">
        <v>978</v>
      </c>
      <c r="EF78" s="2" t="s">
        <v>633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136</v>
      </c>
      <c r="EP78" s="2" t="s">
        <v>170</v>
      </c>
      <c r="EQ78" s="2" t="s">
        <v>493</v>
      </c>
      <c r="ER78" s="2" t="s">
        <v>129</v>
      </c>
      <c r="ES78" s="2" t="s">
        <v>139</v>
      </c>
      <c r="ET78" s="2" t="s">
        <v>129</v>
      </c>
      <c r="EU78" s="4">
        <v>17</v>
      </c>
      <c r="EV78" s="8">
        <v>725.46</v>
      </c>
      <c r="EW78" s="4"/>
      <c r="EX78" s="8"/>
      <c r="EY78" s="7"/>
      <c r="EZ78" s="7"/>
      <c r="FA78" s="2" t="s">
        <v>136</v>
      </c>
      <c r="FB78" s="2" t="s">
        <v>151</v>
      </c>
      <c r="FC78" s="2" t="s">
        <v>1204</v>
      </c>
      <c r="FD78" s="2" t="s">
        <v>1063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168</v>
      </c>
      <c r="FN78" s="2" t="s">
        <v>126</v>
      </c>
      <c r="FO78" s="2" t="s">
        <v>129</v>
      </c>
      <c r="FP78" s="2" t="s">
        <v>129</v>
      </c>
      <c r="FQ78" s="2" t="s">
        <v>139</v>
      </c>
      <c r="FR78" s="2" t="s">
        <v>129</v>
      </c>
      <c r="FS78" s="4">
        <v>1</v>
      </c>
      <c r="FT78" s="8">
        <v>39.52</v>
      </c>
      <c r="FU78" s="4"/>
      <c r="FV78" s="8"/>
      <c r="FW78" s="7"/>
      <c r="FX78" s="7"/>
      <c r="FY78" s="2" t="s">
        <v>136</v>
      </c>
      <c r="FZ78" s="2" t="s">
        <v>126</v>
      </c>
      <c r="GA78" s="2" t="s">
        <v>252</v>
      </c>
      <c r="GB78" s="2" t="s">
        <v>983</v>
      </c>
      <c r="GC78" s="2" t="s">
        <v>139</v>
      </c>
      <c r="GD78" s="2" t="s">
        <v>129</v>
      </c>
      <c r="GE78" s="4">
        <v>39</v>
      </c>
      <c r="GF78" s="8">
        <v>1463.64</v>
      </c>
      <c r="GG78" s="4"/>
      <c r="GH78" s="8"/>
      <c r="GI78" s="7"/>
      <c r="GJ78" s="7"/>
      <c r="GK78" s="2" t="s">
        <v>136</v>
      </c>
      <c r="GL78" s="2" t="s">
        <v>126</v>
      </c>
      <c r="GM78" s="2" t="s">
        <v>197</v>
      </c>
      <c r="GN78" s="2" t="s">
        <v>154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136</v>
      </c>
      <c r="GX78" s="2" t="s">
        <v>126</v>
      </c>
      <c r="GY78" s="2" t="s">
        <v>199</v>
      </c>
      <c r="GZ78" s="2" t="s">
        <v>343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161</v>
      </c>
      <c r="HJ78" s="2" t="s">
        <v>126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>
        <v>19</v>
      </c>
      <c r="HP78" s="8">
        <v>723.7</v>
      </c>
      <c r="HQ78" s="4"/>
      <c r="HR78" s="8"/>
      <c r="HS78" s="7"/>
      <c r="HT78" s="7"/>
      <c r="HU78" s="2" t="s">
        <v>136</v>
      </c>
      <c r="HV78" s="2" t="s">
        <v>126</v>
      </c>
      <c r="HW78" s="2" t="s">
        <v>978</v>
      </c>
      <c r="HX78" s="2" t="s">
        <v>1000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126</v>
      </c>
      <c r="II78" s="2" t="s">
        <v>205</v>
      </c>
      <c r="IJ78" s="2" t="s">
        <v>129</v>
      </c>
      <c r="IK78" s="2" t="s">
        <v>139</v>
      </c>
      <c r="IL78" s="2" t="s">
        <v>129</v>
      </c>
      <c r="IM78" s="4">
        <v>8</v>
      </c>
      <c r="IN78" s="8">
        <v>282.48</v>
      </c>
      <c r="IO78" s="4"/>
      <c r="IP78" s="8"/>
      <c r="IQ78" s="7"/>
      <c r="IR78" s="7"/>
      <c r="IS78" s="2" t="s">
        <v>136</v>
      </c>
      <c r="IT78" s="2" t="s">
        <v>126</v>
      </c>
      <c r="IU78" s="2" t="s">
        <v>1078</v>
      </c>
      <c r="IV78" s="2" t="s">
        <v>1208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136</v>
      </c>
      <c r="JF78" s="2" t="s">
        <v>126</v>
      </c>
      <c r="JG78" s="2" t="s">
        <v>208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126</v>
      </c>
      <c r="JS78" s="2" t="s">
        <v>1209</v>
      </c>
      <c r="JT78" s="2" t="s">
        <v>1210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168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168</v>
      </c>
      <c r="KP78" s="2" t="s">
        <v>126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169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168</v>
      </c>
      <c r="LN78" s="2" t="s">
        <v>126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168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168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168</v>
      </c>
      <c r="NJ78" s="2" t="s">
        <v>170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169</v>
      </c>
      <c r="NV78" s="2" t="s">
        <v>126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168</v>
      </c>
      <c r="OH78" s="2" t="s">
        <v>126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136</v>
      </c>
      <c r="PR78" s="2" t="s">
        <v>170</v>
      </c>
      <c r="PS78" s="2" t="s">
        <v>171</v>
      </c>
      <c r="PT78" s="2" t="s">
        <v>1211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1212</v>
      </c>
      <c r="QD78" s="2" t="s">
        <v>170</v>
      </c>
      <c r="QE78" s="2" t="s">
        <v>129</v>
      </c>
      <c r="QF78" s="2" t="s">
        <v>129</v>
      </c>
      <c r="QG78" s="2" t="s">
        <v>139</v>
      </c>
      <c r="QH78" s="2" t="s">
        <v>311</v>
      </c>
    </row>
    <row r="79">
      <c r="A79" s="2" t="s">
        <v>1213</v>
      </c>
      <c r="B79" s="2" t="s">
        <v>118</v>
      </c>
      <c r="C79" s="2" t="s">
        <v>965</v>
      </c>
      <c r="D79" s="2" t="s">
        <v>560</v>
      </c>
      <c r="E79" s="2" t="s">
        <v>561</v>
      </c>
      <c r="F79" s="2" t="s">
        <v>1214</v>
      </c>
      <c r="G79" s="2" t="s">
        <v>1214</v>
      </c>
      <c r="H79" s="2" t="s">
        <v>1214</v>
      </c>
      <c r="I79" s="2" t="s">
        <v>694</v>
      </c>
      <c r="J79" s="2" t="s">
        <v>124</v>
      </c>
      <c r="K79" s="2" t="s">
        <v>400</v>
      </c>
      <c r="L79" s="3">
        <v>26.78</v>
      </c>
      <c r="M79" s="3">
        <v>28.12</v>
      </c>
      <c r="N79" s="3">
        <v>59.99</v>
      </c>
      <c r="O79" s="2" t="s">
        <v>126</v>
      </c>
      <c r="P79" s="2" t="s">
        <v>512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176</v>
      </c>
      <c r="V79" s="2" t="s">
        <v>177</v>
      </c>
      <c r="W79" s="2" t="s">
        <v>381</v>
      </c>
      <c r="X79" s="2" t="s">
        <v>129</v>
      </c>
      <c r="Y79" s="2" t="s">
        <v>1147</v>
      </c>
      <c r="Z79" s="4">
        <v>10</v>
      </c>
      <c r="AA79" s="4">
        <f>=ROUNDDOWN(1.25,0)</f>
      </c>
      <c r="AB79" s="5">
        <v>8</v>
      </c>
      <c r="AC79" s="2" t="s">
        <v>179</v>
      </c>
      <c r="AD79" s="4">
        <v>100</v>
      </c>
      <c r="AE79" s="4">
        <v>200</v>
      </c>
      <c r="AF79" s="6">
        <v>65</v>
      </c>
      <c r="AG79" s="6"/>
      <c r="AH79" s="7">
        <v>0.429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173</v>
      </c>
      <c r="AQ79" s="8">
        <v>5680.08</v>
      </c>
      <c r="AR79" s="4"/>
      <c r="AS79" s="8"/>
      <c r="AT79" s="7"/>
      <c r="AU79" s="7"/>
      <c r="AV79" s="4">
        <v>173</v>
      </c>
      <c r="AW79" s="8">
        <v>5680.08</v>
      </c>
      <c r="AX79" s="4"/>
      <c r="AY79" s="8"/>
      <c r="AZ79" s="7"/>
      <c r="BA79" s="7"/>
      <c r="BB79" s="7">
        <v>1</v>
      </c>
      <c r="BC79" s="4">
        <v>330</v>
      </c>
      <c r="BD79" s="8">
        <v>10837.85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0.5241</v>
      </c>
      <c r="BJ79" s="4">
        <v>173</v>
      </c>
      <c r="BK79" s="8">
        <v>5680.08</v>
      </c>
      <c r="BL79" s="2" t="s">
        <v>1215</v>
      </c>
      <c r="BM79" s="7">
        <v>1</v>
      </c>
      <c r="BN79" s="7">
        <v>1</v>
      </c>
      <c r="BO79" s="4">
        <v>5</v>
      </c>
      <c r="BP79" s="8">
        <v>169.82</v>
      </c>
      <c r="BQ79" s="4"/>
      <c r="BR79" s="8"/>
      <c r="BS79" s="7"/>
      <c r="BT79" s="7"/>
      <c r="BU79" s="2" t="s">
        <v>136</v>
      </c>
      <c r="BV79" s="2" t="s">
        <v>126</v>
      </c>
      <c r="BW79" s="2" t="s">
        <v>280</v>
      </c>
      <c r="BX79" s="2" t="s">
        <v>160</v>
      </c>
      <c r="BY79" s="2" t="s">
        <v>139</v>
      </c>
      <c r="BZ79" s="2" t="s">
        <v>129</v>
      </c>
      <c r="CA79" s="4">
        <v>97</v>
      </c>
      <c r="CB79" s="8">
        <v>3182.29</v>
      </c>
      <c r="CC79" s="4"/>
      <c r="CD79" s="8"/>
      <c r="CE79" s="7"/>
      <c r="CF79" s="7"/>
      <c r="CG79" s="2" t="s">
        <v>136</v>
      </c>
      <c r="CH79" s="2" t="s">
        <v>126</v>
      </c>
      <c r="CI79" s="2" t="s">
        <v>1147</v>
      </c>
      <c r="CJ79" s="2" t="s">
        <v>1166</v>
      </c>
      <c r="CK79" s="2" t="s">
        <v>139</v>
      </c>
      <c r="CL79" s="2" t="s">
        <v>129</v>
      </c>
      <c r="CM79" s="4">
        <v>13</v>
      </c>
      <c r="CN79" s="8">
        <v>368.46</v>
      </c>
      <c r="CO79" s="4"/>
      <c r="CP79" s="8"/>
      <c r="CQ79" s="7"/>
      <c r="CR79" s="7"/>
      <c r="CS79" s="2" t="s">
        <v>136</v>
      </c>
      <c r="CT79" s="2" t="s">
        <v>126</v>
      </c>
      <c r="CU79" s="2" t="s">
        <v>1150</v>
      </c>
      <c r="CV79" s="2" t="s">
        <v>424</v>
      </c>
      <c r="CW79" s="2" t="s">
        <v>139</v>
      </c>
      <c r="CX79" s="2" t="s">
        <v>129</v>
      </c>
      <c r="CY79" s="4">
        <v>7</v>
      </c>
      <c r="CZ79" s="8">
        <v>234.5</v>
      </c>
      <c r="DA79" s="4"/>
      <c r="DB79" s="8"/>
      <c r="DC79" s="7"/>
      <c r="DD79" s="7"/>
      <c r="DE79" s="2" t="s">
        <v>136</v>
      </c>
      <c r="DF79" s="2" t="s">
        <v>126</v>
      </c>
      <c r="DG79" s="2" t="s">
        <v>1216</v>
      </c>
      <c r="DH79" s="2" t="s">
        <v>1217</v>
      </c>
      <c r="DI79" s="2" t="s">
        <v>139</v>
      </c>
      <c r="DJ79" s="2" t="s">
        <v>129</v>
      </c>
      <c r="DK79" s="4">
        <v>6</v>
      </c>
      <c r="DL79" s="8">
        <v>207.18</v>
      </c>
      <c r="DM79" s="4"/>
      <c r="DN79" s="8"/>
      <c r="DO79" s="7"/>
      <c r="DP79" s="7"/>
      <c r="DQ79" s="2" t="s">
        <v>136</v>
      </c>
      <c r="DR79" s="2" t="s">
        <v>126</v>
      </c>
      <c r="DS79" s="2" t="s">
        <v>332</v>
      </c>
      <c r="DT79" s="2" t="s">
        <v>1218</v>
      </c>
      <c r="DU79" s="2" t="s">
        <v>139</v>
      </c>
      <c r="DV79" s="2" t="s">
        <v>129</v>
      </c>
      <c r="DW79" s="4">
        <v>37</v>
      </c>
      <c r="DX79" s="8">
        <v>1261.7</v>
      </c>
      <c r="DY79" s="4"/>
      <c r="DZ79" s="8"/>
      <c r="EA79" s="7"/>
      <c r="EB79" s="7"/>
      <c r="EC79" s="2" t="s">
        <v>136</v>
      </c>
      <c r="ED79" s="2" t="s">
        <v>126</v>
      </c>
      <c r="EE79" s="2" t="s">
        <v>705</v>
      </c>
      <c r="EF79" s="2" t="s">
        <v>396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150</v>
      </c>
      <c r="EP79" s="2" t="s">
        <v>126</v>
      </c>
      <c r="EQ79" s="2" t="s">
        <v>129</v>
      </c>
      <c r="ER79" s="2" t="s">
        <v>129</v>
      </c>
      <c r="ES79" s="2" t="s">
        <v>139</v>
      </c>
      <c r="ET79" s="2" t="s">
        <v>129</v>
      </c>
      <c r="EU79" s="4">
        <v>3</v>
      </c>
      <c r="EV79" s="8">
        <v>100.5</v>
      </c>
      <c r="EW79" s="4"/>
      <c r="EX79" s="8"/>
      <c r="EY79" s="7"/>
      <c r="EZ79" s="7"/>
      <c r="FA79" s="2" t="s">
        <v>136</v>
      </c>
      <c r="FB79" s="2" t="s">
        <v>151</v>
      </c>
      <c r="FC79" s="2" t="s">
        <v>425</v>
      </c>
      <c r="FD79" s="2" t="s">
        <v>327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168</v>
      </c>
      <c r="FN79" s="2" t="s">
        <v>126</v>
      </c>
      <c r="FO79" s="2" t="s">
        <v>129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126</v>
      </c>
      <c r="GA79" s="2" t="s">
        <v>419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136</v>
      </c>
      <c r="GL79" s="2" t="s">
        <v>126</v>
      </c>
      <c r="GM79" s="2" t="s">
        <v>520</v>
      </c>
      <c r="GN79" s="2" t="s">
        <v>129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136</v>
      </c>
      <c r="GX79" s="2" t="s">
        <v>126</v>
      </c>
      <c r="GY79" s="2" t="s">
        <v>595</v>
      </c>
      <c r="GZ79" s="2" t="s">
        <v>1219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161</v>
      </c>
      <c r="HJ79" s="2" t="s">
        <v>126</v>
      </c>
      <c r="HK79" s="2" t="s">
        <v>129</v>
      </c>
      <c r="HL79" s="2" t="s">
        <v>129</v>
      </c>
      <c r="HM79" s="2" t="s">
        <v>139</v>
      </c>
      <c r="HN79" s="2" t="s">
        <v>129</v>
      </c>
      <c r="HO79" s="4">
        <v>2</v>
      </c>
      <c r="HP79" s="8">
        <v>59.2</v>
      </c>
      <c r="HQ79" s="4"/>
      <c r="HR79" s="8"/>
      <c r="HS79" s="7"/>
      <c r="HT79" s="7"/>
      <c r="HU79" s="2" t="s">
        <v>136</v>
      </c>
      <c r="HV79" s="2" t="s">
        <v>126</v>
      </c>
      <c r="HW79" s="2" t="s">
        <v>1154</v>
      </c>
      <c r="HX79" s="2" t="s">
        <v>781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168</v>
      </c>
      <c r="IH79" s="2" t="s">
        <v>126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136</v>
      </c>
      <c r="IT79" s="2" t="s">
        <v>126</v>
      </c>
      <c r="IU79" s="2" t="s">
        <v>708</v>
      </c>
      <c r="IV79" s="2" t="s">
        <v>770</v>
      </c>
      <c r="IW79" s="2" t="s">
        <v>139</v>
      </c>
      <c r="IX79" s="2" t="s">
        <v>129</v>
      </c>
      <c r="IY79" s="4">
        <v>2</v>
      </c>
      <c r="IZ79" s="8">
        <v>63.94</v>
      </c>
      <c r="JA79" s="4"/>
      <c r="JB79" s="8"/>
      <c r="JC79" s="7"/>
      <c r="JD79" s="7"/>
      <c r="JE79" s="2" t="s">
        <v>136</v>
      </c>
      <c r="JF79" s="2" t="s">
        <v>126</v>
      </c>
      <c r="JG79" s="2" t="s">
        <v>860</v>
      </c>
      <c r="JH79" s="2" t="s">
        <v>376</v>
      </c>
      <c r="JI79" s="2" t="s">
        <v>139</v>
      </c>
      <c r="JJ79" s="2" t="s">
        <v>129</v>
      </c>
      <c r="JK79" s="4">
        <v>1</v>
      </c>
      <c r="JL79" s="8">
        <v>32.49</v>
      </c>
      <c r="JM79" s="4"/>
      <c r="JN79" s="8"/>
      <c r="JO79" s="7"/>
      <c r="JP79" s="7"/>
      <c r="JQ79" s="2" t="s">
        <v>136</v>
      </c>
      <c r="JR79" s="2" t="s">
        <v>126</v>
      </c>
      <c r="JS79" s="2" t="s">
        <v>1157</v>
      </c>
      <c r="JT79" s="2" t="s">
        <v>1220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168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168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169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168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168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169</v>
      </c>
      <c r="ML79" s="2" t="s">
        <v>126</v>
      </c>
      <c r="MM79" s="2" t="s">
        <v>129</v>
      </c>
      <c r="MN79" s="2" t="s">
        <v>129</v>
      </c>
      <c r="MO79" s="2" t="s">
        <v>139</v>
      </c>
      <c r="MP79" s="2" t="s">
        <v>129</v>
      </c>
      <c r="MQ79" s="4"/>
      <c r="MR79" s="8"/>
      <c r="MS79" s="4"/>
      <c r="MT79" s="8"/>
      <c r="MU79" s="7"/>
      <c r="MV79" s="7"/>
      <c r="MW79" s="2" t="s">
        <v>168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168</v>
      </c>
      <c r="NJ79" s="2" t="s">
        <v>170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169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168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168</v>
      </c>
      <c r="PR79" s="2" t="s">
        <v>170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168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129</v>
      </c>
    </row>
    <row r="80">
      <c r="A80" s="2" t="s">
        <v>1221</v>
      </c>
      <c r="B80" s="2" t="s">
        <v>118</v>
      </c>
      <c r="C80" s="2" t="s">
        <v>965</v>
      </c>
      <c r="D80" s="2" t="s">
        <v>560</v>
      </c>
      <c r="E80" s="2" t="s">
        <v>561</v>
      </c>
      <c r="F80" s="2" t="s">
        <v>1214</v>
      </c>
      <c r="G80" s="2" t="s">
        <v>1214</v>
      </c>
      <c r="H80" s="2" t="s">
        <v>1214</v>
      </c>
      <c r="I80" s="2" t="s">
        <v>694</v>
      </c>
      <c r="J80" s="2" t="s">
        <v>124</v>
      </c>
      <c r="K80" s="2" t="s">
        <v>365</v>
      </c>
      <c r="L80" s="3">
        <v>28.19</v>
      </c>
      <c r="M80" s="3">
        <v>29.6</v>
      </c>
      <c r="N80" s="3">
        <v>59.99</v>
      </c>
      <c r="O80" s="2" t="s">
        <v>126</v>
      </c>
      <c r="P80" s="2" t="s">
        <v>512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176</v>
      </c>
      <c r="V80" s="2" t="s">
        <v>177</v>
      </c>
      <c r="W80" s="2" t="s">
        <v>381</v>
      </c>
      <c r="X80" s="2" t="s">
        <v>129</v>
      </c>
      <c r="Y80" s="2" t="s">
        <v>1147</v>
      </c>
      <c r="Z80" s="4">
        <v>10</v>
      </c>
      <c r="AA80" s="4">
        <f>=ROUNDDOWN(3.2258064516129,0)</f>
      </c>
      <c r="AB80" s="5">
        <v>3.1</v>
      </c>
      <c r="AC80" s="2" t="s">
        <v>179</v>
      </c>
      <c r="AD80" s="4">
        <v>100</v>
      </c>
      <c r="AE80" s="4">
        <v>200</v>
      </c>
      <c r="AF80" s="6">
        <v>65</v>
      </c>
      <c r="AG80" s="6"/>
      <c r="AH80" s="7">
        <v>0.7486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157</v>
      </c>
      <c r="AQ80" s="8">
        <v>5157.77</v>
      </c>
      <c r="AR80" s="4"/>
      <c r="AS80" s="8"/>
      <c r="AT80" s="7"/>
      <c r="AU80" s="7"/>
      <c r="AV80" s="4">
        <v>157</v>
      </c>
      <c r="AW80" s="8">
        <v>5157.77</v>
      </c>
      <c r="AX80" s="4"/>
      <c r="AY80" s="8"/>
      <c r="AZ80" s="7"/>
      <c r="BA80" s="7"/>
      <c r="BB80" s="7">
        <v>1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0.4759</v>
      </c>
      <c r="BJ80" s="4">
        <v>157</v>
      </c>
      <c r="BK80" s="8">
        <v>5157.77</v>
      </c>
      <c r="BL80" s="2" t="s">
        <v>1222</v>
      </c>
      <c r="BM80" s="7">
        <v>1</v>
      </c>
      <c r="BN80" s="7">
        <v>1</v>
      </c>
      <c r="BO80" s="4">
        <v>2</v>
      </c>
      <c r="BP80" s="8">
        <v>72.26</v>
      </c>
      <c r="BQ80" s="4"/>
      <c r="BR80" s="8"/>
      <c r="BS80" s="7"/>
      <c r="BT80" s="7"/>
      <c r="BU80" s="2" t="s">
        <v>136</v>
      </c>
      <c r="BV80" s="2" t="s">
        <v>126</v>
      </c>
      <c r="BW80" s="2" t="s">
        <v>280</v>
      </c>
      <c r="BX80" s="2" t="s">
        <v>340</v>
      </c>
      <c r="BY80" s="2" t="s">
        <v>139</v>
      </c>
      <c r="BZ80" s="2" t="s">
        <v>129</v>
      </c>
      <c r="CA80" s="4">
        <v>108</v>
      </c>
      <c r="CB80" s="8">
        <v>3552.81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1147</v>
      </c>
      <c r="CJ80" s="2" t="s">
        <v>1166</v>
      </c>
      <c r="CK80" s="2" t="s">
        <v>139</v>
      </c>
      <c r="CL80" s="2" t="s">
        <v>129</v>
      </c>
      <c r="CM80" s="4">
        <v>17</v>
      </c>
      <c r="CN80" s="8">
        <v>480.2</v>
      </c>
      <c r="CO80" s="4"/>
      <c r="CP80" s="8"/>
      <c r="CQ80" s="7"/>
      <c r="CR80" s="7"/>
      <c r="CS80" s="2" t="s">
        <v>136</v>
      </c>
      <c r="CT80" s="2" t="s">
        <v>126</v>
      </c>
      <c r="CU80" s="2" t="s">
        <v>1150</v>
      </c>
      <c r="CV80" s="2" t="s">
        <v>1223</v>
      </c>
      <c r="CW80" s="2" t="s">
        <v>139</v>
      </c>
      <c r="CX80" s="2" t="s">
        <v>129</v>
      </c>
      <c r="CY80" s="4">
        <v>16</v>
      </c>
      <c r="CZ80" s="8">
        <v>536</v>
      </c>
      <c r="DA80" s="4"/>
      <c r="DB80" s="8"/>
      <c r="DC80" s="7"/>
      <c r="DD80" s="7"/>
      <c r="DE80" s="2" t="s">
        <v>136</v>
      </c>
      <c r="DF80" s="2" t="s">
        <v>126</v>
      </c>
      <c r="DG80" s="2" t="s">
        <v>184</v>
      </c>
      <c r="DH80" s="2" t="s">
        <v>1224</v>
      </c>
      <c r="DI80" s="2" t="s">
        <v>139</v>
      </c>
      <c r="DJ80" s="2" t="s">
        <v>129</v>
      </c>
      <c r="DK80" s="4">
        <v>4</v>
      </c>
      <c r="DL80" s="8">
        <v>124.32</v>
      </c>
      <c r="DM80" s="4"/>
      <c r="DN80" s="8"/>
      <c r="DO80" s="7"/>
      <c r="DP80" s="7"/>
      <c r="DQ80" s="2" t="s">
        <v>136</v>
      </c>
      <c r="DR80" s="2" t="s">
        <v>126</v>
      </c>
      <c r="DS80" s="2" t="s">
        <v>332</v>
      </c>
      <c r="DT80" s="2" t="s">
        <v>1225</v>
      </c>
      <c r="DU80" s="2" t="s">
        <v>139</v>
      </c>
      <c r="DV80" s="2" t="s">
        <v>129</v>
      </c>
      <c r="DW80" s="4">
        <v>7</v>
      </c>
      <c r="DX80" s="8">
        <v>238.7</v>
      </c>
      <c r="DY80" s="4"/>
      <c r="DZ80" s="8"/>
      <c r="EA80" s="7"/>
      <c r="EB80" s="7"/>
      <c r="EC80" s="2" t="s">
        <v>136</v>
      </c>
      <c r="ED80" s="2" t="s">
        <v>126</v>
      </c>
      <c r="EE80" s="2" t="s">
        <v>705</v>
      </c>
      <c r="EF80" s="2" t="s">
        <v>1015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150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>
        <v>1</v>
      </c>
      <c r="EV80" s="8">
        <v>33.5</v>
      </c>
      <c r="EW80" s="4"/>
      <c r="EX80" s="8"/>
      <c r="EY80" s="7"/>
      <c r="EZ80" s="7"/>
      <c r="FA80" s="2" t="s">
        <v>136</v>
      </c>
      <c r="FB80" s="2" t="s">
        <v>151</v>
      </c>
      <c r="FC80" s="2" t="s">
        <v>425</v>
      </c>
      <c r="FD80" s="2" t="s">
        <v>1226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168</v>
      </c>
      <c r="FN80" s="2" t="s">
        <v>126</v>
      </c>
      <c r="FO80" s="2" t="s">
        <v>129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419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520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136</v>
      </c>
      <c r="GX80" s="2" t="s">
        <v>126</v>
      </c>
      <c r="GY80" s="2" t="s">
        <v>199</v>
      </c>
      <c r="GZ80" s="2" t="s">
        <v>1227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161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1154</v>
      </c>
      <c r="HX80" s="2" t="s">
        <v>382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150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126</v>
      </c>
      <c r="IU80" s="2" t="s">
        <v>708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136</v>
      </c>
      <c r="JF80" s="2" t="s">
        <v>126</v>
      </c>
      <c r="JG80" s="2" t="s">
        <v>208</v>
      </c>
      <c r="JH80" s="2" t="s">
        <v>1228</v>
      </c>
      <c r="JI80" s="2" t="s">
        <v>139</v>
      </c>
      <c r="JJ80" s="2" t="s">
        <v>129</v>
      </c>
      <c r="JK80" s="4">
        <v>2</v>
      </c>
      <c r="JL80" s="8">
        <v>119.98</v>
      </c>
      <c r="JM80" s="4"/>
      <c r="JN80" s="8"/>
      <c r="JO80" s="7"/>
      <c r="JP80" s="7"/>
      <c r="JQ80" s="2" t="s">
        <v>136</v>
      </c>
      <c r="JR80" s="2" t="s">
        <v>126</v>
      </c>
      <c r="JS80" s="2" t="s">
        <v>1157</v>
      </c>
      <c r="JT80" s="2" t="s">
        <v>1229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168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168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169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168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168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169</v>
      </c>
      <c r="ML80" s="2" t="s">
        <v>126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168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168</v>
      </c>
      <c r="NJ80" s="2" t="s">
        <v>170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169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168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168</v>
      </c>
      <c r="PR80" s="2" t="s">
        <v>170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168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311</v>
      </c>
    </row>
    <row r="81">
      <c r="A81" s="2" t="s">
        <v>1230</v>
      </c>
      <c r="B81" s="2" t="s">
        <v>118</v>
      </c>
      <c r="C81" s="2" t="s">
        <v>965</v>
      </c>
      <c r="D81" s="2" t="s">
        <v>560</v>
      </c>
      <c r="E81" s="2" t="s">
        <v>561</v>
      </c>
      <c r="F81" s="2" t="s">
        <v>1231</v>
      </c>
      <c r="G81" s="2" t="s">
        <v>1231</v>
      </c>
      <c r="H81" s="2" t="s">
        <v>1231</v>
      </c>
      <c r="I81" s="2" t="s">
        <v>1232</v>
      </c>
      <c r="J81" s="2" t="s">
        <v>124</v>
      </c>
      <c r="K81" s="2" t="s">
        <v>833</v>
      </c>
      <c r="L81" s="3">
        <v>28.42</v>
      </c>
      <c r="M81" s="3">
        <v>29.84</v>
      </c>
      <c r="N81" s="3">
        <v>64.99</v>
      </c>
      <c r="O81" s="2" t="s">
        <v>126</v>
      </c>
      <c r="P81" s="2" t="s">
        <v>512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176</v>
      </c>
      <c r="V81" s="2" t="s">
        <v>131</v>
      </c>
      <c r="W81" s="2" t="s">
        <v>786</v>
      </c>
      <c r="X81" s="2" t="s">
        <v>129</v>
      </c>
      <c r="Y81" s="2" t="s">
        <v>153</v>
      </c>
      <c r="Z81" s="4">
        <v>65</v>
      </c>
      <c r="AA81" s="4">
        <f>=ROUNDDOWN(7.22222222222222,0)</f>
      </c>
      <c r="AB81" s="5">
        <v>9</v>
      </c>
      <c r="AC81" s="2" t="s">
        <v>134</v>
      </c>
      <c r="AD81" s="4">
        <v>100</v>
      </c>
      <c r="AE81" s="4">
        <v>200</v>
      </c>
      <c r="AF81" s="6">
        <v>65</v>
      </c>
      <c r="AG81" s="6"/>
      <c r="AH81" s="7">
        <v>0.7923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303</v>
      </c>
      <c r="AQ81" s="8">
        <v>10600.44</v>
      </c>
      <c r="AR81" s="4"/>
      <c r="AS81" s="8"/>
      <c r="AT81" s="7"/>
      <c r="AU81" s="7"/>
      <c r="AV81" s="4">
        <v>303</v>
      </c>
      <c r="AW81" s="8">
        <v>10600.44</v>
      </c>
      <c r="AX81" s="4"/>
      <c r="AY81" s="8"/>
      <c r="AZ81" s="7"/>
      <c r="BA81" s="7"/>
      <c r="BB81" s="7">
        <v>1</v>
      </c>
      <c r="BC81" s="4">
        <v>303</v>
      </c>
      <c r="BD81" s="8">
        <v>10600.44</v>
      </c>
      <c r="BE81" s="4"/>
      <c r="BF81" s="8"/>
      <c r="BG81" s="7"/>
      <c r="BH81" s="7"/>
      <c r="BI81" s="7">
        <v>1</v>
      </c>
      <c r="BJ81" s="4">
        <v>303</v>
      </c>
      <c r="BK81" s="8">
        <v>10600.44</v>
      </c>
      <c r="BL81" s="2" t="s">
        <v>1233</v>
      </c>
      <c r="BM81" s="7">
        <v>1</v>
      </c>
      <c r="BN81" s="7">
        <v>1</v>
      </c>
      <c r="BO81" s="4">
        <v>26</v>
      </c>
      <c r="BP81" s="8">
        <v>954.88</v>
      </c>
      <c r="BQ81" s="4"/>
      <c r="BR81" s="8"/>
      <c r="BS81" s="7"/>
      <c r="BT81" s="7"/>
      <c r="BU81" s="2" t="s">
        <v>136</v>
      </c>
      <c r="BV81" s="2" t="s">
        <v>126</v>
      </c>
      <c r="BW81" s="2" t="s">
        <v>1234</v>
      </c>
      <c r="BX81" s="2" t="s">
        <v>993</v>
      </c>
      <c r="BY81" s="2" t="s">
        <v>139</v>
      </c>
      <c r="BZ81" s="2" t="s">
        <v>129</v>
      </c>
      <c r="CA81" s="4">
        <v>131</v>
      </c>
      <c r="CB81" s="8">
        <v>4965.23</v>
      </c>
      <c r="CC81" s="4"/>
      <c r="CD81" s="8"/>
      <c r="CE81" s="7"/>
      <c r="CF81" s="7"/>
      <c r="CG81" s="2" t="s">
        <v>136</v>
      </c>
      <c r="CH81" s="2" t="s">
        <v>126</v>
      </c>
      <c r="CI81" s="2" t="s">
        <v>1235</v>
      </c>
      <c r="CJ81" s="2" t="s">
        <v>1236</v>
      </c>
      <c r="CK81" s="2" t="s">
        <v>139</v>
      </c>
      <c r="CL81" s="2" t="s">
        <v>129</v>
      </c>
      <c r="CM81" s="4">
        <v>50</v>
      </c>
      <c r="CN81" s="8">
        <v>1424.15</v>
      </c>
      <c r="CO81" s="4"/>
      <c r="CP81" s="8"/>
      <c r="CQ81" s="7"/>
      <c r="CR81" s="7"/>
      <c r="CS81" s="2" t="s">
        <v>136</v>
      </c>
      <c r="CT81" s="2" t="s">
        <v>126</v>
      </c>
      <c r="CU81" s="2" t="s">
        <v>1237</v>
      </c>
      <c r="CV81" s="2" t="s">
        <v>642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136</v>
      </c>
      <c r="DF81" s="2" t="s">
        <v>126</v>
      </c>
      <c r="DG81" s="2" t="s">
        <v>240</v>
      </c>
      <c r="DH81" s="2" t="s">
        <v>1238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136</v>
      </c>
      <c r="DR81" s="2" t="s">
        <v>170</v>
      </c>
      <c r="DS81" s="2" t="s">
        <v>1097</v>
      </c>
      <c r="DT81" s="2" t="s">
        <v>1239</v>
      </c>
      <c r="DU81" s="2" t="s">
        <v>139</v>
      </c>
      <c r="DV81" s="2" t="s">
        <v>129</v>
      </c>
      <c r="DW81" s="4">
        <v>6</v>
      </c>
      <c r="DX81" s="8">
        <v>225</v>
      </c>
      <c r="DY81" s="4"/>
      <c r="DZ81" s="8"/>
      <c r="EA81" s="7"/>
      <c r="EB81" s="7"/>
      <c r="EC81" s="2" t="s">
        <v>136</v>
      </c>
      <c r="ED81" s="2" t="s">
        <v>126</v>
      </c>
      <c r="EE81" s="2" t="s">
        <v>1234</v>
      </c>
      <c r="EF81" s="2" t="s">
        <v>1240</v>
      </c>
      <c r="EG81" s="2" t="s">
        <v>139</v>
      </c>
      <c r="EH81" s="2" t="s">
        <v>129</v>
      </c>
      <c r="EI81" s="4">
        <v>67</v>
      </c>
      <c r="EJ81" s="8">
        <v>2292.89</v>
      </c>
      <c r="EK81" s="4"/>
      <c r="EL81" s="8"/>
      <c r="EM81" s="7"/>
      <c r="EN81" s="7"/>
      <c r="EO81" s="2" t="s">
        <v>136</v>
      </c>
      <c r="EP81" s="2" t="s">
        <v>126</v>
      </c>
      <c r="EQ81" s="2" t="s">
        <v>493</v>
      </c>
      <c r="ER81" s="2" t="s">
        <v>1241</v>
      </c>
      <c r="ES81" s="2" t="s">
        <v>139</v>
      </c>
      <c r="ET81" s="2" t="s">
        <v>129</v>
      </c>
      <c r="EU81" s="4">
        <v>6</v>
      </c>
      <c r="EV81" s="8">
        <v>188.49</v>
      </c>
      <c r="EW81" s="4"/>
      <c r="EX81" s="8"/>
      <c r="EY81" s="7"/>
      <c r="EZ81" s="7"/>
      <c r="FA81" s="2" t="s">
        <v>136</v>
      </c>
      <c r="FB81" s="2" t="s">
        <v>151</v>
      </c>
      <c r="FC81" s="2" t="s">
        <v>988</v>
      </c>
      <c r="FD81" s="2" t="s">
        <v>1002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168</v>
      </c>
      <c r="FN81" s="2" t="s">
        <v>126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>
        <v>3</v>
      </c>
      <c r="FT81" s="8">
        <v>105.35</v>
      </c>
      <c r="FU81" s="4"/>
      <c r="FV81" s="8"/>
      <c r="FW81" s="7"/>
      <c r="FX81" s="7"/>
      <c r="FY81" s="2" t="s">
        <v>136</v>
      </c>
      <c r="FZ81" s="2" t="s">
        <v>126</v>
      </c>
      <c r="GA81" s="2" t="s">
        <v>156</v>
      </c>
      <c r="GB81" s="2" t="s">
        <v>1242</v>
      </c>
      <c r="GC81" s="2" t="s">
        <v>139</v>
      </c>
      <c r="GD81" s="2" t="s">
        <v>129</v>
      </c>
      <c r="GE81" s="4">
        <v>5</v>
      </c>
      <c r="GF81" s="8">
        <v>162.02</v>
      </c>
      <c r="GG81" s="4"/>
      <c r="GH81" s="8"/>
      <c r="GI81" s="7"/>
      <c r="GJ81" s="7"/>
      <c r="GK81" s="2" t="s">
        <v>136</v>
      </c>
      <c r="GL81" s="2" t="s">
        <v>126</v>
      </c>
      <c r="GM81" s="2" t="s">
        <v>197</v>
      </c>
      <c r="GN81" s="2" t="s">
        <v>1243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136</v>
      </c>
      <c r="GX81" s="2" t="s">
        <v>126</v>
      </c>
      <c r="GY81" s="2" t="s">
        <v>1244</v>
      </c>
      <c r="GZ81" s="2" t="s">
        <v>1245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161</v>
      </c>
      <c r="HJ81" s="2" t="s">
        <v>126</v>
      </c>
      <c r="HK81" s="2" t="s">
        <v>129</v>
      </c>
      <c r="HL81" s="2" t="s">
        <v>129</v>
      </c>
      <c r="HM81" s="2" t="s">
        <v>139</v>
      </c>
      <c r="HN81" s="2" t="s">
        <v>129</v>
      </c>
      <c r="HO81" s="4">
        <v>6</v>
      </c>
      <c r="HP81" s="8">
        <v>193.44</v>
      </c>
      <c r="HQ81" s="4"/>
      <c r="HR81" s="8"/>
      <c r="HS81" s="7"/>
      <c r="HT81" s="7"/>
      <c r="HU81" s="2" t="s">
        <v>136</v>
      </c>
      <c r="HV81" s="2" t="s">
        <v>126</v>
      </c>
      <c r="HW81" s="2" t="s">
        <v>1076</v>
      </c>
      <c r="HX81" s="2" t="s">
        <v>1246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136</v>
      </c>
      <c r="IH81" s="2" t="s">
        <v>126</v>
      </c>
      <c r="II81" s="2" t="s">
        <v>334</v>
      </c>
      <c r="IJ81" s="2" t="s">
        <v>129</v>
      </c>
      <c r="IK81" s="2" t="s">
        <v>139</v>
      </c>
      <c r="IL81" s="2" t="s">
        <v>129</v>
      </c>
      <c r="IM81" s="4">
        <v>2</v>
      </c>
      <c r="IN81" s="8">
        <v>56.5</v>
      </c>
      <c r="IO81" s="4"/>
      <c r="IP81" s="8"/>
      <c r="IQ81" s="7"/>
      <c r="IR81" s="7"/>
      <c r="IS81" s="2" t="s">
        <v>136</v>
      </c>
      <c r="IT81" s="2" t="s">
        <v>126</v>
      </c>
      <c r="IU81" s="2" t="s">
        <v>634</v>
      </c>
      <c r="IV81" s="2" t="s">
        <v>1247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136</v>
      </c>
      <c r="JF81" s="2" t="s">
        <v>126</v>
      </c>
      <c r="JG81" s="2" t="s">
        <v>208</v>
      </c>
      <c r="JH81" s="2" t="s">
        <v>129</v>
      </c>
      <c r="JI81" s="2" t="s">
        <v>139</v>
      </c>
      <c r="JJ81" s="2" t="s">
        <v>129</v>
      </c>
      <c r="JK81" s="4">
        <v>1</v>
      </c>
      <c r="JL81" s="8">
        <v>32.49</v>
      </c>
      <c r="JM81" s="4"/>
      <c r="JN81" s="8"/>
      <c r="JO81" s="7"/>
      <c r="JP81" s="7"/>
      <c r="JQ81" s="2" t="s">
        <v>136</v>
      </c>
      <c r="JR81" s="2" t="s">
        <v>126</v>
      </c>
      <c r="JS81" s="2" t="s">
        <v>577</v>
      </c>
      <c r="JT81" s="2" t="s">
        <v>1248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168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168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169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168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168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168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168</v>
      </c>
      <c r="NJ81" s="2" t="s">
        <v>170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169</v>
      </c>
      <c r="NV81" s="2" t="s">
        <v>126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168</v>
      </c>
      <c r="OH81" s="2" t="s">
        <v>126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136</v>
      </c>
      <c r="PR81" s="2" t="s">
        <v>170</v>
      </c>
      <c r="PS81" s="2" t="s">
        <v>171</v>
      </c>
      <c r="PT81" s="2" t="s">
        <v>1185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168</v>
      </c>
      <c r="QD81" s="2" t="s">
        <v>126</v>
      </c>
      <c r="QE81" s="2" t="s">
        <v>129</v>
      </c>
      <c r="QF81" s="2" t="s">
        <v>129</v>
      </c>
      <c r="QG81" s="2" t="s">
        <v>139</v>
      </c>
      <c r="QH81" s="2" t="s">
        <v>129</v>
      </c>
    </row>
    <row r="82">
      <c r="A82" s="2" t="s">
        <v>1249</v>
      </c>
      <c r="B82" s="2" t="s">
        <v>118</v>
      </c>
      <c r="C82" s="2" t="s">
        <v>965</v>
      </c>
      <c r="D82" s="2" t="s">
        <v>560</v>
      </c>
      <c r="E82" s="2" t="s">
        <v>561</v>
      </c>
      <c r="F82" s="2" t="s">
        <v>1250</v>
      </c>
      <c r="G82" s="2" t="s">
        <v>1250</v>
      </c>
      <c r="H82" s="2" t="s">
        <v>1250</v>
      </c>
      <c r="I82" s="2" t="s">
        <v>1251</v>
      </c>
      <c r="J82" s="2" t="s">
        <v>124</v>
      </c>
      <c r="K82" s="2" t="s">
        <v>808</v>
      </c>
      <c r="L82" s="3">
        <v>27.48</v>
      </c>
      <c r="M82" s="3">
        <v>28.85</v>
      </c>
      <c r="N82" s="3">
        <v>59.99</v>
      </c>
      <c r="O82" s="2" t="s">
        <v>126</v>
      </c>
      <c r="P82" s="2" t="s">
        <v>512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176</v>
      </c>
      <c r="V82" s="2" t="s">
        <v>177</v>
      </c>
      <c r="W82" s="2" t="s">
        <v>381</v>
      </c>
      <c r="X82" s="2" t="s">
        <v>129</v>
      </c>
      <c r="Y82" s="2" t="s">
        <v>1147</v>
      </c>
      <c r="Z82" s="4">
        <v>59</v>
      </c>
      <c r="AA82" s="4">
        <f>=ROUNDDOWN(11.1320754716981,0)</f>
      </c>
      <c r="AB82" s="5">
        <v>5.3</v>
      </c>
      <c r="AC82" s="2" t="s">
        <v>450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194</v>
      </c>
      <c r="AQ82" s="8">
        <v>6483.71</v>
      </c>
      <c r="AR82" s="4"/>
      <c r="AS82" s="8"/>
      <c r="AT82" s="7"/>
      <c r="AU82" s="7"/>
      <c r="AV82" s="4">
        <v>194</v>
      </c>
      <c r="AW82" s="8">
        <v>6483.71</v>
      </c>
      <c r="AX82" s="4"/>
      <c r="AY82" s="8"/>
      <c r="AZ82" s="7"/>
      <c r="BA82" s="7"/>
      <c r="BB82" s="7">
        <v>1</v>
      </c>
      <c r="BC82" s="4">
        <v>194</v>
      </c>
      <c r="BD82" s="8">
        <v>6483.71</v>
      </c>
      <c r="BE82" s="4"/>
      <c r="BF82" s="8"/>
      <c r="BG82" s="7"/>
      <c r="BH82" s="7"/>
      <c r="BI82" s="7">
        <v>1</v>
      </c>
      <c r="BJ82" s="4">
        <v>194</v>
      </c>
      <c r="BK82" s="8">
        <v>6483.71</v>
      </c>
      <c r="BL82" s="2" t="s">
        <v>1252</v>
      </c>
      <c r="BM82" s="7">
        <v>1</v>
      </c>
      <c r="BN82" s="7">
        <v>1</v>
      </c>
      <c r="BO82" s="4">
        <v>7</v>
      </c>
      <c r="BP82" s="8">
        <v>233.14</v>
      </c>
      <c r="BQ82" s="4"/>
      <c r="BR82" s="8"/>
      <c r="BS82" s="7"/>
      <c r="BT82" s="7"/>
      <c r="BU82" s="2" t="s">
        <v>136</v>
      </c>
      <c r="BV82" s="2" t="s">
        <v>126</v>
      </c>
      <c r="BW82" s="2" t="s">
        <v>280</v>
      </c>
      <c r="BX82" s="2" t="s">
        <v>391</v>
      </c>
      <c r="BY82" s="2" t="s">
        <v>139</v>
      </c>
      <c r="BZ82" s="2" t="s">
        <v>129</v>
      </c>
      <c r="CA82" s="4">
        <v>59</v>
      </c>
      <c r="CB82" s="8">
        <v>2016.97</v>
      </c>
      <c r="CC82" s="4"/>
      <c r="CD82" s="8"/>
      <c r="CE82" s="7"/>
      <c r="CF82" s="7"/>
      <c r="CG82" s="2" t="s">
        <v>136</v>
      </c>
      <c r="CH82" s="2" t="s">
        <v>126</v>
      </c>
      <c r="CI82" s="2" t="s">
        <v>1147</v>
      </c>
      <c r="CJ82" s="2" t="s">
        <v>1166</v>
      </c>
      <c r="CK82" s="2" t="s">
        <v>139</v>
      </c>
      <c r="CL82" s="2" t="s">
        <v>129</v>
      </c>
      <c r="CM82" s="4">
        <v>12</v>
      </c>
      <c r="CN82" s="8">
        <v>330.07</v>
      </c>
      <c r="CO82" s="4"/>
      <c r="CP82" s="8"/>
      <c r="CQ82" s="7"/>
      <c r="CR82" s="7"/>
      <c r="CS82" s="2" t="s">
        <v>136</v>
      </c>
      <c r="CT82" s="2" t="s">
        <v>126</v>
      </c>
      <c r="CU82" s="2" t="s">
        <v>1150</v>
      </c>
      <c r="CV82" s="2" t="s">
        <v>1253</v>
      </c>
      <c r="CW82" s="2" t="s">
        <v>139</v>
      </c>
      <c r="CX82" s="2" t="s">
        <v>129</v>
      </c>
      <c r="CY82" s="4">
        <v>29</v>
      </c>
      <c r="CZ82" s="8">
        <v>971.5</v>
      </c>
      <c r="DA82" s="4"/>
      <c r="DB82" s="8"/>
      <c r="DC82" s="7"/>
      <c r="DD82" s="7"/>
      <c r="DE82" s="2" t="s">
        <v>136</v>
      </c>
      <c r="DF82" s="2" t="s">
        <v>126</v>
      </c>
      <c r="DG82" s="2" t="s">
        <v>184</v>
      </c>
      <c r="DH82" s="2" t="s">
        <v>1254</v>
      </c>
      <c r="DI82" s="2" t="s">
        <v>139</v>
      </c>
      <c r="DJ82" s="2" t="s">
        <v>129</v>
      </c>
      <c r="DK82" s="4">
        <v>12</v>
      </c>
      <c r="DL82" s="8">
        <v>387.81</v>
      </c>
      <c r="DM82" s="4"/>
      <c r="DN82" s="8"/>
      <c r="DO82" s="7"/>
      <c r="DP82" s="7"/>
      <c r="DQ82" s="2" t="s">
        <v>136</v>
      </c>
      <c r="DR82" s="2" t="s">
        <v>126</v>
      </c>
      <c r="DS82" s="2" t="s">
        <v>332</v>
      </c>
      <c r="DT82" s="2" t="s">
        <v>1255</v>
      </c>
      <c r="DU82" s="2" t="s">
        <v>139</v>
      </c>
      <c r="DV82" s="2" t="s">
        <v>129</v>
      </c>
      <c r="DW82" s="4">
        <v>70</v>
      </c>
      <c r="DX82" s="8">
        <v>2387</v>
      </c>
      <c r="DY82" s="4"/>
      <c r="DZ82" s="8"/>
      <c r="EA82" s="7"/>
      <c r="EB82" s="7"/>
      <c r="EC82" s="2" t="s">
        <v>136</v>
      </c>
      <c r="ED82" s="2" t="s">
        <v>126</v>
      </c>
      <c r="EE82" s="2" t="s">
        <v>705</v>
      </c>
      <c r="EF82" s="2" t="s">
        <v>1256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150</v>
      </c>
      <c r="EP82" s="2" t="s">
        <v>126</v>
      </c>
      <c r="EQ82" s="2" t="s">
        <v>129</v>
      </c>
      <c r="ER82" s="2" t="s">
        <v>129</v>
      </c>
      <c r="ES82" s="2" t="s">
        <v>139</v>
      </c>
      <c r="ET82" s="2" t="s">
        <v>129</v>
      </c>
      <c r="EU82" s="4">
        <v>2</v>
      </c>
      <c r="EV82" s="8">
        <v>63.65</v>
      </c>
      <c r="EW82" s="4"/>
      <c r="EX82" s="8"/>
      <c r="EY82" s="7"/>
      <c r="EZ82" s="7"/>
      <c r="FA82" s="2" t="s">
        <v>136</v>
      </c>
      <c r="FB82" s="2" t="s">
        <v>151</v>
      </c>
      <c r="FC82" s="2" t="s">
        <v>425</v>
      </c>
      <c r="FD82" s="2" t="s">
        <v>293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168</v>
      </c>
      <c r="FN82" s="2" t="s">
        <v>126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126</v>
      </c>
      <c r="GA82" s="2" t="s">
        <v>419</v>
      </c>
      <c r="GB82" s="2" t="s">
        <v>129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136</v>
      </c>
      <c r="GL82" s="2" t="s">
        <v>126</v>
      </c>
      <c r="GM82" s="2" t="s">
        <v>520</v>
      </c>
      <c r="GN82" s="2" t="s">
        <v>129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136</v>
      </c>
      <c r="GX82" s="2" t="s">
        <v>126</v>
      </c>
      <c r="GY82" s="2" t="s">
        <v>199</v>
      </c>
      <c r="GZ82" s="2" t="s">
        <v>1152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161</v>
      </c>
      <c r="HJ82" s="2" t="s">
        <v>126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>
        <v>2</v>
      </c>
      <c r="HP82" s="8">
        <v>60.76</v>
      </c>
      <c r="HQ82" s="4"/>
      <c r="HR82" s="8"/>
      <c r="HS82" s="7"/>
      <c r="HT82" s="7"/>
      <c r="HU82" s="2" t="s">
        <v>136</v>
      </c>
      <c r="HV82" s="2" t="s">
        <v>126</v>
      </c>
      <c r="HW82" s="2" t="s">
        <v>1154</v>
      </c>
      <c r="HX82" s="2" t="s">
        <v>1257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168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126</v>
      </c>
      <c r="IU82" s="2" t="s">
        <v>708</v>
      </c>
      <c r="IV82" s="2" t="s">
        <v>520</v>
      </c>
      <c r="IW82" s="2" t="s">
        <v>139</v>
      </c>
      <c r="IX82" s="2" t="s">
        <v>129</v>
      </c>
      <c r="IY82" s="4">
        <v>1</v>
      </c>
      <c r="IZ82" s="8">
        <v>32.81</v>
      </c>
      <c r="JA82" s="4"/>
      <c r="JB82" s="8"/>
      <c r="JC82" s="7"/>
      <c r="JD82" s="7"/>
      <c r="JE82" s="2" t="s">
        <v>136</v>
      </c>
      <c r="JF82" s="2" t="s">
        <v>126</v>
      </c>
      <c r="JG82" s="2" t="s">
        <v>395</v>
      </c>
      <c r="JH82" s="2" t="s">
        <v>403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126</v>
      </c>
      <c r="JS82" s="2" t="s">
        <v>1157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168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168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169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168</v>
      </c>
      <c r="LN82" s="2" t="s">
        <v>126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168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169</v>
      </c>
      <c r="ML82" s="2" t="s">
        <v>126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168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168</v>
      </c>
      <c r="NJ82" s="2" t="s">
        <v>170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169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168</v>
      </c>
      <c r="OH82" s="2" t="s">
        <v>126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168</v>
      </c>
      <c r="PR82" s="2" t="s">
        <v>170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168</v>
      </c>
      <c r="QD82" s="2" t="s">
        <v>126</v>
      </c>
      <c r="QE82" s="2" t="s">
        <v>129</v>
      </c>
      <c r="QF82" s="2" t="s">
        <v>129</v>
      </c>
      <c r="QG82" s="2" t="s">
        <v>139</v>
      </c>
      <c r="QH82" s="2" t="s">
        <v>311</v>
      </c>
    </row>
    <row r="83">
      <c r="A83" s="2" t="s">
        <v>1258</v>
      </c>
      <c r="B83" s="2" t="s">
        <v>118</v>
      </c>
      <c r="C83" s="2" t="s">
        <v>965</v>
      </c>
      <c r="D83" s="2" t="s">
        <v>560</v>
      </c>
      <c r="E83" s="2" t="s">
        <v>561</v>
      </c>
      <c r="F83" s="2" t="s">
        <v>1259</v>
      </c>
      <c r="G83" s="2" t="s">
        <v>1259</v>
      </c>
      <c r="H83" s="2" t="s">
        <v>1259</v>
      </c>
      <c r="I83" s="2" t="s">
        <v>1260</v>
      </c>
      <c r="J83" s="2" t="s">
        <v>124</v>
      </c>
      <c r="K83" s="2" t="s">
        <v>125</v>
      </c>
      <c r="L83" s="3">
        <v>36</v>
      </c>
      <c r="M83" s="3">
        <v>37.8</v>
      </c>
      <c r="N83" s="3">
        <v>74.99</v>
      </c>
      <c r="O83" s="2" t="s">
        <v>126</v>
      </c>
      <c r="P83" s="2" t="s">
        <v>175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129</v>
      </c>
      <c r="V83" s="2" t="s">
        <v>177</v>
      </c>
      <c r="W83" s="2" t="s">
        <v>381</v>
      </c>
      <c r="X83" s="2" t="s">
        <v>132</v>
      </c>
      <c r="Y83" s="2" t="s">
        <v>554</v>
      </c>
      <c r="Z83" s="4">
        <v>99</v>
      </c>
      <c r="AA83" s="4">
        <f>=ROUNDDOWN(4.95,0)</f>
      </c>
      <c r="AB83" s="5">
        <v>20</v>
      </c>
      <c r="AC83" s="2" t="s">
        <v>179</v>
      </c>
      <c r="AD83" s="4">
        <v>100</v>
      </c>
      <c r="AE83" s="4">
        <v>350</v>
      </c>
      <c r="AF83" s="6">
        <v>63</v>
      </c>
      <c r="AG83" s="6"/>
      <c r="AH83" s="7">
        <v>0.9577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122</v>
      </c>
      <c r="AQ83" s="8">
        <v>4945.57</v>
      </c>
      <c r="AR83" s="4"/>
      <c r="AS83" s="8"/>
      <c r="AT83" s="7"/>
      <c r="AU83" s="7"/>
      <c r="AV83" s="4">
        <v>122</v>
      </c>
      <c r="AW83" s="8">
        <v>4945.57</v>
      </c>
      <c r="AX83" s="4"/>
      <c r="AY83" s="8"/>
      <c r="AZ83" s="7"/>
      <c r="BA83" s="7"/>
      <c r="BB83" s="7">
        <v>1</v>
      </c>
      <c r="BC83" s="4">
        <v>122</v>
      </c>
      <c r="BD83" s="8">
        <v>4945.57</v>
      </c>
      <c r="BE83" s="4"/>
      <c r="BF83" s="8"/>
      <c r="BG83" s="7"/>
      <c r="BH83" s="7"/>
      <c r="BI83" s="7">
        <v>1</v>
      </c>
      <c r="BJ83" s="4">
        <v>122</v>
      </c>
      <c r="BK83" s="8">
        <v>4945.57</v>
      </c>
      <c r="BL83" s="2" t="s">
        <v>1261</v>
      </c>
      <c r="BM83" s="7">
        <v>1</v>
      </c>
      <c r="BN83" s="7">
        <v>1</v>
      </c>
      <c r="BO83" s="4">
        <v>6</v>
      </c>
      <c r="BP83" s="8">
        <v>256.26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771</v>
      </c>
      <c r="BX83" s="2" t="s">
        <v>1262</v>
      </c>
      <c r="BY83" s="2" t="s">
        <v>139</v>
      </c>
      <c r="BZ83" s="2" t="s">
        <v>129</v>
      </c>
      <c r="CA83" s="4">
        <v>64</v>
      </c>
      <c r="CB83" s="8">
        <v>2787.49</v>
      </c>
      <c r="CC83" s="4"/>
      <c r="CD83" s="8"/>
      <c r="CE83" s="7"/>
      <c r="CF83" s="7"/>
      <c r="CG83" s="2" t="s">
        <v>136</v>
      </c>
      <c r="CH83" s="2" t="s">
        <v>126</v>
      </c>
      <c r="CI83" s="2" t="s">
        <v>554</v>
      </c>
      <c r="CJ83" s="2" t="s">
        <v>1263</v>
      </c>
      <c r="CK83" s="2" t="s">
        <v>139</v>
      </c>
      <c r="CL83" s="2" t="s">
        <v>129</v>
      </c>
      <c r="CM83" s="4">
        <v>41</v>
      </c>
      <c r="CN83" s="8">
        <v>1466.64</v>
      </c>
      <c r="CO83" s="4"/>
      <c r="CP83" s="8"/>
      <c r="CQ83" s="7"/>
      <c r="CR83" s="7"/>
      <c r="CS83" s="2" t="s">
        <v>136</v>
      </c>
      <c r="CT83" s="2" t="s">
        <v>126</v>
      </c>
      <c r="CU83" s="2" t="s">
        <v>1264</v>
      </c>
      <c r="CV83" s="2" t="s">
        <v>1265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406</v>
      </c>
      <c r="DH83" s="2" t="s">
        <v>1266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136</v>
      </c>
      <c r="DR83" s="2" t="s">
        <v>126</v>
      </c>
      <c r="DS83" s="2" t="s">
        <v>407</v>
      </c>
      <c r="DT83" s="2" t="s">
        <v>336</v>
      </c>
      <c r="DU83" s="2" t="s">
        <v>139</v>
      </c>
      <c r="DV83" s="2" t="s">
        <v>129</v>
      </c>
      <c r="DW83" s="4">
        <v>7</v>
      </c>
      <c r="DX83" s="8">
        <v>296.38</v>
      </c>
      <c r="DY83" s="4"/>
      <c r="DZ83" s="8"/>
      <c r="EA83" s="7"/>
      <c r="EB83" s="7"/>
      <c r="EC83" s="2" t="s">
        <v>136</v>
      </c>
      <c r="ED83" s="2" t="s">
        <v>126</v>
      </c>
      <c r="EE83" s="2" t="s">
        <v>768</v>
      </c>
      <c r="EF83" s="2" t="s">
        <v>1267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150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209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168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>
        <v>4</v>
      </c>
      <c r="FT83" s="8">
        <v>138.8</v>
      </c>
      <c r="FU83" s="4"/>
      <c r="FV83" s="8"/>
      <c r="FW83" s="7"/>
      <c r="FX83" s="7"/>
      <c r="FY83" s="2" t="s">
        <v>136</v>
      </c>
      <c r="FZ83" s="2" t="s">
        <v>126</v>
      </c>
      <c r="GA83" s="2" t="s">
        <v>554</v>
      </c>
      <c r="GB83" s="2" t="s">
        <v>1268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1153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136</v>
      </c>
      <c r="GX83" s="2" t="s">
        <v>126</v>
      </c>
      <c r="GY83" s="2" t="s">
        <v>707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161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126</v>
      </c>
      <c r="HW83" s="2" t="s">
        <v>1269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168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126</v>
      </c>
      <c r="IU83" s="2" t="s">
        <v>342</v>
      </c>
      <c r="IV83" s="2" t="s">
        <v>767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136</v>
      </c>
      <c r="JF83" s="2" t="s">
        <v>126</v>
      </c>
      <c r="JG83" s="2" t="s">
        <v>208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136</v>
      </c>
      <c r="JR83" s="2" t="s">
        <v>126</v>
      </c>
      <c r="JS83" s="2" t="s">
        <v>554</v>
      </c>
      <c r="JT83" s="2" t="s">
        <v>721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168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168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169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168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168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168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169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168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168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168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1270</v>
      </c>
      <c r="B84" s="2" t="s">
        <v>118</v>
      </c>
      <c r="C84" s="2" t="s">
        <v>965</v>
      </c>
      <c r="D84" s="2" t="s">
        <v>560</v>
      </c>
      <c r="E84" s="2" t="s">
        <v>561</v>
      </c>
      <c r="F84" s="2" t="s">
        <v>1271</v>
      </c>
      <c r="G84" s="2" t="s">
        <v>1271</v>
      </c>
      <c r="H84" s="2" t="s">
        <v>1271</v>
      </c>
      <c r="I84" s="2" t="s">
        <v>1272</v>
      </c>
      <c r="J84" s="2" t="s">
        <v>124</v>
      </c>
      <c r="K84" s="2" t="s">
        <v>365</v>
      </c>
      <c r="L84" s="3">
        <v>43.2</v>
      </c>
      <c r="M84" s="3">
        <v>45.36</v>
      </c>
      <c r="N84" s="3">
        <v>99.99</v>
      </c>
      <c r="O84" s="2" t="s">
        <v>126</v>
      </c>
      <c r="P84" s="2" t="s">
        <v>325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176</v>
      </c>
      <c r="V84" s="2" t="s">
        <v>177</v>
      </c>
      <c r="W84" s="2" t="s">
        <v>786</v>
      </c>
      <c r="X84" s="2" t="s">
        <v>132</v>
      </c>
      <c r="Y84" s="2" t="s">
        <v>374</v>
      </c>
      <c r="Z84" s="4">
        <v>75</v>
      </c>
      <c r="AA84" s="4">
        <f>=ROUNDDOWN(375,0)</f>
      </c>
      <c r="AB84" s="5">
        <v>0.2</v>
      </c>
      <c r="AC84" s="2" t="s">
        <v>129</v>
      </c>
      <c r="AD84" s="4"/>
      <c r="AE84" s="4"/>
      <c r="AF84" s="6">
        <v>63</v>
      </c>
      <c r="AG84" s="6"/>
      <c r="AH84" s="7">
        <v>0.9948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56</v>
      </c>
      <c r="AQ84" s="8">
        <v>2795.13</v>
      </c>
      <c r="AR84" s="4"/>
      <c r="AS84" s="8"/>
      <c r="AT84" s="7"/>
      <c r="AU84" s="7"/>
      <c r="AV84" s="4">
        <v>56</v>
      </c>
      <c r="AW84" s="8">
        <v>2795.13</v>
      </c>
      <c r="AX84" s="4"/>
      <c r="AY84" s="8"/>
      <c r="AZ84" s="7"/>
      <c r="BA84" s="7"/>
      <c r="BB84" s="7">
        <v>1</v>
      </c>
      <c r="BC84" s="4">
        <v>56</v>
      </c>
      <c r="BD84" s="8">
        <v>2795.13</v>
      </c>
      <c r="BE84" s="4"/>
      <c r="BF84" s="8"/>
      <c r="BG84" s="7"/>
      <c r="BH84" s="7"/>
      <c r="BI84" s="7">
        <v>1</v>
      </c>
      <c r="BJ84" s="4">
        <v>56</v>
      </c>
      <c r="BK84" s="8">
        <v>2795.13</v>
      </c>
      <c r="BL84" s="2" t="s">
        <v>1273</v>
      </c>
      <c r="BM84" s="7">
        <v>1</v>
      </c>
      <c r="BN84" s="7">
        <v>1</v>
      </c>
      <c r="BO84" s="4">
        <v>2</v>
      </c>
      <c r="BP84" s="8">
        <v>113.9</v>
      </c>
      <c r="BQ84" s="4"/>
      <c r="BR84" s="8"/>
      <c r="BS84" s="7"/>
      <c r="BT84" s="7"/>
      <c r="BU84" s="2" t="s">
        <v>136</v>
      </c>
      <c r="BV84" s="2" t="s">
        <v>126</v>
      </c>
      <c r="BW84" s="2" t="s">
        <v>1274</v>
      </c>
      <c r="BX84" s="2" t="s">
        <v>1275</v>
      </c>
      <c r="BY84" s="2" t="s">
        <v>139</v>
      </c>
      <c r="BZ84" s="2" t="s">
        <v>129</v>
      </c>
      <c r="CA84" s="4">
        <v>47</v>
      </c>
      <c r="CB84" s="8">
        <v>2286.08</v>
      </c>
      <c r="CC84" s="4"/>
      <c r="CD84" s="8"/>
      <c r="CE84" s="7"/>
      <c r="CF84" s="7"/>
      <c r="CG84" s="2" t="s">
        <v>136</v>
      </c>
      <c r="CH84" s="2" t="s">
        <v>126</v>
      </c>
      <c r="CI84" s="2" t="s">
        <v>374</v>
      </c>
      <c r="CJ84" s="2" t="s">
        <v>930</v>
      </c>
      <c r="CK84" s="2" t="s">
        <v>139</v>
      </c>
      <c r="CL84" s="2" t="s">
        <v>129</v>
      </c>
      <c r="CM84" s="4"/>
      <c r="CN84" s="8"/>
      <c r="CO84" s="4"/>
      <c r="CP84" s="8"/>
      <c r="CQ84" s="7"/>
      <c r="CR84" s="7"/>
      <c r="CS84" s="2" t="s">
        <v>136</v>
      </c>
      <c r="CT84" s="2" t="s">
        <v>126</v>
      </c>
      <c r="CU84" s="2" t="s">
        <v>719</v>
      </c>
      <c r="CV84" s="2" t="s">
        <v>893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136</v>
      </c>
      <c r="DF84" s="2" t="s">
        <v>126</v>
      </c>
      <c r="DG84" s="2" t="s">
        <v>406</v>
      </c>
      <c r="DH84" s="2" t="s">
        <v>1276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136</v>
      </c>
      <c r="DR84" s="2" t="s">
        <v>126</v>
      </c>
      <c r="DS84" s="2" t="s">
        <v>407</v>
      </c>
      <c r="DT84" s="2" t="s">
        <v>129</v>
      </c>
      <c r="DU84" s="2" t="s">
        <v>139</v>
      </c>
      <c r="DV84" s="2" t="s">
        <v>129</v>
      </c>
      <c r="DW84" s="4">
        <v>7</v>
      </c>
      <c r="DX84" s="8">
        <v>395.15</v>
      </c>
      <c r="DY84" s="4"/>
      <c r="DZ84" s="8"/>
      <c r="EA84" s="7"/>
      <c r="EB84" s="7"/>
      <c r="EC84" s="2" t="s">
        <v>136</v>
      </c>
      <c r="ED84" s="2" t="s">
        <v>126</v>
      </c>
      <c r="EE84" s="2" t="s">
        <v>374</v>
      </c>
      <c r="EF84" s="2" t="s">
        <v>717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150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209</v>
      </c>
      <c r="FB84" s="2" t="s">
        <v>126</v>
      </c>
      <c r="FC84" s="2" t="s">
        <v>129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168</v>
      </c>
      <c r="FN84" s="2" t="s">
        <v>126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412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168</v>
      </c>
      <c r="GL84" s="2" t="s">
        <v>126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168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161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136</v>
      </c>
      <c r="HV84" s="2" t="s">
        <v>126</v>
      </c>
      <c r="HW84" s="2" t="s">
        <v>726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168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136</v>
      </c>
      <c r="IT84" s="2" t="s">
        <v>126</v>
      </c>
      <c r="IU84" s="2" t="s">
        <v>342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136</v>
      </c>
      <c r="JF84" s="2" t="s">
        <v>126</v>
      </c>
      <c r="JG84" s="2" t="s">
        <v>208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126</v>
      </c>
      <c r="JS84" s="2" t="s">
        <v>374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168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168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169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168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168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169</v>
      </c>
      <c r="ML84" s="2" t="s">
        <v>126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168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169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168</v>
      </c>
      <c r="OH84" s="2" t="s">
        <v>126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168</v>
      </c>
      <c r="PF84" s="2" t="s">
        <v>126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168</v>
      </c>
      <c r="QD84" s="2" t="s">
        <v>126</v>
      </c>
      <c r="QE84" s="2" t="s">
        <v>129</v>
      </c>
      <c r="QF84" s="2" t="s">
        <v>129</v>
      </c>
      <c r="QG84" s="2" t="s">
        <v>139</v>
      </c>
      <c r="QH84" s="2" t="s">
        <v>129</v>
      </c>
    </row>
    <row r="85">
      <c r="A85" s="2" t="s">
        <v>1277</v>
      </c>
      <c r="B85" s="2" t="s">
        <v>118</v>
      </c>
      <c r="C85" s="2" t="s">
        <v>965</v>
      </c>
      <c r="D85" s="2" t="s">
        <v>560</v>
      </c>
      <c r="E85" s="2" t="s">
        <v>561</v>
      </c>
      <c r="F85" s="2" t="s">
        <v>1278</v>
      </c>
      <c r="G85" s="2" t="s">
        <v>1278</v>
      </c>
      <c r="H85" s="2" t="s">
        <v>1278</v>
      </c>
      <c r="I85" s="2" t="s">
        <v>1279</v>
      </c>
      <c r="J85" s="2" t="s">
        <v>124</v>
      </c>
      <c r="K85" s="2" t="s">
        <v>833</v>
      </c>
      <c r="L85" s="3">
        <v>43.74</v>
      </c>
      <c r="M85" s="3">
        <v>45.93</v>
      </c>
      <c r="N85" s="3">
        <v>99.99</v>
      </c>
      <c r="O85" s="2" t="s">
        <v>263</v>
      </c>
      <c r="P85" s="2" t="s">
        <v>264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939</v>
      </c>
      <c r="V85" s="2" t="s">
        <v>177</v>
      </c>
      <c r="W85" s="2" t="s">
        <v>786</v>
      </c>
      <c r="X85" s="2" t="s">
        <v>129</v>
      </c>
      <c r="Y85" s="2" t="s">
        <v>968</v>
      </c>
      <c r="Z85" s="4"/>
      <c r="AA85" s="4">
        <f>=ROUNDDOWN({0},0)</f>
      </c>
      <c r="AB85" s="5"/>
      <c r="AC85" s="2" t="s">
        <v>129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129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170</v>
      </c>
      <c r="BW85" s="2" t="s">
        <v>1051</v>
      </c>
      <c r="BX85" s="2" t="s">
        <v>1280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136</v>
      </c>
      <c r="CH85" s="2" t="s">
        <v>170</v>
      </c>
      <c r="CI85" s="2" t="s">
        <v>972</v>
      </c>
      <c r="CJ85" s="2" t="s">
        <v>681</v>
      </c>
      <c r="CK85" s="2" t="s">
        <v>139</v>
      </c>
      <c r="CL85" s="2" t="s">
        <v>129</v>
      </c>
      <c r="CM85" s="4"/>
      <c r="CN85" s="8"/>
      <c r="CO85" s="4"/>
      <c r="CP85" s="8"/>
      <c r="CQ85" s="7"/>
      <c r="CR85" s="7"/>
      <c r="CS85" s="2" t="s">
        <v>136</v>
      </c>
      <c r="CT85" s="2" t="s">
        <v>170</v>
      </c>
      <c r="CU85" s="2" t="s">
        <v>630</v>
      </c>
      <c r="CV85" s="2" t="s">
        <v>1281</v>
      </c>
      <c r="CW85" s="2" t="s">
        <v>139</v>
      </c>
      <c r="CX85" s="2" t="s">
        <v>129</v>
      </c>
      <c r="CY85" s="4"/>
      <c r="CZ85" s="8"/>
      <c r="DA85" s="4"/>
      <c r="DB85" s="8"/>
      <c r="DC85" s="7"/>
      <c r="DD85" s="7"/>
      <c r="DE85" s="2" t="s">
        <v>150</v>
      </c>
      <c r="DF85" s="2" t="s">
        <v>170</v>
      </c>
      <c r="DG85" s="2" t="s">
        <v>129</v>
      </c>
      <c r="DH85" s="2" t="s">
        <v>129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136</v>
      </c>
      <c r="DR85" s="2" t="s">
        <v>170</v>
      </c>
      <c r="DS85" s="2" t="s">
        <v>975</v>
      </c>
      <c r="DT85" s="2" t="s">
        <v>609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136</v>
      </c>
      <c r="ED85" s="2" t="s">
        <v>170</v>
      </c>
      <c r="EE85" s="2" t="s">
        <v>129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168</v>
      </c>
      <c r="EP85" s="2" t="s">
        <v>170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136</v>
      </c>
      <c r="FB85" s="2" t="s">
        <v>170</v>
      </c>
      <c r="FC85" s="2" t="s">
        <v>977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168</v>
      </c>
      <c r="FN85" s="2" t="s">
        <v>170</v>
      </c>
      <c r="FO85" s="2" t="s">
        <v>129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169</v>
      </c>
      <c r="FZ85" s="2" t="s">
        <v>170</v>
      </c>
      <c r="GA85" s="2" t="s">
        <v>129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168</v>
      </c>
      <c r="GL85" s="2" t="s">
        <v>170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168</v>
      </c>
      <c r="GX85" s="2" t="s">
        <v>170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168</v>
      </c>
      <c r="HJ85" s="2" t="s">
        <v>126</v>
      </c>
      <c r="HK85" s="2" t="s">
        <v>129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168</v>
      </c>
      <c r="HV85" s="2" t="s">
        <v>170</v>
      </c>
      <c r="HW85" s="2" t="s">
        <v>129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129</v>
      </c>
      <c r="IH85" s="2" t="s">
        <v>129</v>
      </c>
      <c r="II85" s="2" t="s">
        <v>129</v>
      </c>
      <c r="IJ85" s="2" t="s">
        <v>129</v>
      </c>
      <c r="IK85" s="2" t="s">
        <v>129</v>
      </c>
      <c r="IL85" s="2" t="s">
        <v>129</v>
      </c>
      <c r="IM85" s="4"/>
      <c r="IN85" s="8"/>
      <c r="IO85" s="4"/>
      <c r="IP85" s="8"/>
      <c r="IQ85" s="7"/>
      <c r="IR85" s="7"/>
      <c r="IS85" s="2" t="s">
        <v>136</v>
      </c>
      <c r="IT85" s="2" t="s">
        <v>170</v>
      </c>
      <c r="IU85" s="2" t="s">
        <v>985</v>
      </c>
      <c r="IV85" s="2" t="s">
        <v>1282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168</v>
      </c>
      <c r="JF85" s="2" t="s">
        <v>170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170</v>
      </c>
      <c r="JS85" s="2" t="s">
        <v>972</v>
      </c>
      <c r="JT85" s="2" t="s">
        <v>357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168</v>
      </c>
      <c r="KD85" s="2" t="s">
        <v>170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129</v>
      </c>
      <c r="KP85" s="2" t="s">
        <v>129</v>
      </c>
      <c r="KQ85" s="2" t="s">
        <v>129</v>
      </c>
      <c r="KR85" s="2" t="s">
        <v>129</v>
      </c>
      <c r="KS85" s="2" t="s">
        <v>129</v>
      </c>
      <c r="KT85" s="2" t="s">
        <v>129</v>
      </c>
      <c r="KU85" s="4"/>
      <c r="KV85" s="8"/>
      <c r="KW85" s="4"/>
      <c r="KX85" s="8"/>
      <c r="KY85" s="7"/>
      <c r="KZ85" s="7"/>
      <c r="LA85" s="2" t="s">
        <v>169</v>
      </c>
      <c r="LB85" s="2" t="s">
        <v>170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168</v>
      </c>
      <c r="LN85" s="2" t="s">
        <v>170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169</v>
      </c>
      <c r="MX85" s="2" t="s">
        <v>170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168</v>
      </c>
      <c r="NJ85" s="2" t="s">
        <v>170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169</v>
      </c>
      <c r="NV85" s="2" t="s">
        <v>170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168</v>
      </c>
      <c r="OH85" s="2" t="s">
        <v>170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136</v>
      </c>
      <c r="PR85" s="2" t="s">
        <v>170</v>
      </c>
      <c r="PS85" s="2" t="s">
        <v>987</v>
      </c>
      <c r="PT85" s="2" t="s">
        <v>1281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168</v>
      </c>
      <c r="QD85" s="2" t="s">
        <v>170</v>
      </c>
      <c r="QE85" s="2" t="s">
        <v>129</v>
      </c>
      <c r="QF85" s="2" t="s">
        <v>129</v>
      </c>
      <c r="QG85" s="2" t="s">
        <v>139</v>
      </c>
      <c r="QH85" s="2" t="s">
        <v>129</v>
      </c>
    </row>
    <row r="86">
      <c r="A86" s="2" t="s">
        <v>1283</v>
      </c>
      <c r="B86" s="2" t="s">
        <v>118</v>
      </c>
      <c r="C86" s="2" t="s">
        <v>965</v>
      </c>
      <c r="D86" s="2" t="s">
        <v>560</v>
      </c>
      <c r="E86" s="2" t="s">
        <v>561</v>
      </c>
      <c r="F86" s="2" t="s">
        <v>1284</v>
      </c>
      <c r="G86" s="2" t="s">
        <v>1284</v>
      </c>
      <c r="H86" s="2" t="s">
        <v>1284</v>
      </c>
      <c r="I86" s="2" t="s">
        <v>1285</v>
      </c>
      <c r="J86" s="2" t="s">
        <v>124</v>
      </c>
      <c r="K86" s="2" t="s">
        <v>901</v>
      </c>
      <c r="L86" s="3">
        <v>76.5</v>
      </c>
      <c r="M86" s="3">
        <v>80.33</v>
      </c>
      <c r="N86" s="3">
        <v>159.99</v>
      </c>
      <c r="O86" s="2" t="s">
        <v>126</v>
      </c>
      <c r="P86" s="2" t="s">
        <v>443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939</v>
      </c>
      <c r="V86" s="2" t="s">
        <v>177</v>
      </c>
      <c r="W86" s="2" t="s">
        <v>381</v>
      </c>
      <c r="X86" s="2" t="s">
        <v>381</v>
      </c>
      <c r="Y86" s="2" t="s">
        <v>788</v>
      </c>
      <c r="Z86" s="4">
        <v>94</v>
      </c>
      <c r="AA86" s="4">
        <f>=ROUNDDOWN({0},0)</f>
      </c>
      <c r="AB86" s="5"/>
      <c r="AC86" s="2" t="s">
        <v>129</v>
      </c>
      <c r="AD86" s="4"/>
      <c r="AE86" s="4"/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/>
      <c r="BJ86" s="4"/>
      <c r="BK86" s="8"/>
      <c r="BL86" s="2" t="s">
        <v>129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126</v>
      </c>
      <c r="BW86" s="2" t="s">
        <v>1286</v>
      </c>
      <c r="BX86" s="2" t="s">
        <v>129</v>
      </c>
      <c r="BY86" s="2" t="s">
        <v>139</v>
      </c>
      <c r="BZ86" s="2" t="s">
        <v>129</v>
      </c>
      <c r="CA86" s="4"/>
      <c r="CB86" s="8"/>
      <c r="CC86" s="4"/>
      <c r="CD86" s="8"/>
      <c r="CE86" s="7"/>
      <c r="CF86" s="7"/>
      <c r="CG86" s="2" t="s">
        <v>136</v>
      </c>
      <c r="CH86" s="2" t="s">
        <v>126</v>
      </c>
      <c r="CI86" s="2" t="s">
        <v>1287</v>
      </c>
      <c r="CJ86" s="2" t="s">
        <v>129</v>
      </c>
      <c r="CK86" s="2" t="s">
        <v>139</v>
      </c>
      <c r="CL86" s="2" t="s">
        <v>129</v>
      </c>
      <c r="CM86" s="4"/>
      <c r="CN86" s="8"/>
      <c r="CO86" s="4"/>
      <c r="CP86" s="8"/>
      <c r="CQ86" s="7"/>
      <c r="CR86" s="7"/>
      <c r="CS86" s="2" t="s">
        <v>136</v>
      </c>
      <c r="CT86" s="2" t="s">
        <v>126</v>
      </c>
      <c r="CU86" s="2" t="s">
        <v>795</v>
      </c>
      <c r="CV86" s="2" t="s">
        <v>129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209</v>
      </c>
      <c r="DF86" s="2" t="s">
        <v>126</v>
      </c>
      <c r="DG86" s="2" t="s">
        <v>129</v>
      </c>
      <c r="DH86" s="2" t="s">
        <v>129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209</v>
      </c>
      <c r="DR86" s="2" t="s">
        <v>126</v>
      </c>
      <c r="DS86" s="2" t="s">
        <v>129</v>
      </c>
      <c r="DT86" s="2" t="s">
        <v>129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168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150</v>
      </c>
      <c r="EP86" s="2" t="s">
        <v>126</v>
      </c>
      <c r="EQ86" s="2" t="s">
        <v>129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129</v>
      </c>
      <c r="FB86" s="2" t="s">
        <v>129</v>
      </c>
      <c r="FC86" s="2" t="s">
        <v>129</v>
      </c>
      <c r="FD86" s="2" t="s">
        <v>129</v>
      </c>
      <c r="FE86" s="2" t="s">
        <v>129</v>
      </c>
      <c r="FF86" s="2" t="s">
        <v>129</v>
      </c>
      <c r="FG86" s="4"/>
      <c r="FH86" s="8"/>
      <c r="FI86" s="4"/>
      <c r="FJ86" s="8"/>
      <c r="FK86" s="7"/>
      <c r="FL86" s="7"/>
      <c r="FM86" s="2" t="s">
        <v>168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209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150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150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168</v>
      </c>
      <c r="HJ86" s="2" t="s">
        <v>126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168</v>
      </c>
      <c r="HV86" s="2" t="s">
        <v>126</v>
      </c>
      <c r="HW86" s="2" t="s">
        <v>129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168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209</v>
      </c>
      <c r="IT86" s="2" t="s">
        <v>126</v>
      </c>
      <c r="IU86" s="2" t="s">
        <v>129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168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126</v>
      </c>
      <c r="JS86" s="2" t="s">
        <v>1288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168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168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169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168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168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169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168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169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168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168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168</v>
      </c>
      <c r="PF86" s="2" t="s">
        <v>126</v>
      </c>
      <c r="PG86" s="2" t="s">
        <v>129</v>
      </c>
      <c r="PH86" s="2" t="s">
        <v>129</v>
      </c>
      <c r="PI86" s="2" t="s">
        <v>139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168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1289</v>
      </c>
      <c r="B87" s="2" t="s">
        <v>118</v>
      </c>
      <c r="C87" s="2" t="s">
        <v>965</v>
      </c>
      <c r="D87" s="2" t="s">
        <v>560</v>
      </c>
      <c r="E87" s="2" t="s">
        <v>561</v>
      </c>
      <c r="F87" s="2" t="s">
        <v>1284</v>
      </c>
      <c r="G87" s="2" t="s">
        <v>1284</v>
      </c>
      <c r="H87" s="2" t="s">
        <v>1284</v>
      </c>
      <c r="I87" s="2" t="s">
        <v>1285</v>
      </c>
      <c r="J87" s="2" t="s">
        <v>124</v>
      </c>
      <c r="K87" s="2" t="s">
        <v>1290</v>
      </c>
      <c r="L87" s="3">
        <v>76.5</v>
      </c>
      <c r="M87" s="3">
        <v>80.33</v>
      </c>
      <c r="N87" s="3">
        <v>159.99</v>
      </c>
      <c r="O87" s="2" t="s">
        <v>126</v>
      </c>
      <c r="P87" s="2" t="s">
        <v>443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939</v>
      </c>
      <c r="V87" s="2" t="s">
        <v>177</v>
      </c>
      <c r="W87" s="2" t="s">
        <v>381</v>
      </c>
      <c r="X87" s="2" t="s">
        <v>381</v>
      </c>
      <c r="Y87" s="2" t="s">
        <v>788</v>
      </c>
      <c r="Z87" s="4">
        <v>87</v>
      </c>
      <c r="AA87" s="4">
        <f>=ROUNDDOWN({0},0)</f>
      </c>
      <c r="AB87" s="5"/>
      <c r="AC87" s="2" t="s">
        <v>450</v>
      </c>
      <c r="AD87" s="4">
        <v>14</v>
      </c>
      <c r="AE87" s="4">
        <v>14</v>
      </c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/>
      <c r="BJ87" s="4"/>
      <c r="BK87" s="8"/>
      <c r="BL87" s="2" t="s">
        <v>129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126</v>
      </c>
      <c r="BW87" s="2" t="s">
        <v>1286</v>
      </c>
      <c r="BX87" s="2" t="s">
        <v>129</v>
      </c>
      <c r="BY87" s="2" t="s">
        <v>139</v>
      </c>
      <c r="BZ87" s="2" t="s">
        <v>129</v>
      </c>
      <c r="CA87" s="4"/>
      <c r="CB87" s="8"/>
      <c r="CC87" s="4"/>
      <c r="CD87" s="8"/>
      <c r="CE87" s="7"/>
      <c r="CF87" s="7"/>
      <c r="CG87" s="2" t="s">
        <v>136</v>
      </c>
      <c r="CH87" s="2" t="s">
        <v>126</v>
      </c>
      <c r="CI87" s="2" t="s">
        <v>1287</v>
      </c>
      <c r="CJ87" s="2" t="s">
        <v>129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795</v>
      </c>
      <c r="CV87" s="2" t="s">
        <v>129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209</v>
      </c>
      <c r="DF87" s="2" t="s">
        <v>126</v>
      </c>
      <c r="DG87" s="2" t="s">
        <v>129</v>
      </c>
      <c r="DH87" s="2" t="s">
        <v>129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209</v>
      </c>
      <c r="DR87" s="2" t="s">
        <v>126</v>
      </c>
      <c r="DS87" s="2" t="s">
        <v>129</v>
      </c>
      <c r="DT87" s="2" t="s">
        <v>129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150</v>
      </c>
      <c r="ED87" s="2" t="s">
        <v>126</v>
      </c>
      <c r="EE87" s="2" t="s">
        <v>129</v>
      </c>
      <c r="EF87" s="2" t="s">
        <v>129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150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129</v>
      </c>
      <c r="FB87" s="2" t="s">
        <v>129</v>
      </c>
      <c r="FC87" s="2" t="s">
        <v>129</v>
      </c>
      <c r="FD87" s="2" t="s">
        <v>129</v>
      </c>
      <c r="FE87" s="2" t="s">
        <v>129</v>
      </c>
      <c r="FF87" s="2" t="s">
        <v>129</v>
      </c>
      <c r="FG87" s="4"/>
      <c r="FH87" s="8"/>
      <c r="FI87" s="4"/>
      <c r="FJ87" s="8"/>
      <c r="FK87" s="7"/>
      <c r="FL87" s="7"/>
      <c r="FM87" s="2" t="s">
        <v>168</v>
      </c>
      <c r="FN87" s="2" t="s">
        <v>126</v>
      </c>
      <c r="FO87" s="2" t="s">
        <v>129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209</v>
      </c>
      <c r="FZ87" s="2" t="s">
        <v>126</v>
      </c>
      <c r="GA87" s="2" t="s">
        <v>129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150</v>
      </c>
      <c r="GL87" s="2" t="s">
        <v>126</v>
      </c>
      <c r="GM87" s="2" t="s">
        <v>129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150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168</v>
      </c>
      <c r="HJ87" s="2" t="s">
        <v>126</v>
      </c>
      <c r="HK87" s="2" t="s">
        <v>129</v>
      </c>
      <c r="HL87" s="2" t="s">
        <v>129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168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168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126</v>
      </c>
      <c r="IU87" s="2" t="s">
        <v>1288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168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136</v>
      </c>
      <c r="JR87" s="2" t="s">
        <v>126</v>
      </c>
      <c r="JS87" s="2" t="s">
        <v>1288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168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168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169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168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168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169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169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168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168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168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168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1291</v>
      </c>
      <c r="B88" s="2" t="s">
        <v>118</v>
      </c>
      <c r="C88" s="2" t="s">
        <v>965</v>
      </c>
      <c r="D88" s="2" t="s">
        <v>560</v>
      </c>
      <c r="E88" s="2" t="s">
        <v>561</v>
      </c>
      <c r="F88" s="2" t="s">
        <v>1284</v>
      </c>
      <c r="G88" s="2" t="s">
        <v>1284</v>
      </c>
      <c r="H88" s="2" t="s">
        <v>1284</v>
      </c>
      <c r="I88" s="2" t="s">
        <v>1285</v>
      </c>
      <c r="J88" s="2" t="s">
        <v>124</v>
      </c>
      <c r="K88" s="2" t="s">
        <v>303</v>
      </c>
      <c r="L88" s="3">
        <v>76.5</v>
      </c>
      <c r="M88" s="3">
        <v>80.33</v>
      </c>
      <c r="N88" s="3">
        <v>159.99</v>
      </c>
      <c r="O88" s="2" t="s">
        <v>126</v>
      </c>
      <c r="P88" s="2" t="s">
        <v>443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939</v>
      </c>
      <c r="V88" s="2" t="s">
        <v>177</v>
      </c>
      <c r="W88" s="2" t="s">
        <v>381</v>
      </c>
      <c r="X88" s="2" t="s">
        <v>381</v>
      </c>
      <c r="Y88" s="2" t="s">
        <v>788</v>
      </c>
      <c r="Z88" s="4">
        <v>77</v>
      </c>
      <c r="AA88" s="4">
        <f>=ROUNDDOWN({0},0)</f>
      </c>
      <c r="AB88" s="5"/>
      <c r="AC88" s="2" t="s">
        <v>450</v>
      </c>
      <c r="AD88" s="4">
        <v>22</v>
      </c>
      <c r="AE88" s="4">
        <v>22</v>
      </c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1286</v>
      </c>
      <c r="BX88" s="2" t="s">
        <v>129</v>
      </c>
      <c r="BY88" s="2" t="s">
        <v>139</v>
      </c>
      <c r="BZ88" s="2" t="s">
        <v>129</v>
      </c>
      <c r="CA88" s="4"/>
      <c r="CB88" s="8"/>
      <c r="CC88" s="4"/>
      <c r="CD88" s="8"/>
      <c r="CE88" s="7"/>
      <c r="CF88" s="7"/>
      <c r="CG88" s="2" t="s">
        <v>136</v>
      </c>
      <c r="CH88" s="2" t="s">
        <v>126</v>
      </c>
      <c r="CI88" s="2" t="s">
        <v>1287</v>
      </c>
      <c r="CJ88" s="2" t="s">
        <v>129</v>
      </c>
      <c r="CK88" s="2" t="s">
        <v>139</v>
      </c>
      <c r="CL88" s="2" t="s">
        <v>129</v>
      </c>
      <c r="CM88" s="4"/>
      <c r="CN88" s="8"/>
      <c r="CO88" s="4"/>
      <c r="CP88" s="8"/>
      <c r="CQ88" s="7"/>
      <c r="CR88" s="7"/>
      <c r="CS88" s="2" t="s">
        <v>136</v>
      </c>
      <c r="CT88" s="2" t="s">
        <v>126</v>
      </c>
      <c r="CU88" s="2" t="s">
        <v>795</v>
      </c>
      <c r="CV88" s="2" t="s">
        <v>129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209</v>
      </c>
      <c r="DF88" s="2" t="s">
        <v>126</v>
      </c>
      <c r="DG88" s="2" t="s">
        <v>129</v>
      </c>
      <c r="DH88" s="2" t="s">
        <v>129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209</v>
      </c>
      <c r="DR88" s="2" t="s">
        <v>126</v>
      </c>
      <c r="DS88" s="2" t="s">
        <v>129</v>
      </c>
      <c r="DT88" s="2" t="s">
        <v>129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168</v>
      </c>
      <c r="ED88" s="2" t="s">
        <v>126</v>
      </c>
      <c r="EE88" s="2" t="s">
        <v>129</v>
      </c>
      <c r="EF88" s="2" t="s">
        <v>129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150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129</v>
      </c>
      <c r="FB88" s="2" t="s">
        <v>129</v>
      </c>
      <c r="FC88" s="2" t="s">
        <v>129</v>
      </c>
      <c r="FD88" s="2" t="s">
        <v>129</v>
      </c>
      <c r="FE88" s="2" t="s">
        <v>129</v>
      </c>
      <c r="FF88" s="2" t="s">
        <v>129</v>
      </c>
      <c r="FG88" s="4"/>
      <c r="FH88" s="8"/>
      <c r="FI88" s="4"/>
      <c r="FJ88" s="8"/>
      <c r="FK88" s="7"/>
      <c r="FL88" s="7"/>
      <c r="FM88" s="2" t="s">
        <v>168</v>
      </c>
      <c r="FN88" s="2" t="s">
        <v>126</v>
      </c>
      <c r="FO88" s="2" t="s">
        <v>129</v>
      </c>
      <c r="FP88" s="2" t="s">
        <v>129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209</v>
      </c>
      <c r="FZ88" s="2" t="s">
        <v>126</v>
      </c>
      <c r="GA88" s="2" t="s">
        <v>129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150</v>
      </c>
      <c r="GL88" s="2" t="s">
        <v>126</v>
      </c>
      <c r="GM88" s="2" t="s">
        <v>129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150</v>
      </c>
      <c r="GX88" s="2" t="s">
        <v>126</v>
      </c>
      <c r="GY88" s="2" t="s">
        <v>129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168</v>
      </c>
      <c r="HJ88" s="2" t="s">
        <v>126</v>
      </c>
      <c r="HK88" s="2" t="s">
        <v>129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168</v>
      </c>
      <c r="HV88" s="2" t="s">
        <v>126</v>
      </c>
      <c r="HW88" s="2" t="s">
        <v>129</v>
      </c>
      <c r="HX88" s="2" t="s">
        <v>129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168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209</v>
      </c>
      <c r="IT88" s="2" t="s">
        <v>126</v>
      </c>
      <c r="IU88" s="2" t="s">
        <v>129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168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136</v>
      </c>
      <c r="JR88" s="2" t="s">
        <v>126</v>
      </c>
      <c r="JS88" s="2" t="s">
        <v>1287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168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168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169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168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168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169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168</v>
      </c>
      <c r="NJ88" s="2" t="s">
        <v>126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169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168</v>
      </c>
      <c r="OH88" s="2" t="s">
        <v>126</v>
      </c>
      <c r="OI88" s="2" t="s">
        <v>129</v>
      </c>
      <c r="OJ88" s="2" t="s">
        <v>129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168</v>
      </c>
      <c r="OT88" s="2" t="s">
        <v>126</v>
      </c>
      <c r="OU88" s="2" t="s">
        <v>129</v>
      </c>
      <c r="OV88" s="2" t="s">
        <v>129</v>
      </c>
      <c r="OW88" s="2" t="s">
        <v>139</v>
      </c>
      <c r="OX88" s="2" t="s">
        <v>129</v>
      </c>
      <c r="OY88" s="4"/>
      <c r="OZ88" s="8"/>
      <c r="PA88" s="4"/>
      <c r="PB88" s="8"/>
      <c r="PC88" s="7"/>
      <c r="PD88" s="7"/>
      <c r="PE88" s="2" t="s">
        <v>168</v>
      </c>
      <c r="PF88" s="2" t="s">
        <v>126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168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129</v>
      </c>
    </row>
    <row r="89">
      <c r="A89" s="2" t="s">
        <v>1292</v>
      </c>
      <c r="B89" s="2" t="s">
        <v>118</v>
      </c>
      <c r="C89" s="2" t="s">
        <v>965</v>
      </c>
      <c r="D89" s="2" t="s">
        <v>819</v>
      </c>
      <c r="E89" s="2" t="s">
        <v>820</v>
      </c>
      <c r="F89" s="2" t="s">
        <v>1293</v>
      </c>
      <c r="G89" s="2" t="s">
        <v>1293</v>
      </c>
      <c r="H89" s="2" t="s">
        <v>1293</v>
      </c>
      <c r="I89" s="2" t="s">
        <v>1294</v>
      </c>
      <c r="J89" s="2" t="s">
        <v>124</v>
      </c>
      <c r="K89" s="2" t="s">
        <v>400</v>
      </c>
      <c r="L89" s="3">
        <v>80</v>
      </c>
      <c r="M89" s="3">
        <v>84</v>
      </c>
      <c r="N89" s="3">
        <v>169.99</v>
      </c>
      <c r="O89" s="2" t="s">
        <v>742</v>
      </c>
      <c r="P89" s="2" t="s">
        <v>264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129</v>
      </c>
      <c r="V89" s="2" t="s">
        <v>177</v>
      </c>
      <c r="W89" s="2" t="s">
        <v>326</v>
      </c>
      <c r="X89" s="2" t="s">
        <v>129</v>
      </c>
      <c r="Y89" s="2" t="s">
        <v>327</v>
      </c>
      <c r="Z89" s="4"/>
      <c r="AA89" s="4">
        <f>=ROUNDDOWN({0},0)</f>
      </c>
      <c r="AB89" s="5">
        <v>1.9</v>
      </c>
      <c r="AC89" s="2" t="s">
        <v>129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96</v>
      </c>
      <c r="AQ89" s="8">
        <v>8713.37</v>
      </c>
      <c r="AR89" s="4"/>
      <c r="AS89" s="8"/>
      <c r="AT89" s="7"/>
      <c r="AU89" s="7"/>
      <c r="AV89" s="4">
        <v>96</v>
      </c>
      <c r="AW89" s="8">
        <v>8713.37</v>
      </c>
      <c r="AX89" s="4"/>
      <c r="AY89" s="8"/>
      <c r="AZ89" s="7"/>
      <c r="BA89" s="7"/>
      <c r="BB89" s="7">
        <v>1</v>
      </c>
      <c r="BC89" s="4">
        <v>96</v>
      </c>
      <c r="BD89" s="8">
        <v>8713.37</v>
      </c>
      <c r="BE89" s="4"/>
      <c r="BF89" s="8"/>
      <c r="BG89" s="7"/>
      <c r="BH89" s="7"/>
      <c r="BI89" s="7">
        <v>1</v>
      </c>
      <c r="BJ89" s="4">
        <v>96</v>
      </c>
      <c r="BK89" s="8">
        <v>8713.37</v>
      </c>
      <c r="BL89" s="2" t="s">
        <v>1295</v>
      </c>
      <c r="BM89" s="7">
        <v>1</v>
      </c>
      <c r="BN89" s="7">
        <v>1</v>
      </c>
      <c r="BO89" s="4">
        <v>6</v>
      </c>
      <c r="BP89" s="8">
        <v>589.74</v>
      </c>
      <c r="BQ89" s="4"/>
      <c r="BR89" s="8"/>
      <c r="BS89" s="7"/>
      <c r="BT89" s="7"/>
      <c r="BU89" s="2" t="s">
        <v>136</v>
      </c>
      <c r="BV89" s="2" t="s">
        <v>170</v>
      </c>
      <c r="BW89" s="2" t="s">
        <v>824</v>
      </c>
      <c r="BX89" s="2" t="s">
        <v>368</v>
      </c>
      <c r="BY89" s="2" t="s">
        <v>139</v>
      </c>
      <c r="BZ89" s="2" t="s">
        <v>129</v>
      </c>
      <c r="CA89" s="4">
        <v>13</v>
      </c>
      <c r="CB89" s="8">
        <v>1319.93</v>
      </c>
      <c r="CC89" s="4"/>
      <c r="CD89" s="8"/>
      <c r="CE89" s="7"/>
      <c r="CF89" s="7"/>
      <c r="CG89" s="2" t="s">
        <v>136</v>
      </c>
      <c r="CH89" s="2" t="s">
        <v>170</v>
      </c>
      <c r="CI89" s="2" t="s">
        <v>327</v>
      </c>
      <c r="CJ89" s="2" t="s">
        <v>859</v>
      </c>
      <c r="CK89" s="2" t="s">
        <v>139</v>
      </c>
      <c r="CL89" s="2" t="s">
        <v>129</v>
      </c>
      <c r="CM89" s="4">
        <v>17</v>
      </c>
      <c r="CN89" s="8">
        <v>1110.01</v>
      </c>
      <c r="CO89" s="4"/>
      <c r="CP89" s="8"/>
      <c r="CQ89" s="7"/>
      <c r="CR89" s="7"/>
      <c r="CS89" s="2" t="s">
        <v>136</v>
      </c>
      <c r="CT89" s="2" t="s">
        <v>170</v>
      </c>
      <c r="CU89" s="2" t="s">
        <v>826</v>
      </c>
      <c r="CV89" s="2" t="s">
        <v>330</v>
      </c>
      <c r="CW89" s="2" t="s">
        <v>139</v>
      </c>
      <c r="CX89" s="2" t="s">
        <v>129</v>
      </c>
      <c r="CY89" s="4">
        <v>21</v>
      </c>
      <c r="CZ89" s="8">
        <v>1883.28</v>
      </c>
      <c r="DA89" s="4"/>
      <c r="DB89" s="8"/>
      <c r="DC89" s="7"/>
      <c r="DD89" s="7"/>
      <c r="DE89" s="2" t="s">
        <v>136</v>
      </c>
      <c r="DF89" s="2" t="s">
        <v>170</v>
      </c>
      <c r="DG89" s="2" t="s">
        <v>184</v>
      </c>
      <c r="DH89" s="2" t="s">
        <v>556</v>
      </c>
      <c r="DI89" s="2" t="s">
        <v>139</v>
      </c>
      <c r="DJ89" s="2" t="s">
        <v>129</v>
      </c>
      <c r="DK89" s="4">
        <v>19</v>
      </c>
      <c r="DL89" s="8">
        <v>1810.71</v>
      </c>
      <c r="DM89" s="4"/>
      <c r="DN89" s="8"/>
      <c r="DO89" s="7"/>
      <c r="DP89" s="7"/>
      <c r="DQ89" s="2" t="s">
        <v>136</v>
      </c>
      <c r="DR89" s="2" t="s">
        <v>170</v>
      </c>
      <c r="DS89" s="2" t="s">
        <v>332</v>
      </c>
      <c r="DT89" s="2" t="s">
        <v>1296</v>
      </c>
      <c r="DU89" s="2" t="s">
        <v>139</v>
      </c>
      <c r="DV89" s="2" t="s">
        <v>129</v>
      </c>
      <c r="DW89" s="4">
        <v>16</v>
      </c>
      <c r="DX89" s="8">
        <v>1614.4</v>
      </c>
      <c r="DY89" s="4"/>
      <c r="DZ89" s="8"/>
      <c r="EA89" s="7"/>
      <c r="EB89" s="7"/>
      <c r="EC89" s="2" t="s">
        <v>136</v>
      </c>
      <c r="ED89" s="2" t="s">
        <v>170</v>
      </c>
      <c r="EE89" s="2" t="s">
        <v>826</v>
      </c>
      <c r="EF89" s="2" t="s">
        <v>1297</v>
      </c>
      <c r="EG89" s="2" t="s">
        <v>139</v>
      </c>
      <c r="EH89" s="2" t="s">
        <v>129</v>
      </c>
      <c r="EI89" s="4">
        <v>3</v>
      </c>
      <c r="EJ89" s="8">
        <v>294.58</v>
      </c>
      <c r="EK89" s="4"/>
      <c r="EL89" s="8"/>
      <c r="EM89" s="7"/>
      <c r="EN89" s="7"/>
      <c r="EO89" s="2" t="s">
        <v>136</v>
      </c>
      <c r="EP89" s="2" t="s">
        <v>170</v>
      </c>
      <c r="EQ89" s="2" t="s">
        <v>826</v>
      </c>
      <c r="ER89" s="2" t="s">
        <v>340</v>
      </c>
      <c r="ES89" s="2" t="s">
        <v>139</v>
      </c>
      <c r="ET89" s="2" t="s">
        <v>129</v>
      </c>
      <c r="EU89" s="4"/>
      <c r="EV89" s="8"/>
      <c r="EW89" s="4"/>
      <c r="EX89" s="8"/>
      <c r="EY89" s="7"/>
      <c r="EZ89" s="7"/>
      <c r="FA89" s="2" t="s">
        <v>136</v>
      </c>
      <c r="FB89" s="2" t="s">
        <v>170</v>
      </c>
      <c r="FC89" s="2" t="s">
        <v>335</v>
      </c>
      <c r="FD89" s="2" t="s">
        <v>129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168</v>
      </c>
      <c r="FN89" s="2" t="s">
        <v>170</v>
      </c>
      <c r="FO89" s="2" t="s">
        <v>129</v>
      </c>
      <c r="FP89" s="2" t="s">
        <v>129</v>
      </c>
      <c r="FQ89" s="2" t="s">
        <v>139</v>
      </c>
      <c r="FR89" s="2" t="s">
        <v>129</v>
      </c>
      <c r="FS89" s="4">
        <v>1</v>
      </c>
      <c r="FT89" s="8">
        <v>90.72</v>
      </c>
      <c r="FU89" s="4"/>
      <c r="FV89" s="8"/>
      <c r="FW89" s="7"/>
      <c r="FX89" s="7"/>
      <c r="FY89" s="2" t="s">
        <v>136</v>
      </c>
      <c r="FZ89" s="2" t="s">
        <v>170</v>
      </c>
      <c r="GA89" s="2" t="s">
        <v>1298</v>
      </c>
      <c r="GB89" s="2" t="s">
        <v>1299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168</v>
      </c>
      <c r="GL89" s="2" t="s">
        <v>170</v>
      </c>
      <c r="GM89" s="2" t="s">
        <v>129</v>
      </c>
      <c r="GN89" s="2" t="s">
        <v>129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168</v>
      </c>
      <c r="GX89" s="2" t="s">
        <v>170</v>
      </c>
      <c r="GY89" s="2" t="s">
        <v>129</v>
      </c>
      <c r="GZ89" s="2" t="s">
        <v>129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161</v>
      </c>
      <c r="HJ89" s="2" t="s">
        <v>170</v>
      </c>
      <c r="HK89" s="2" t="s">
        <v>129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136</v>
      </c>
      <c r="HV89" s="2" t="s">
        <v>170</v>
      </c>
      <c r="HW89" s="2" t="s">
        <v>340</v>
      </c>
      <c r="HX89" s="2" t="s">
        <v>129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168</v>
      </c>
      <c r="IH89" s="2" t="s">
        <v>170</v>
      </c>
      <c r="II89" s="2" t="s">
        <v>129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168</v>
      </c>
      <c r="IT89" s="2" t="s">
        <v>170</v>
      </c>
      <c r="IU89" s="2" t="s">
        <v>129</v>
      </c>
      <c r="IV89" s="2" t="s">
        <v>129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136</v>
      </c>
      <c r="JF89" s="2" t="s">
        <v>170</v>
      </c>
      <c r="JG89" s="2" t="s">
        <v>395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170</v>
      </c>
      <c r="JS89" s="2" t="s">
        <v>826</v>
      </c>
      <c r="JT89" s="2" t="s">
        <v>129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168</v>
      </c>
      <c r="KD89" s="2" t="s">
        <v>170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168</v>
      </c>
      <c r="KP89" s="2" t="s">
        <v>170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169</v>
      </c>
      <c r="LB89" s="2" t="s">
        <v>170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168</v>
      </c>
      <c r="LN89" s="2" t="s">
        <v>170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168</v>
      </c>
      <c r="LZ89" s="2" t="s">
        <v>170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169</v>
      </c>
      <c r="ML89" s="2" t="s">
        <v>170</v>
      </c>
      <c r="MM89" s="2" t="s">
        <v>129</v>
      </c>
      <c r="MN89" s="2" t="s">
        <v>129</v>
      </c>
      <c r="MO89" s="2" t="s">
        <v>139</v>
      </c>
      <c r="MP89" s="2" t="s">
        <v>129</v>
      </c>
      <c r="MQ89" s="4"/>
      <c r="MR89" s="8"/>
      <c r="MS89" s="4"/>
      <c r="MT89" s="8"/>
      <c r="MU89" s="7"/>
      <c r="MV89" s="7"/>
      <c r="MW89" s="2" t="s">
        <v>169</v>
      </c>
      <c r="MX89" s="2" t="s">
        <v>170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168</v>
      </c>
      <c r="NJ89" s="2" t="s">
        <v>170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169</v>
      </c>
      <c r="NV89" s="2" t="s">
        <v>170</v>
      </c>
      <c r="NW89" s="2" t="s">
        <v>129</v>
      </c>
      <c r="NX89" s="2" t="s">
        <v>129</v>
      </c>
      <c r="NY89" s="2" t="s">
        <v>139</v>
      </c>
      <c r="NZ89" s="2" t="s">
        <v>129</v>
      </c>
      <c r="OA89" s="4"/>
      <c r="OB89" s="8"/>
      <c r="OC89" s="4"/>
      <c r="OD89" s="8"/>
      <c r="OE89" s="7"/>
      <c r="OF89" s="7"/>
      <c r="OG89" s="2" t="s">
        <v>168</v>
      </c>
      <c r="OH89" s="2" t="s">
        <v>170</v>
      </c>
      <c r="OI89" s="2" t="s">
        <v>129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168</v>
      </c>
      <c r="PF89" s="2" t="s">
        <v>170</v>
      </c>
      <c r="PG89" s="2" t="s">
        <v>129</v>
      </c>
      <c r="PH89" s="2" t="s">
        <v>129</v>
      </c>
      <c r="PI89" s="2" t="s">
        <v>139</v>
      </c>
      <c r="PJ89" s="2" t="s">
        <v>129</v>
      </c>
      <c r="PK89" s="4"/>
      <c r="PL89" s="8"/>
      <c r="PM89" s="4"/>
      <c r="PN89" s="8"/>
      <c r="PO89" s="7"/>
      <c r="PP89" s="7"/>
      <c r="PQ89" s="2" t="s">
        <v>168</v>
      </c>
      <c r="PR89" s="2" t="s">
        <v>170</v>
      </c>
      <c r="PS89" s="2" t="s">
        <v>129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168</v>
      </c>
      <c r="QD89" s="2" t="s">
        <v>170</v>
      </c>
      <c r="QE89" s="2" t="s">
        <v>129</v>
      </c>
      <c r="QF89" s="2" t="s">
        <v>129</v>
      </c>
      <c r="QG89" s="2" t="s">
        <v>139</v>
      </c>
      <c r="QH89" s="2" t="s">
        <v>311</v>
      </c>
    </row>
    <row r="90">
      <c r="A90" s="2" t="s">
        <v>1300</v>
      </c>
      <c r="B90" s="2" t="s">
        <v>118</v>
      </c>
      <c r="C90" s="2" t="s">
        <v>965</v>
      </c>
      <c r="D90" s="2" t="s">
        <v>120</v>
      </c>
      <c r="E90" s="2" t="s">
        <v>121</v>
      </c>
      <c r="F90" s="2" t="s">
        <v>1301</v>
      </c>
      <c r="G90" s="2" t="s">
        <v>1301</v>
      </c>
      <c r="H90" s="2" t="s">
        <v>1301</v>
      </c>
      <c r="I90" s="2" t="s">
        <v>417</v>
      </c>
      <c r="J90" s="2" t="s">
        <v>124</v>
      </c>
      <c r="K90" s="2" t="s">
        <v>365</v>
      </c>
      <c r="L90" s="3">
        <v>63.75</v>
      </c>
      <c r="M90" s="3">
        <v>66.94</v>
      </c>
      <c r="N90" s="3">
        <v>139.99</v>
      </c>
      <c r="O90" s="2" t="s">
        <v>126</v>
      </c>
      <c r="P90" s="2" t="s">
        <v>264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176</v>
      </c>
      <c r="V90" s="2" t="s">
        <v>177</v>
      </c>
      <c r="W90" s="2" t="s">
        <v>132</v>
      </c>
      <c r="X90" s="2" t="s">
        <v>265</v>
      </c>
      <c r="Y90" s="2" t="s">
        <v>419</v>
      </c>
      <c r="Z90" s="4">
        <v>98</v>
      </c>
      <c r="AA90" s="4">
        <f>=ROUNDDOWN(326.666666666667,0)</f>
      </c>
      <c r="AB90" s="5">
        <v>0.3</v>
      </c>
      <c r="AC90" s="2" t="s">
        <v>129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36</v>
      </c>
      <c r="AQ90" s="8">
        <v>2827.11</v>
      </c>
      <c r="AR90" s="4"/>
      <c r="AS90" s="8"/>
      <c r="AT90" s="7"/>
      <c r="AU90" s="7"/>
      <c r="AV90" s="4">
        <v>36</v>
      </c>
      <c r="AW90" s="8">
        <v>2827.11</v>
      </c>
      <c r="AX90" s="4"/>
      <c r="AY90" s="8"/>
      <c r="AZ90" s="7"/>
      <c r="BA90" s="7"/>
      <c r="BB90" s="7">
        <v>1</v>
      </c>
      <c r="BC90" s="4">
        <v>36</v>
      </c>
      <c r="BD90" s="8">
        <v>2827.11</v>
      </c>
      <c r="BE90" s="4"/>
      <c r="BF90" s="8"/>
      <c r="BG90" s="7"/>
      <c r="BH90" s="7"/>
      <c r="BI90" s="7">
        <v>1</v>
      </c>
      <c r="BJ90" s="4">
        <v>36</v>
      </c>
      <c r="BK90" s="8">
        <v>2827.11</v>
      </c>
      <c r="BL90" s="2" t="s">
        <v>1302</v>
      </c>
      <c r="BM90" s="7">
        <v>1</v>
      </c>
      <c r="BN90" s="7">
        <v>1</v>
      </c>
      <c r="BO90" s="4">
        <v>5</v>
      </c>
      <c r="BP90" s="8">
        <v>415.73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1253</v>
      </c>
      <c r="BX90" s="2" t="s">
        <v>1303</v>
      </c>
      <c r="BY90" s="2" t="s">
        <v>139</v>
      </c>
      <c r="BZ90" s="2" t="s">
        <v>129</v>
      </c>
      <c r="CA90" s="4"/>
      <c r="CB90" s="8"/>
      <c r="CC90" s="4"/>
      <c r="CD90" s="8"/>
      <c r="CE90" s="7"/>
      <c r="CF90" s="7"/>
      <c r="CG90" s="2" t="s">
        <v>136</v>
      </c>
      <c r="CH90" s="2" t="s">
        <v>126</v>
      </c>
      <c r="CI90" s="2" t="s">
        <v>419</v>
      </c>
      <c r="CJ90" s="2" t="s">
        <v>129</v>
      </c>
      <c r="CK90" s="2" t="s">
        <v>139</v>
      </c>
      <c r="CL90" s="2" t="s">
        <v>129</v>
      </c>
      <c r="CM90" s="4">
        <v>8</v>
      </c>
      <c r="CN90" s="8">
        <v>528.96</v>
      </c>
      <c r="CO90" s="4"/>
      <c r="CP90" s="8"/>
      <c r="CQ90" s="7"/>
      <c r="CR90" s="7"/>
      <c r="CS90" s="2" t="s">
        <v>136</v>
      </c>
      <c r="CT90" s="2" t="s">
        <v>126</v>
      </c>
      <c r="CU90" s="2" t="s">
        <v>917</v>
      </c>
      <c r="CV90" s="2" t="s">
        <v>1304</v>
      </c>
      <c r="CW90" s="2" t="s">
        <v>139</v>
      </c>
      <c r="CX90" s="2" t="s">
        <v>129</v>
      </c>
      <c r="CY90" s="4">
        <v>19</v>
      </c>
      <c r="CZ90" s="8">
        <v>1586.5</v>
      </c>
      <c r="DA90" s="4"/>
      <c r="DB90" s="8"/>
      <c r="DC90" s="7"/>
      <c r="DD90" s="7"/>
      <c r="DE90" s="2" t="s">
        <v>136</v>
      </c>
      <c r="DF90" s="2" t="s">
        <v>126</v>
      </c>
      <c r="DG90" s="2" t="s">
        <v>184</v>
      </c>
      <c r="DH90" s="2" t="s">
        <v>155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136</v>
      </c>
      <c r="DR90" s="2" t="s">
        <v>126</v>
      </c>
      <c r="DS90" s="2" t="s">
        <v>332</v>
      </c>
      <c r="DT90" s="2" t="s">
        <v>129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136</v>
      </c>
      <c r="ED90" s="2" t="s">
        <v>126</v>
      </c>
      <c r="EE90" s="2" t="s">
        <v>1305</v>
      </c>
      <c r="EF90" s="2" t="s">
        <v>788</v>
      </c>
      <c r="EG90" s="2" t="s">
        <v>139</v>
      </c>
      <c r="EH90" s="2" t="s">
        <v>129</v>
      </c>
      <c r="EI90" s="4">
        <v>4</v>
      </c>
      <c r="EJ90" s="8">
        <v>295.92</v>
      </c>
      <c r="EK90" s="4"/>
      <c r="EL90" s="8"/>
      <c r="EM90" s="7"/>
      <c r="EN90" s="7"/>
      <c r="EO90" s="2" t="s">
        <v>136</v>
      </c>
      <c r="EP90" s="2" t="s">
        <v>170</v>
      </c>
      <c r="EQ90" s="2" t="s">
        <v>190</v>
      </c>
      <c r="ER90" s="2" t="s">
        <v>717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136</v>
      </c>
      <c r="FB90" s="2" t="s">
        <v>151</v>
      </c>
      <c r="FC90" s="2" t="s">
        <v>826</v>
      </c>
      <c r="FD90" s="2" t="s">
        <v>129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168</v>
      </c>
      <c r="FN90" s="2" t="s">
        <v>126</v>
      </c>
      <c r="FO90" s="2" t="s">
        <v>129</v>
      </c>
      <c r="FP90" s="2" t="s">
        <v>129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1298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168</v>
      </c>
      <c r="GL90" s="2" t="s">
        <v>126</v>
      </c>
      <c r="GM90" s="2" t="s">
        <v>129</v>
      </c>
      <c r="GN90" s="2" t="s">
        <v>129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168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161</v>
      </c>
      <c r="HJ90" s="2" t="s">
        <v>126</v>
      </c>
      <c r="HK90" s="2" t="s">
        <v>129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126</v>
      </c>
      <c r="HW90" s="2" t="s">
        <v>424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168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136</v>
      </c>
      <c r="IT90" s="2" t="s">
        <v>126</v>
      </c>
      <c r="IU90" s="2" t="s">
        <v>342</v>
      </c>
      <c r="IV90" s="2" t="s">
        <v>129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136</v>
      </c>
      <c r="JF90" s="2" t="s">
        <v>126</v>
      </c>
      <c r="JG90" s="2" t="s">
        <v>395</v>
      </c>
      <c r="JH90" s="2" t="s">
        <v>492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126</v>
      </c>
      <c r="JS90" s="2" t="s">
        <v>425</v>
      </c>
      <c r="JT90" s="2" t="s">
        <v>129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168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168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169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168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168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169</v>
      </c>
      <c r="ML90" s="2" t="s">
        <v>126</v>
      </c>
      <c r="MM90" s="2" t="s">
        <v>129</v>
      </c>
      <c r="MN90" s="2" t="s">
        <v>129</v>
      </c>
      <c r="MO90" s="2" t="s">
        <v>139</v>
      </c>
      <c r="MP90" s="2" t="s">
        <v>129</v>
      </c>
      <c r="MQ90" s="4"/>
      <c r="MR90" s="8"/>
      <c r="MS90" s="4"/>
      <c r="MT90" s="8"/>
      <c r="MU90" s="7"/>
      <c r="MV90" s="7"/>
      <c r="MW90" s="2" t="s">
        <v>169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169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168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168</v>
      </c>
      <c r="PF90" s="2" t="s">
        <v>126</v>
      </c>
      <c r="PG90" s="2" t="s">
        <v>129</v>
      </c>
      <c r="PH90" s="2" t="s">
        <v>129</v>
      </c>
      <c r="PI90" s="2" t="s">
        <v>139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168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311</v>
      </c>
    </row>
    <row r="91">
      <c r="A91" s="2" t="s">
        <v>1306</v>
      </c>
      <c r="B91" s="2" t="s">
        <v>118</v>
      </c>
      <c r="C91" s="2" t="s">
        <v>965</v>
      </c>
      <c r="D91" s="2" t="s">
        <v>120</v>
      </c>
      <c r="E91" s="2" t="s">
        <v>121</v>
      </c>
      <c r="F91" s="2" t="s">
        <v>1307</v>
      </c>
      <c r="G91" s="2" t="s">
        <v>1307</v>
      </c>
      <c r="H91" s="2" t="s">
        <v>1307</v>
      </c>
      <c r="I91" s="2" t="s">
        <v>1308</v>
      </c>
      <c r="J91" s="2" t="s">
        <v>124</v>
      </c>
      <c r="K91" s="2" t="s">
        <v>400</v>
      </c>
      <c r="L91" s="3">
        <v>117.76</v>
      </c>
      <c r="M91" s="3">
        <v>123.65</v>
      </c>
      <c r="N91" s="3">
        <v>279.99</v>
      </c>
      <c r="O91" s="2" t="s">
        <v>126</v>
      </c>
      <c r="P91" s="2" t="s">
        <v>264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176</v>
      </c>
      <c r="V91" s="2" t="s">
        <v>177</v>
      </c>
      <c r="W91" s="2" t="s">
        <v>381</v>
      </c>
      <c r="X91" s="2" t="s">
        <v>132</v>
      </c>
      <c r="Y91" s="2" t="s">
        <v>430</v>
      </c>
      <c r="Z91" s="4">
        <v>75</v>
      </c>
      <c r="AA91" s="4">
        <f>=ROUNDDOWN(187.5,0)</f>
      </c>
      <c r="AB91" s="5">
        <v>0.4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6</v>
      </c>
      <c r="AQ91" s="8">
        <v>898.69</v>
      </c>
      <c r="AR91" s="4"/>
      <c r="AS91" s="8"/>
      <c r="AT91" s="7"/>
      <c r="AU91" s="7"/>
      <c r="AV91" s="4">
        <v>6</v>
      </c>
      <c r="AW91" s="8">
        <v>898.69</v>
      </c>
      <c r="AX91" s="4"/>
      <c r="AY91" s="8"/>
      <c r="AZ91" s="7"/>
      <c r="BA91" s="7"/>
      <c r="BB91" s="7">
        <v>1</v>
      </c>
      <c r="BC91" s="4">
        <v>6</v>
      </c>
      <c r="BD91" s="8">
        <v>898.69</v>
      </c>
      <c r="BE91" s="4"/>
      <c r="BF91" s="8"/>
      <c r="BG91" s="7"/>
      <c r="BH91" s="7"/>
      <c r="BI91" s="7">
        <v>1</v>
      </c>
      <c r="BJ91" s="4">
        <v>6</v>
      </c>
      <c r="BK91" s="8">
        <v>898.69</v>
      </c>
      <c r="BL91" s="2" t="s">
        <v>1309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136</v>
      </c>
      <c r="BV91" s="2" t="s">
        <v>126</v>
      </c>
      <c r="BW91" s="2" t="s">
        <v>431</v>
      </c>
      <c r="BX91" s="2" t="s">
        <v>129</v>
      </c>
      <c r="BY91" s="2" t="s">
        <v>139</v>
      </c>
      <c r="BZ91" s="2" t="s">
        <v>129</v>
      </c>
      <c r="CA91" s="4">
        <v>3</v>
      </c>
      <c r="CB91" s="8">
        <v>492.8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433</v>
      </c>
      <c r="CJ91" s="2" t="s">
        <v>720</v>
      </c>
      <c r="CK91" s="2" t="s">
        <v>139</v>
      </c>
      <c r="CL91" s="2" t="s">
        <v>129</v>
      </c>
      <c r="CM91" s="4">
        <v>1</v>
      </c>
      <c r="CN91" s="8">
        <v>114.24</v>
      </c>
      <c r="CO91" s="4"/>
      <c r="CP91" s="8"/>
      <c r="CQ91" s="7"/>
      <c r="CR91" s="7"/>
      <c r="CS91" s="2" t="s">
        <v>136</v>
      </c>
      <c r="CT91" s="2" t="s">
        <v>126</v>
      </c>
      <c r="CU91" s="2" t="s">
        <v>434</v>
      </c>
      <c r="CV91" s="2" t="s">
        <v>1310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161</v>
      </c>
      <c r="DF91" s="2" t="s">
        <v>126</v>
      </c>
      <c r="DG91" s="2" t="s">
        <v>129</v>
      </c>
      <c r="DH91" s="2" t="s">
        <v>129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150</v>
      </c>
      <c r="DR91" s="2" t="s">
        <v>126</v>
      </c>
      <c r="DS91" s="2" t="s">
        <v>129</v>
      </c>
      <c r="DT91" s="2" t="s">
        <v>129</v>
      </c>
      <c r="DU91" s="2" t="s">
        <v>139</v>
      </c>
      <c r="DV91" s="2" t="s">
        <v>129</v>
      </c>
      <c r="DW91" s="4">
        <v>1</v>
      </c>
      <c r="DX91" s="8">
        <v>150.53</v>
      </c>
      <c r="DY91" s="4"/>
      <c r="DZ91" s="8"/>
      <c r="EA91" s="7"/>
      <c r="EB91" s="7"/>
      <c r="EC91" s="2" t="s">
        <v>136</v>
      </c>
      <c r="ED91" s="2" t="s">
        <v>126</v>
      </c>
      <c r="EE91" s="2" t="s">
        <v>897</v>
      </c>
      <c r="EF91" s="2" t="s">
        <v>1311</v>
      </c>
      <c r="EG91" s="2" t="s">
        <v>139</v>
      </c>
      <c r="EH91" s="2" t="s">
        <v>129</v>
      </c>
      <c r="EI91" s="4">
        <v>1</v>
      </c>
      <c r="EJ91" s="8">
        <v>141.12</v>
      </c>
      <c r="EK91" s="4"/>
      <c r="EL91" s="8"/>
      <c r="EM91" s="7"/>
      <c r="EN91" s="7"/>
      <c r="EO91" s="2" t="s">
        <v>136</v>
      </c>
      <c r="EP91" s="2" t="s">
        <v>126</v>
      </c>
      <c r="EQ91" s="2" t="s">
        <v>410</v>
      </c>
      <c r="ER91" s="2" t="s">
        <v>724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209</v>
      </c>
      <c r="FB91" s="2" t="s">
        <v>126</v>
      </c>
      <c r="FC91" s="2" t="s">
        <v>129</v>
      </c>
      <c r="FD91" s="2" t="s">
        <v>129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168</v>
      </c>
      <c r="FN91" s="2" t="s">
        <v>126</v>
      </c>
      <c r="FO91" s="2" t="s">
        <v>129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412</v>
      </c>
      <c r="GB91" s="2" t="s">
        <v>129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168</v>
      </c>
      <c r="GL91" s="2" t="s">
        <v>126</v>
      </c>
      <c r="GM91" s="2" t="s">
        <v>129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168</v>
      </c>
      <c r="GX91" s="2" t="s">
        <v>126</v>
      </c>
      <c r="GY91" s="2" t="s">
        <v>129</v>
      </c>
      <c r="GZ91" s="2" t="s">
        <v>129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161</v>
      </c>
      <c r="HJ91" s="2" t="s">
        <v>126</v>
      </c>
      <c r="HK91" s="2" t="s">
        <v>129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126</v>
      </c>
      <c r="HW91" s="2" t="s">
        <v>435</v>
      </c>
      <c r="HX91" s="2" t="s">
        <v>1312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168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126</v>
      </c>
      <c r="IU91" s="2" t="s">
        <v>342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126</v>
      </c>
      <c r="JG91" s="2" t="s">
        <v>208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126</v>
      </c>
      <c r="JS91" s="2" t="s">
        <v>433</v>
      </c>
      <c r="JT91" s="2" t="s">
        <v>129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168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168</v>
      </c>
      <c r="KP91" s="2" t="s">
        <v>126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169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168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168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169</v>
      </c>
      <c r="ML91" s="2" t="s">
        <v>126</v>
      </c>
      <c r="MM91" s="2" t="s">
        <v>129</v>
      </c>
      <c r="MN91" s="2" t="s">
        <v>129</v>
      </c>
      <c r="MO91" s="2" t="s">
        <v>139</v>
      </c>
      <c r="MP91" s="2" t="s">
        <v>129</v>
      </c>
      <c r="MQ91" s="4"/>
      <c r="MR91" s="8"/>
      <c r="MS91" s="4"/>
      <c r="MT91" s="8"/>
      <c r="MU91" s="7"/>
      <c r="MV91" s="7"/>
      <c r="MW91" s="2" t="s">
        <v>169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169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168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168</v>
      </c>
      <c r="PF91" s="2" t="s">
        <v>126</v>
      </c>
      <c r="PG91" s="2" t="s">
        <v>129</v>
      </c>
      <c r="PH91" s="2" t="s">
        <v>129</v>
      </c>
      <c r="PI91" s="2" t="s">
        <v>139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168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1313</v>
      </c>
      <c r="B92" s="2" t="s">
        <v>118</v>
      </c>
      <c r="C92" s="2" t="s">
        <v>1314</v>
      </c>
      <c r="D92" s="2" t="s">
        <v>120</v>
      </c>
      <c r="E92" s="2" t="s">
        <v>121</v>
      </c>
      <c r="F92" s="2" t="s">
        <v>1315</v>
      </c>
      <c r="G92" s="2" t="s">
        <v>1315</v>
      </c>
      <c r="H92" s="2" t="s">
        <v>1315</v>
      </c>
      <c r="I92" s="2" t="s">
        <v>1316</v>
      </c>
      <c r="J92" s="2" t="s">
        <v>124</v>
      </c>
      <c r="K92" s="2" t="s">
        <v>324</v>
      </c>
      <c r="L92" s="3">
        <v>267.67</v>
      </c>
      <c r="M92" s="3">
        <v>281.05</v>
      </c>
      <c r="N92" s="3">
        <v>609.99</v>
      </c>
      <c r="O92" s="2" t="s">
        <v>126</v>
      </c>
      <c r="P92" s="2" t="s">
        <v>175</v>
      </c>
      <c r="Q92" s="2" t="s">
        <v>128</v>
      </c>
      <c r="R92" s="2" t="s">
        <v>129</v>
      </c>
      <c r="S92" s="2" t="s">
        <v>1317</v>
      </c>
      <c r="T92" s="2" t="s">
        <v>129</v>
      </c>
      <c r="U92" s="2" t="s">
        <v>129</v>
      </c>
      <c r="V92" s="2" t="s">
        <v>866</v>
      </c>
      <c r="W92" s="2" t="s">
        <v>381</v>
      </c>
      <c r="X92" s="2" t="s">
        <v>129</v>
      </c>
      <c r="Y92" s="2" t="s">
        <v>1318</v>
      </c>
      <c r="Z92" s="4">
        <v>143</v>
      </c>
      <c r="AA92" s="4">
        <f>=ROUNDDOWN(47.6666666666667,0)</f>
      </c>
      <c r="AB92" s="5">
        <v>3</v>
      </c>
      <c r="AC92" s="2" t="s">
        <v>129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>
        <v>9.2</v>
      </c>
      <c r="AL92" s="2" t="s">
        <v>129</v>
      </c>
      <c r="AM92" s="4"/>
      <c r="AN92" s="4"/>
      <c r="AO92" s="7">
        <v>0.6093</v>
      </c>
      <c r="AP92" s="4">
        <v>181</v>
      </c>
      <c r="AQ92" s="8">
        <v>55986.96</v>
      </c>
      <c r="AR92" s="4"/>
      <c r="AS92" s="8"/>
      <c r="AT92" s="7"/>
      <c r="AU92" s="7"/>
      <c r="AV92" s="4">
        <v>181</v>
      </c>
      <c r="AW92" s="8">
        <v>55986.96</v>
      </c>
      <c r="AX92" s="4"/>
      <c r="AY92" s="8"/>
      <c r="AZ92" s="7"/>
      <c r="BA92" s="7"/>
      <c r="BB92" s="7">
        <v>1</v>
      </c>
      <c r="BC92" s="4">
        <v>346</v>
      </c>
      <c r="BD92" s="8">
        <v>100638.75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>
        <v>0.5563</v>
      </c>
      <c r="BJ92" s="4">
        <v>181</v>
      </c>
      <c r="BK92" s="8">
        <v>55986.96</v>
      </c>
      <c r="BL92" s="2" t="s">
        <v>1319</v>
      </c>
      <c r="BM92" s="7">
        <v>1</v>
      </c>
      <c r="BN92" s="7">
        <v>1</v>
      </c>
      <c r="BO92" s="4">
        <v>94</v>
      </c>
      <c r="BP92" s="8">
        <v>29265.96</v>
      </c>
      <c r="BQ92" s="4"/>
      <c r="BR92" s="8"/>
      <c r="BS92" s="7"/>
      <c r="BT92" s="7"/>
      <c r="BU92" s="2" t="s">
        <v>136</v>
      </c>
      <c r="BV92" s="2" t="s">
        <v>126</v>
      </c>
      <c r="BW92" s="2" t="s">
        <v>678</v>
      </c>
      <c r="BX92" s="2" t="s">
        <v>1320</v>
      </c>
      <c r="BY92" s="2" t="s">
        <v>139</v>
      </c>
      <c r="BZ92" s="2" t="s">
        <v>129</v>
      </c>
      <c r="CA92" s="4">
        <v>26</v>
      </c>
      <c r="CB92" s="8">
        <v>8070.74</v>
      </c>
      <c r="CC92" s="4"/>
      <c r="CD92" s="8"/>
      <c r="CE92" s="7"/>
      <c r="CF92" s="7"/>
      <c r="CG92" s="2" t="s">
        <v>136</v>
      </c>
      <c r="CH92" s="2" t="s">
        <v>126</v>
      </c>
      <c r="CI92" s="2" t="s">
        <v>678</v>
      </c>
      <c r="CJ92" s="2" t="s">
        <v>1321</v>
      </c>
      <c r="CK92" s="2" t="s">
        <v>139</v>
      </c>
      <c r="CL92" s="2" t="s">
        <v>129</v>
      </c>
      <c r="CM92" s="4">
        <v>11</v>
      </c>
      <c r="CN92" s="8">
        <v>2756.99</v>
      </c>
      <c r="CO92" s="4"/>
      <c r="CP92" s="8"/>
      <c r="CQ92" s="7"/>
      <c r="CR92" s="7"/>
      <c r="CS92" s="2" t="s">
        <v>136</v>
      </c>
      <c r="CT92" s="2" t="s">
        <v>126</v>
      </c>
      <c r="CU92" s="2" t="s">
        <v>752</v>
      </c>
      <c r="CV92" s="2" t="s">
        <v>1322</v>
      </c>
      <c r="CW92" s="2" t="s">
        <v>139</v>
      </c>
      <c r="CX92" s="2" t="s">
        <v>129</v>
      </c>
      <c r="CY92" s="4">
        <v>9</v>
      </c>
      <c r="CZ92" s="8">
        <v>3038.13</v>
      </c>
      <c r="DA92" s="4"/>
      <c r="DB92" s="8"/>
      <c r="DC92" s="7"/>
      <c r="DD92" s="7"/>
      <c r="DE92" s="2" t="s">
        <v>136</v>
      </c>
      <c r="DF92" s="2" t="s">
        <v>126</v>
      </c>
      <c r="DG92" s="2" t="s">
        <v>458</v>
      </c>
      <c r="DH92" s="2" t="s">
        <v>1009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136</v>
      </c>
      <c r="DR92" s="2" t="s">
        <v>170</v>
      </c>
      <c r="DS92" s="2" t="s">
        <v>1323</v>
      </c>
      <c r="DT92" s="2" t="s">
        <v>1324</v>
      </c>
      <c r="DU92" s="2" t="s">
        <v>139</v>
      </c>
      <c r="DV92" s="2" t="s">
        <v>129</v>
      </c>
      <c r="DW92" s="4">
        <v>9</v>
      </c>
      <c r="DX92" s="8">
        <v>2867.4</v>
      </c>
      <c r="DY92" s="4"/>
      <c r="DZ92" s="8"/>
      <c r="EA92" s="7"/>
      <c r="EB92" s="7"/>
      <c r="EC92" s="2" t="s">
        <v>136</v>
      </c>
      <c r="ED92" s="2" t="s">
        <v>126</v>
      </c>
      <c r="EE92" s="2" t="s">
        <v>659</v>
      </c>
      <c r="EF92" s="2" t="s">
        <v>882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136</v>
      </c>
      <c r="EP92" s="2" t="s">
        <v>170</v>
      </c>
      <c r="EQ92" s="2" t="s">
        <v>1137</v>
      </c>
      <c r="ER92" s="2" t="s">
        <v>1325</v>
      </c>
      <c r="ES92" s="2" t="s">
        <v>139</v>
      </c>
      <c r="ET92" s="2" t="s">
        <v>129</v>
      </c>
      <c r="EU92" s="4">
        <v>10</v>
      </c>
      <c r="EV92" s="8">
        <v>2935.4</v>
      </c>
      <c r="EW92" s="4"/>
      <c r="EX92" s="8"/>
      <c r="EY92" s="7"/>
      <c r="EZ92" s="7"/>
      <c r="FA92" s="2" t="s">
        <v>136</v>
      </c>
      <c r="FB92" s="2" t="s">
        <v>151</v>
      </c>
      <c r="FC92" s="2" t="s">
        <v>875</v>
      </c>
      <c r="FD92" s="2" t="s">
        <v>752</v>
      </c>
      <c r="FE92" s="2" t="s">
        <v>139</v>
      </c>
      <c r="FF92" s="2" t="s">
        <v>129</v>
      </c>
      <c r="FG92" s="4">
        <v>6</v>
      </c>
      <c r="FH92" s="8">
        <v>1979.64</v>
      </c>
      <c r="FI92" s="4"/>
      <c r="FJ92" s="8"/>
      <c r="FK92" s="7"/>
      <c r="FL92" s="7"/>
      <c r="FM92" s="2" t="s">
        <v>136</v>
      </c>
      <c r="FN92" s="2" t="s">
        <v>126</v>
      </c>
      <c r="FO92" s="2" t="s">
        <v>193</v>
      </c>
      <c r="FP92" s="2" t="s">
        <v>1326</v>
      </c>
      <c r="FQ92" s="2" t="s">
        <v>139</v>
      </c>
      <c r="FR92" s="2" t="s">
        <v>129</v>
      </c>
      <c r="FS92" s="4">
        <v>3</v>
      </c>
      <c r="FT92" s="8">
        <v>989.82</v>
      </c>
      <c r="FU92" s="4"/>
      <c r="FV92" s="8"/>
      <c r="FW92" s="7"/>
      <c r="FX92" s="7"/>
      <c r="FY92" s="2" t="s">
        <v>136</v>
      </c>
      <c r="FZ92" s="2" t="s">
        <v>126</v>
      </c>
      <c r="GA92" s="2" t="s">
        <v>1327</v>
      </c>
      <c r="GB92" s="2" t="s">
        <v>642</v>
      </c>
      <c r="GC92" s="2" t="s">
        <v>139</v>
      </c>
      <c r="GD92" s="2" t="s">
        <v>129</v>
      </c>
      <c r="GE92" s="4">
        <v>4</v>
      </c>
      <c r="GF92" s="8">
        <v>1222</v>
      </c>
      <c r="GG92" s="4"/>
      <c r="GH92" s="8"/>
      <c r="GI92" s="7"/>
      <c r="GJ92" s="7"/>
      <c r="GK92" s="2" t="s">
        <v>136</v>
      </c>
      <c r="GL92" s="2" t="s">
        <v>126</v>
      </c>
      <c r="GM92" s="2" t="s">
        <v>197</v>
      </c>
      <c r="GN92" s="2" t="s">
        <v>894</v>
      </c>
      <c r="GO92" s="2" t="s">
        <v>139</v>
      </c>
      <c r="GP92" s="2" t="s">
        <v>129</v>
      </c>
      <c r="GQ92" s="4">
        <v>4</v>
      </c>
      <c r="GR92" s="8">
        <v>1260.06</v>
      </c>
      <c r="GS92" s="4"/>
      <c r="GT92" s="8"/>
      <c r="GU92" s="7"/>
      <c r="GV92" s="7"/>
      <c r="GW92" s="2" t="s">
        <v>136</v>
      </c>
      <c r="GX92" s="2" t="s">
        <v>126</v>
      </c>
      <c r="GY92" s="2" t="s">
        <v>1328</v>
      </c>
      <c r="GZ92" s="2" t="s">
        <v>983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136</v>
      </c>
      <c r="HJ92" s="2" t="s">
        <v>126</v>
      </c>
      <c r="HK92" s="2" t="s">
        <v>468</v>
      </c>
      <c r="HL92" s="2" t="s">
        <v>1329</v>
      </c>
      <c r="HM92" s="2" t="s">
        <v>139</v>
      </c>
      <c r="HN92" s="2" t="s">
        <v>129</v>
      </c>
      <c r="HO92" s="4">
        <v>2</v>
      </c>
      <c r="HP92" s="8">
        <v>611</v>
      </c>
      <c r="HQ92" s="4"/>
      <c r="HR92" s="8"/>
      <c r="HS92" s="7"/>
      <c r="HT92" s="7"/>
      <c r="HU92" s="2" t="s">
        <v>136</v>
      </c>
      <c r="HV92" s="2" t="s">
        <v>126</v>
      </c>
      <c r="HW92" s="2" t="s">
        <v>1330</v>
      </c>
      <c r="HX92" s="2" t="s">
        <v>1331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150</v>
      </c>
      <c r="IH92" s="2" t="s">
        <v>126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136</v>
      </c>
      <c r="IT92" s="2" t="s">
        <v>126</v>
      </c>
      <c r="IU92" s="2" t="s">
        <v>881</v>
      </c>
      <c r="IV92" s="2" t="s">
        <v>752</v>
      </c>
      <c r="IW92" s="2" t="s">
        <v>139</v>
      </c>
      <c r="IX92" s="2" t="s">
        <v>129</v>
      </c>
      <c r="IY92" s="4">
        <v>3</v>
      </c>
      <c r="IZ92" s="8">
        <v>989.82</v>
      </c>
      <c r="JA92" s="4"/>
      <c r="JB92" s="8"/>
      <c r="JC92" s="7"/>
      <c r="JD92" s="7"/>
      <c r="JE92" s="2" t="s">
        <v>136</v>
      </c>
      <c r="JF92" s="2" t="s">
        <v>126</v>
      </c>
      <c r="JG92" s="2" t="s">
        <v>537</v>
      </c>
      <c r="JH92" s="2" t="s">
        <v>1332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126</v>
      </c>
      <c r="JS92" s="2" t="s">
        <v>678</v>
      </c>
      <c r="JT92" s="2" t="s">
        <v>869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168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169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168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168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168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168</v>
      </c>
      <c r="NJ92" s="2" t="s">
        <v>170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169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168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136</v>
      </c>
      <c r="PR92" s="2" t="s">
        <v>170</v>
      </c>
      <c r="PS92" s="2" t="s">
        <v>669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169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1333</v>
      </c>
      <c r="B93" s="2" t="s">
        <v>118</v>
      </c>
      <c r="C93" s="2" t="s">
        <v>1314</v>
      </c>
      <c r="D93" s="2" t="s">
        <v>120</v>
      </c>
      <c r="E93" s="2" t="s">
        <v>121</v>
      </c>
      <c r="F93" s="2" t="s">
        <v>1315</v>
      </c>
      <c r="G93" s="2" t="s">
        <v>1315</v>
      </c>
      <c r="H93" s="2" t="s">
        <v>1315</v>
      </c>
      <c r="I93" s="2" t="s">
        <v>1316</v>
      </c>
      <c r="J93" s="2" t="s">
        <v>124</v>
      </c>
      <c r="K93" s="2" t="s">
        <v>1334</v>
      </c>
      <c r="L93" s="3">
        <v>267.67</v>
      </c>
      <c r="M93" s="3">
        <v>281.05</v>
      </c>
      <c r="N93" s="3">
        <v>609.99</v>
      </c>
      <c r="O93" s="2" t="s">
        <v>126</v>
      </c>
      <c r="P93" s="2" t="s">
        <v>325</v>
      </c>
      <c r="Q93" s="2" t="s">
        <v>128</v>
      </c>
      <c r="R93" s="2" t="s">
        <v>129</v>
      </c>
      <c r="S93" s="2" t="s">
        <v>1335</v>
      </c>
      <c r="T93" s="2" t="s">
        <v>129</v>
      </c>
      <c r="U93" s="2" t="s">
        <v>129</v>
      </c>
      <c r="V93" s="2" t="s">
        <v>866</v>
      </c>
      <c r="W93" s="2" t="s">
        <v>381</v>
      </c>
      <c r="X93" s="2" t="s">
        <v>129</v>
      </c>
      <c r="Y93" s="2" t="s">
        <v>649</v>
      </c>
      <c r="Z93" s="4">
        <v>52</v>
      </c>
      <c r="AA93" s="4">
        <f>=ROUNDDOWN(65,0)</f>
      </c>
      <c r="AB93" s="5">
        <v>0.8</v>
      </c>
      <c r="AC93" s="2" t="s">
        <v>129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84</v>
      </c>
      <c r="AQ93" s="8">
        <v>22744.03</v>
      </c>
      <c r="AR93" s="4"/>
      <c r="AS93" s="8"/>
      <c r="AT93" s="7"/>
      <c r="AU93" s="7"/>
      <c r="AV93" s="4">
        <v>84</v>
      </c>
      <c r="AW93" s="8">
        <v>22744.03</v>
      </c>
      <c r="AX93" s="4"/>
      <c r="AY93" s="8"/>
      <c r="AZ93" s="7"/>
      <c r="BA93" s="7"/>
      <c r="BB93" s="7">
        <v>1</v>
      </c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>
        <v>0.226</v>
      </c>
      <c r="BJ93" s="4">
        <v>84</v>
      </c>
      <c r="BK93" s="8">
        <v>22744.03</v>
      </c>
      <c r="BL93" s="2" t="s">
        <v>1336</v>
      </c>
      <c r="BM93" s="7">
        <v>1</v>
      </c>
      <c r="BN93" s="7">
        <v>1</v>
      </c>
      <c r="BO93" s="4">
        <v>14</v>
      </c>
      <c r="BP93" s="8">
        <v>4109.72</v>
      </c>
      <c r="BQ93" s="4"/>
      <c r="BR93" s="8"/>
      <c r="BS93" s="7"/>
      <c r="BT93" s="7"/>
      <c r="BU93" s="2" t="s">
        <v>136</v>
      </c>
      <c r="BV93" s="2" t="s">
        <v>126</v>
      </c>
      <c r="BW93" s="2" t="s">
        <v>869</v>
      </c>
      <c r="BX93" s="2" t="s">
        <v>1337</v>
      </c>
      <c r="BY93" s="2" t="s">
        <v>139</v>
      </c>
      <c r="BZ93" s="2" t="s">
        <v>129</v>
      </c>
      <c r="CA93" s="4">
        <v>9</v>
      </c>
      <c r="CB93" s="8">
        <v>2790.71</v>
      </c>
      <c r="CC93" s="4"/>
      <c r="CD93" s="8"/>
      <c r="CE93" s="7"/>
      <c r="CF93" s="7"/>
      <c r="CG93" s="2" t="s">
        <v>136</v>
      </c>
      <c r="CH93" s="2" t="s">
        <v>126</v>
      </c>
      <c r="CI93" s="2" t="s">
        <v>678</v>
      </c>
      <c r="CJ93" s="2" t="s">
        <v>1338</v>
      </c>
      <c r="CK93" s="2" t="s">
        <v>139</v>
      </c>
      <c r="CL93" s="2" t="s">
        <v>129</v>
      </c>
      <c r="CM93" s="4">
        <v>38</v>
      </c>
      <c r="CN93" s="8">
        <v>8571.49</v>
      </c>
      <c r="CO93" s="4"/>
      <c r="CP93" s="8"/>
      <c r="CQ93" s="7"/>
      <c r="CR93" s="7"/>
      <c r="CS93" s="2" t="s">
        <v>136</v>
      </c>
      <c r="CT93" s="2" t="s">
        <v>126</v>
      </c>
      <c r="CU93" s="2" t="s">
        <v>752</v>
      </c>
      <c r="CV93" s="2" t="s">
        <v>1339</v>
      </c>
      <c r="CW93" s="2" t="s">
        <v>139</v>
      </c>
      <c r="CX93" s="2" t="s">
        <v>129</v>
      </c>
      <c r="CY93" s="4">
        <v>2</v>
      </c>
      <c r="CZ93" s="8">
        <v>645.78</v>
      </c>
      <c r="DA93" s="4"/>
      <c r="DB93" s="8"/>
      <c r="DC93" s="7"/>
      <c r="DD93" s="7"/>
      <c r="DE93" s="2" t="s">
        <v>136</v>
      </c>
      <c r="DF93" s="2" t="s">
        <v>126</v>
      </c>
      <c r="DG93" s="2" t="s">
        <v>458</v>
      </c>
      <c r="DH93" s="2" t="s">
        <v>1340</v>
      </c>
      <c r="DI93" s="2" t="s">
        <v>139</v>
      </c>
      <c r="DJ93" s="2" t="s">
        <v>129</v>
      </c>
      <c r="DK93" s="4"/>
      <c r="DL93" s="8"/>
      <c r="DM93" s="4"/>
      <c r="DN93" s="8"/>
      <c r="DO93" s="7"/>
      <c r="DP93" s="7"/>
      <c r="DQ93" s="2" t="s">
        <v>136</v>
      </c>
      <c r="DR93" s="2" t="s">
        <v>170</v>
      </c>
      <c r="DS93" s="2" t="s">
        <v>1323</v>
      </c>
      <c r="DT93" s="2" t="s">
        <v>1341</v>
      </c>
      <c r="DU93" s="2" t="s">
        <v>139</v>
      </c>
      <c r="DV93" s="2" t="s">
        <v>129</v>
      </c>
      <c r="DW93" s="4">
        <v>4</v>
      </c>
      <c r="DX93" s="8">
        <v>1274.4</v>
      </c>
      <c r="DY93" s="4"/>
      <c r="DZ93" s="8"/>
      <c r="EA93" s="7"/>
      <c r="EB93" s="7"/>
      <c r="EC93" s="2" t="s">
        <v>136</v>
      </c>
      <c r="ED93" s="2" t="s">
        <v>126</v>
      </c>
      <c r="EE93" s="2" t="s">
        <v>659</v>
      </c>
      <c r="EF93" s="2" t="s">
        <v>1342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136</v>
      </c>
      <c r="EP93" s="2" t="s">
        <v>170</v>
      </c>
      <c r="EQ93" s="2" t="s">
        <v>248</v>
      </c>
      <c r="ER93" s="2" t="s">
        <v>1192</v>
      </c>
      <c r="ES93" s="2" t="s">
        <v>139</v>
      </c>
      <c r="ET93" s="2" t="s">
        <v>129</v>
      </c>
      <c r="EU93" s="4">
        <v>3</v>
      </c>
      <c r="EV93" s="8">
        <v>880.62</v>
      </c>
      <c r="EW93" s="4"/>
      <c r="EX93" s="8"/>
      <c r="EY93" s="7"/>
      <c r="EZ93" s="7"/>
      <c r="FA93" s="2" t="s">
        <v>136</v>
      </c>
      <c r="FB93" s="2" t="s">
        <v>151</v>
      </c>
      <c r="FC93" s="2" t="s">
        <v>875</v>
      </c>
      <c r="FD93" s="2" t="s">
        <v>1343</v>
      </c>
      <c r="FE93" s="2" t="s">
        <v>139</v>
      </c>
      <c r="FF93" s="2" t="s">
        <v>129</v>
      </c>
      <c r="FG93" s="4">
        <v>9</v>
      </c>
      <c r="FH93" s="8">
        <v>2969.46</v>
      </c>
      <c r="FI93" s="4"/>
      <c r="FJ93" s="8"/>
      <c r="FK93" s="7"/>
      <c r="FL93" s="7"/>
      <c r="FM93" s="2" t="s">
        <v>136</v>
      </c>
      <c r="FN93" s="2" t="s">
        <v>126</v>
      </c>
      <c r="FO93" s="2" t="s">
        <v>193</v>
      </c>
      <c r="FP93" s="2" t="s">
        <v>185</v>
      </c>
      <c r="FQ93" s="2" t="s">
        <v>139</v>
      </c>
      <c r="FR93" s="2" t="s">
        <v>129</v>
      </c>
      <c r="FS93" s="4">
        <v>2</v>
      </c>
      <c r="FT93" s="8">
        <v>593.9</v>
      </c>
      <c r="FU93" s="4"/>
      <c r="FV93" s="8"/>
      <c r="FW93" s="7"/>
      <c r="FX93" s="7"/>
      <c r="FY93" s="2" t="s">
        <v>136</v>
      </c>
      <c r="FZ93" s="2" t="s">
        <v>126</v>
      </c>
      <c r="GA93" s="2" t="s">
        <v>1327</v>
      </c>
      <c r="GB93" s="2" t="s">
        <v>1344</v>
      </c>
      <c r="GC93" s="2" t="s">
        <v>139</v>
      </c>
      <c r="GD93" s="2" t="s">
        <v>129</v>
      </c>
      <c r="GE93" s="4">
        <v>2</v>
      </c>
      <c r="GF93" s="8">
        <v>611</v>
      </c>
      <c r="GG93" s="4"/>
      <c r="GH93" s="8"/>
      <c r="GI93" s="7"/>
      <c r="GJ93" s="7"/>
      <c r="GK93" s="2" t="s">
        <v>136</v>
      </c>
      <c r="GL93" s="2" t="s">
        <v>126</v>
      </c>
      <c r="GM93" s="2" t="s">
        <v>781</v>
      </c>
      <c r="GN93" s="2" t="s">
        <v>1345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136</v>
      </c>
      <c r="GX93" s="2" t="s">
        <v>126</v>
      </c>
      <c r="GY93" s="2" t="s">
        <v>707</v>
      </c>
      <c r="GZ93" s="2" t="s">
        <v>129</v>
      </c>
      <c r="HA93" s="2" t="s">
        <v>139</v>
      </c>
      <c r="HB93" s="2" t="s">
        <v>129</v>
      </c>
      <c r="HC93" s="4">
        <v>1</v>
      </c>
      <c r="HD93" s="8">
        <v>296.95</v>
      </c>
      <c r="HE93" s="4"/>
      <c r="HF93" s="8"/>
      <c r="HG93" s="7"/>
      <c r="HH93" s="7"/>
      <c r="HI93" s="2" t="s">
        <v>136</v>
      </c>
      <c r="HJ93" s="2" t="s">
        <v>126</v>
      </c>
      <c r="HK93" s="2" t="s">
        <v>468</v>
      </c>
      <c r="HL93" s="2" t="s">
        <v>1346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126</v>
      </c>
      <c r="HW93" s="2" t="s">
        <v>1330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136</v>
      </c>
      <c r="IH93" s="2" t="s">
        <v>126</v>
      </c>
      <c r="II93" s="2" t="s">
        <v>205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136</v>
      </c>
      <c r="IT93" s="2" t="s">
        <v>126</v>
      </c>
      <c r="IU93" s="2" t="s">
        <v>881</v>
      </c>
      <c r="IV93" s="2" t="s">
        <v>1322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126</v>
      </c>
      <c r="JG93" s="2" t="s">
        <v>208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136</v>
      </c>
      <c r="JR93" s="2" t="s">
        <v>126</v>
      </c>
      <c r="JS93" s="2" t="s">
        <v>678</v>
      </c>
      <c r="JT93" s="2" t="s">
        <v>1347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168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129</v>
      </c>
      <c r="KP93" s="2" t="s">
        <v>129</v>
      </c>
      <c r="KQ93" s="2" t="s">
        <v>129</v>
      </c>
      <c r="KR93" s="2" t="s">
        <v>129</v>
      </c>
      <c r="KS93" s="2" t="s">
        <v>129</v>
      </c>
      <c r="KT93" s="2" t="s">
        <v>129</v>
      </c>
      <c r="KU93" s="4"/>
      <c r="KV93" s="8"/>
      <c r="KW93" s="4"/>
      <c r="KX93" s="8"/>
      <c r="KY93" s="7"/>
      <c r="KZ93" s="7"/>
      <c r="LA93" s="2" t="s">
        <v>169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168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168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168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168</v>
      </c>
      <c r="NJ93" s="2" t="s">
        <v>170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169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168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136</v>
      </c>
      <c r="PR93" s="2" t="s">
        <v>170</v>
      </c>
      <c r="PS93" s="2" t="s">
        <v>669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168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129</v>
      </c>
    </row>
    <row r="94">
      <c r="A94" s="2" t="s">
        <v>1348</v>
      </c>
      <c r="B94" s="2" t="s">
        <v>118</v>
      </c>
      <c r="C94" s="2" t="s">
        <v>1314</v>
      </c>
      <c r="D94" s="2" t="s">
        <v>120</v>
      </c>
      <c r="E94" s="2" t="s">
        <v>121</v>
      </c>
      <c r="F94" s="2" t="s">
        <v>1315</v>
      </c>
      <c r="G94" s="2" t="s">
        <v>1315</v>
      </c>
      <c r="H94" s="2" t="s">
        <v>1315</v>
      </c>
      <c r="I94" s="2" t="s">
        <v>1316</v>
      </c>
      <c r="J94" s="2" t="s">
        <v>124</v>
      </c>
      <c r="K94" s="2" t="s">
        <v>833</v>
      </c>
      <c r="L94" s="3">
        <v>267.67</v>
      </c>
      <c r="M94" s="3">
        <v>281.05</v>
      </c>
      <c r="N94" s="3">
        <v>609.99</v>
      </c>
      <c r="O94" s="2" t="s">
        <v>126</v>
      </c>
      <c r="P94" s="2" t="s">
        <v>512</v>
      </c>
      <c r="Q94" s="2" t="s">
        <v>128</v>
      </c>
      <c r="R94" s="2" t="s">
        <v>129</v>
      </c>
      <c r="S94" s="2" t="s">
        <v>1335</v>
      </c>
      <c r="T94" s="2" t="s">
        <v>129</v>
      </c>
      <c r="U94" s="2" t="s">
        <v>129</v>
      </c>
      <c r="V94" s="2" t="s">
        <v>866</v>
      </c>
      <c r="W94" s="2" t="s">
        <v>528</v>
      </c>
      <c r="X94" s="2" t="s">
        <v>129</v>
      </c>
      <c r="Y94" s="2" t="s">
        <v>1349</v>
      </c>
      <c r="Z94" s="4">
        <v>86</v>
      </c>
      <c r="AA94" s="4">
        <f>=ROUNDDOWN(28.6666666666667,0)</f>
      </c>
      <c r="AB94" s="5">
        <v>3</v>
      </c>
      <c r="AC94" s="2" t="s">
        <v>129</v>
      </c>
      <c r="AD94" s="4"/>
      <c r="AE94" s="4"/>
      <c r="AF94" s="6">
        <v>63</v>
      </c>
      <c r="AG94" s="6"/>
      <c r="AH94" s="7">
        <v>0.929</v>
      </c>
      <c r="AI94" s="4"/>
      <c r="AJ94" s="4">
        <f>=ROUNDDOWN({0},0)</f>
      </c>
      <c r="AK94" s="5">
        <v>1.2</v>
      </c>
      <c r="AL94" s="2" t="s">
        <v>129</v>
      </c>
      <c r="AM94" s="4"/>
      <c r="AN94" s="4"/>
      <c r="AO94" s="7">
        <v>0.9399</v>
      </c>
      <c r="AP94" s="4">
        <v>81</v>
      </c>
      <c r="AQ94" s="8">
        <v>21907.76</v>
      </c>
      <c r="AR94" s="4"/>
      <c r="AS94" s="8"/>
      <c r="AT94" s="7"/>
      <c r="AU94" s="7"/>
      <c r="AV94" s="4">
        <v>81</v>
      </c>
      <c r="AW94" s="8">
        <v>21907.76</v>
      </c>
      <c r="AX94" s="4"/>
      <c r="AY94" s="8"/>
      <c r="AZ94" s="7"/>
      <c r="BA94" s="7"/>
      <c r="BB94" s="7">
        <v>1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>
        <v>0.2177</v>
      </c>
      <c r="BJ94" s="4">
        <v>81</v>
      </c>
      <c r="BK94" s="8">
        <v>21907.76</v>
      </c>
      <c r="BL94" s="2" t="s">
        <v>1350</v>
      </c>
      <c r="BM94" s="7">
        <v>1</v>
      </c>
      <c r="BN94" s="7">
        <v>1</v>
      </c>
      <c r="BO94" s="4">
        <v>16</v>
      </c>
      <c r="BP94" s="8">
        <v>4670.14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1351</v>
      </c>
      <c r="BX94" s="2" t="s">
        <v>1352</v>
      </c>
      <c r="BY94" s="2" t="s">
        <v>139</v>
      </c>
      <c r="BZ94" s="2" t="s">
        <v>129</v>
      </c>
      <c r="CA94" s="4">
        <v>5</v>
      </c>
      <c r="CB94" s="8">
        <v>1496.94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1353</v>
      </c>
      <c r="CJ94" s="2" t="s">
        <v>1354</v>
      </c>
      <c r="CK94" s="2" t="s">
        <v>139</v>
      </c>
      <c r="CL94" s="2" t="s">
        <v>129</v>
      </c>
      <c r="CM94" s="4">
        <v>37</v>
      </c>
      <c r="CN94" s="8">
        <v>8439.78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1355</v>
      </c>
      <c r="CV94" s="2" t="s">
        <v>1356</v>
      </c>
      <c r="CW94" s="2" t="s">
        <v>139</v>
      </c>
      <c r="CX94" s="2" t="s">
        <v>129</v>
      </c>
      <c r="CY94" s="4"/>
      <c r="CZ94" s="8"/>
      <c r="DA94" s="4"/>
      <c r="DB94" s="8"/>
      <c r="DC94" s="7"/>
      <c r="DD94" s="7"/>
      <c r="DE94" s="2" t="s">
        <v>136</v>
      </c>
      <c r="DF94" s="2" t="s">
        <v>126</v>
      </c>
      <c r="DG94" s="2" t="s">
        <v>240</v>
      </c>
      <c r="DH94" s="2" t="s">
        <v>1004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136</v>
      </c>
      <c r="DR94" s="2" t="s">
        <v>170</v>
      </c>
      <c r="DS94" s="2" t="s">
        <v>670</v>
      </c>
      <c r="DT94" s="2" t="s">
        <v>1236</v>
      </c>
      <c r="DU94" s="2" t="s">
        <v>139</v>
      </c>
      <c r="DV94" s="2" t="s">
        <v>129</v>
      </c>
      <c r="DW94" s="4">
        <v>2</v>
      </c>
      <c r="DX94" s="8">
        <v>637.2</v>
      </c>
      <c r="DY94" s="4"/>
      <c r="DZ94" s="8"/>
      <c r="EA94" s="7"/>
      <c r="EB94" s="7"/>
      <c r="EC94" s="2" t="s">
        <v>136</v>
      </c>
      <c r="ED94" s="2" t="s">
        <v>126</v>
      </c>
      <c r="EE94" s="2" t="s">
        <v>1357</v>
      </c>
      <c r="EF94" s="2" t="s">
        <v>1358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150</v>
      </c>
      <c r="EP94" s="2" t="s">
        <v>126</v>
      </c>
      <c r="EQ94" s="2" t="s">
        <v>129</v>
      </c>
      <c r="ER94" s="2" t="s">
        <v>129</v>
      </c>
      <c r="ES94" s="2" t="s">
        <v>139</v>
      </c>
      <c r="ET94" s="2" t="s">
        <v>129</v>
      </c>
      <c r="EU94" s="4">
        <v>2</v>
      </c>
      <c r="EV94" s="8">
        <v>587.08</v>
      </c>
      <c r="EW94" s="4"/>
      <c r="EX94" s="8"/>
      <c r="EY94" s="7"/>
      <c r="EZ94" s="7"/>
      <c r="FA94" s="2" t="s">
        <v>136</v>
      </c>
      <c r="FB94" s="2" t="s">
        <v>151</v>
      </c>
      <c r="FC94" s="2" t="s">
        <v>627</v>
      </c>
      <c r="FD94" s="2" t="s">
        <v>1359</v>
      </c>
      <c r="FE94" s="2" t="s">
        <v>139</v>
      </c>
      <c r="FF94" s="2" t="s">
        <v>129</v>
      </c>
      <c r="FG94" s="4">
        <v>5</v>
      </c>
      <c r="FH94" s="8">
        <v>1649.7</v>
      </c>
      <c r="FI94" s="4"/>
      <c r="FJ94" s="8"/>
      <c r="FK94" s="7"/>
      <c r="FL94" s="7"/>
      <c r="FM94" s="2" t="s">
        <v>136</v>
      </c>
      <c r="FN94" s="2" t="s">
        <v>126</v>
      </c>
      <c r="FO94" s="2" t="s">
        <v>193</v>
      </c>
      <c r="FP94" s="2" t="s">
        <v>905</v>
      </c>
      <c r="FQ94" s="2" t="s">
        <v>139</v>
      </c>
      <c r="FR94" s="2" t="s">
        <v>129</v>
      </c>
      <c r="FS94" s="4">
        <v>1</v>
      </c>
      <c r="FT94" s="8">
        <v>296.95</v>
      </c>
      <c r="FU94" s="4"/>
      <c r="FV94" s="8"/>
      <c r="FW94" s="7"/>
      <c r="FX94" s="7"/>
      <c r="FY94" s="2" t="s">
        <v>136</v>
      </c>
      <c r="FZ94" s="2" t="s">
        <v>126</v>
      </c>
      <c r="GA94" s="2" t="s">
        <v>1360</v>
      </c>
      <c r="GB94" s="2" t="s">
        <v>1361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136</v>
      </c>
      <c r="GL94" s="2" t="s">
        <v>126</v>
      </c>
      <c r="GM94" s="2" t="s">
        <v>197</v>
      </c>
      <c r="GN94" s="2" t="s">
        <v>129</v>
      </c>
      <c r="GO94" s="2" t="s">
        <v>139</v>
      </c>
      <c r="GP94" s="2" t="s">
        <v>129</v>
      </c>
      <c r="GQ94" s="4">
        <v>12</v>
      </c>
      <c r="GR94" s="8">
        <v>3833.02</v>
      </c>
      <c r="GS94" s="4"/>
      <c r="GT94" s="8"/>
      <c r="GU94" s="7"/>
      <c r="GV94" s="7"/>
      <c r="GW94" s="2" t="s">
        <v>136</v>
      </c>
      <c r="GX94" s="2" t="s">
        <v>126</v>
      </c>
      <c r="GY94" s="2" t="s">
        <v>159</v>
      </c>
      <c r="GZ94" s="2" t="s">
        <v>1362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136</v>
      </c>
      <c r="HJ94" s="2" t="s">
        <v>126</v>
      </c>
      <c r="HK94" s="2" t="s">
        <v>468</v>
      </c>
      <c r="HL94" s="2" t="s">
        <v>1363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126</v>
      </c>
      <c r="HW94" s="2" t="s">
        <v>1330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150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126</v>
      </c>
      <c r="IU94" s="2" t="s">
        <v>985</v>
      </c>
      <c r="IV94" s="2" t="s">
        <v>1364</v>
      </c>
      <c r="IW94" s="2" t="s">
        <v>139</v>
      </c>
      <c r="IX94" s="2" t="s">
        <v>129</v>
      </c>
      <c r="IY94" s="4">
        <v>1</v>
      </c>
      <c r="IZ94" s="8">
        <v>296.95</v>
      </c>
      <c r="JA94" s="4"/>
      <c r="JB94" s="8"/>
      <c r="JC94" s="7"/>
      <c r="JD94" s="7"/>
      <c r="JE94" s="2" t="s">
        <v>136</v>
      </c>
      <c r="JF94" s="2" t="s">
        <v>126</v>
      </c>
      <c r="JG94" s="2" t="s">
        <v>166</v>
      </c>
      <c r="JH94" s="2" t="s">
        <v>1257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136</v>
      </c>
      <c r="JR94" s="2" t="s">
        <v>126</v>
      </c>
      <c r="JS94" s="2" t="s">
        <v>1353</v>
      </c>
      <c r="JT94" s="2" t="s">
        <v>1365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168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129</v>
      </c>
      <c r="KP94" s="2" t="s">
        <v>129</v>
      </c>
      <c r="KQ94" s="2" t="s">
        <v>129</v>
      </c>
      <c r="KR94" s="2" t="s">
        <v>129</v>
      </c>
      <c r="KS94" s="2" t="s">
        <v>129</v>
      </c>
      <c r="KT94" s="2" t="s">
        <v>129</v>
      </c>
      <c r="KU94" s="4"/>
      <c r="KV94" s="8"/>
      <c r="KW94" s="4"/>
      <c r="KX94" s="8"/>
      <c r="KY94" s="7"/>
      <c r="KZ94" s="7"/>
      <c r="LA94" s="2" t="s">
        <v>169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168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168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129</v>
      </c>
      <c r="ML94" s="2" t="s">
        <v>129</v>
      </c>
      <c r="MM94" s="2" t="s">
        <v>129</v>
      </c>
      <c r="MN94" s="2" t="s">
        <v>129</v>
      </c>
      <c r="MO94" s="2" t="s">
        <v>129</v>
      </c>
      <c r="MP94" s="2" t="s">
        <v>129</v>
      </c>
      <c r="MQ94" s="4"/>
      <c r="MR94" s="8"/>
      <c r="MS94" s="4"/>
      <c r="MT94" s="8"/>
      <c r="MU94" s="7"/>
      <c r="MV94" s="7"/>
      <c r="MW94" s="2" t="s">
        <v>168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168</v>
      </c>
      <c r="NJ94" s="2" t="s">
        <v>170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169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168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129</v>
      </c>
      <c r="PF94" s="2" t="s">
        <v>129</v>
      </c>
      <c r="PG94" s="2" t="s">
        <v>129</v>
      </c>
      <c r="PH94" s="2" t="s">
        <v>129</v>
      </c>
      <c r="PI94" s="2" t="s">
        <v>129</v>
      </c>
      <c r="PJ94" s="2" t="s">
        <v>129</v>
      </c>
      <c r="PK94" s="4"/>
      <c r="PL94" s="8"/>
      <c r="PM94" s="4"/>
      <c r="PN94" s="8"/>
      <c r="PO94" s="7"/>
      <c r="PP94" s="7"/>
      <c r="PQ94" s="2" t="s">
        <v>136</v>
      </c>
      <c r="PR94" s="2" t="s">
        <v>170</v>
      </c>
      <c r="PS94" s="2" t="s">
        <v>260</v>
      </c>
      <c r="PT94" s="2" t="s">
        <v>129</v>
      </c>
      <c r="PU94" s="2" t="s">
        <v>139</v>
      </c>
      <c r="PV94" s="2" t="s">
        <v>129</v>
      </c>
      <c r="PW94" s="4"/>
      <c r="PX94" s="8"/>
      <c r="PY94" s="4"/>
      <c r="PZ94" s="8"/>
      <c r="QA94" s="7"/>
      <c r="QB94" s="7"/>
      <c r="QC94" s="2" t="s">
        <v>169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1366</v>
      </c>
      <c r="B95" s="2" t="s">
        <v>118</v>
      </c>
      <c r="C95" s="2" t="s">
        <v>1314</v>
      </c>
      <c r="D95" s="2" t="s">
        <v>120</v>
      </c>
      <c r="E95" s="2" t="s">
        <v>121</v>
      </c>
      <c r="F95" s="2" t="s">
        <v>1367</v>
      </c>
      <c r="G95" s="2" t="s">
        <v>1367</v>
      </c>
      <c r="H95" s="2" t="s">
        <v>1367</v>
      </c>
      <c r="I95" s="2" t="s">
        <v>1368</v>
      </c>
      <c r="J95" s="2" t="s">
        <v>124</v>
      </c>
      <c r="K95" s="2" t="s">
        <v>1334</v>
      </c>
      <c r="L95" s="3">
        <v>128.6</v>
      </c>
      <c r="M95" s="3">
        <v>135.03</v>
      </c>
      <c r="N95" s="3">
        <v>319.99</v>
      </c>
      <c r="O95" s="2" t="s">
        <v>126</v>
      </c>
      <c r="P95" s="2" t="s">
        <v>325</v>
      </c>
      <c r="Q95" s="2" t="s">
        <v>128</v>
      </c>
      <c r="R95" s="2" t="s">
        <v>129</v>
      </c>
      <c r="S95" s="2" t="s">
        <v>1369</v>
      </c>
      <c r="T95" s="2" t="s">
        <v>129</v>
      </c>
      <c r="U95" s="2" t="s">
        <v>129</v>
      </c>
      <c r="V95" s="2" t="s">
        <v>866</v>
      </c>
      <c r="W95" s="2" t="s">
        <v>381</v>
      </c>
      <c r="X95" s="2" t="s">
        <v>129</v>
      </c>
      <c r="Y95" s="2" t="s">
        <v>649</v>
      </c>
      <c r="Z95" s="4">
        <v>50</v>
      </c>
      <c r="AA95" s="4">
        <f>=ROUNDDOWN(62.5,0)</f>
      </c>
      <c r="AB95" s="5">
        <v>0.8</v>
      </c>
      <c r="AC95" s="2" t="s">
        <v>129</v>
      </c>
      <c r="AD95" s="4"/>
      <c r="AE95" s="4"/>
      <c r="AF95" s="6">
        <v>65</v>
      </c>
      <c r="AG95" s="6"/>
      <c r="AH95" s="7">
        <v>0.8087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115</v>
      </c>
      <c r="AQ95" s="8">
        <v>18725.22</v>
      </c>
      <c r="AR95" s="4"/>
      <c r="AS95" s="8"/>
      <c r="AT95" s="7"/>
      <c r="AU95" s="7"/>
      <c r="AV95" s="4">
        <v>115</v>
      </c>
      <c r="AW95" s="8">
        <v>18725.22</v>
      </c>
      <c r="AX95" s="4"/>
      <c r="AY95" s="8"/>
      <c r="AZ95" s="7"/>
      <c r="BA95" s="7"/>
      <c r="BB95" s="7">
        <v>1</v>
      </c>
      <c r="BC95" s="4">
        <v>200</v>
      </c>
      <c r="BD95" s="8">
        <v>32973.6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0.5679</v>
      </c>
      <c r="BJ95" s="4">
        <v>115</v>
      </c>
      <c r="BK95" s="8">
        <v>18725.22</v>
      </c>
      <c r="BL95" s="2" t="s">
        <v>1370</v>
      </c>
      <c r="BM95" s="7">
        <v>1</v>
      </c>
      <c r="BN95" s="7">
        <v>1</v>
      </c>
      <c r="BO95" s="4">
        <v>27</v>
      </c>
      <c r="BP95" s="8">
        <v>4417.66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869</v>
      </c>
      <c r="BX95" s="2" t="s">
        <v>1371</v>
      </c>
      <c r="BY95" s="2" t="s">
        <v>139</v>
      </c>
      <c r="BZ95" s="2" t="s">
        <v>129</v>
      </c>
      <c r="CA95" s="4">
        <v>48</v>
      </c>
      <c r="CB95" s="8">
        <v>7985.37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678</v>
      </c>
      <c r="CJ95" s="2" t="s">
        <v>870</v>
      </c>
      <c r="CK95" s="2" t="s">
        <v>139</v>
      </c>
      <c r="CL95" s="2" t="s">
        <v>129</v>
      </c>
      <c r="CM95" s="4">
        <v>18</v>
      </c>
      <c r="CN95" s="8">
        <v>2360.07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752</v>
      </c>
      <c r="CV95" s="2" t="s">
        <v>1372</v>
      </c>
      <c r="CW95" s="2" t="s">
        <v>139</v>
      </c>
      <c r="CX95" s="2" t="s">
        <v>129</v>
      </c>
      <c r="CY95" s="4">
        <v>2</v>
      </c>
      <c r="CZ95" s="8">
        <v>331.84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458</v>
      </c>
      <c r="DH95" s="2" t="s">
        <v>1189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136</v>
      </c>
      <c r="DR95" s="2" t="s">
        <v>170</v>
      </c>
      <c r="DS95" s="2" t="s">
        <v>1323</v>
      </c>
      <c r="DT95" s="2" t="s">
        <v>1373</v>
      </c>
      <c r="DU95" s="2" t="s">
        <v>139</v>
      </c>
      <c r="DV95" s="2" t="s">
        <v>129</v>
      </c>
      <c r="DW95" s="4">
        <v>4</v>
      </c>
      <c r="DX95" s="8">
        <v>689</v>
      </c>
      <c r="DY95" s="4"/>
      <c r="DZ95" s="8"/>
      <c r="EA95" s="7"/>
      <c r="EB95" s="7"/>
      <c r="EC95" s="2" t="s">
        <v>136</v>
      </c>
      <c r="ED95" s="2" t="s">
        <v>126</v>
      </c>
      <c r="EE95" s="2" t="s">
        <v>659</v>
      </c>
      <c r="EF95" s="2" t="s">
        <v>1374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136</v>
      </c>
      <c r="EP95" s="2" t="s">
        <v>170</v>
      </c>
      <c r="EQ95" s="2" t="s">
        <v>613</v>
      </c>
      <c r="ER95" s="2" t="s">
        <v>978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136</v>
      </c>
      <c r="FB95" s="2" t="s">
        <v>151</v>
      </c>
      <c r="FC95" s="2" t="s">
        <v>875</v>
      </c>
      <c r="FD95" s="2" t="s">
        <v>1375</v>
      </c>
      <c r="FE95" s="2" t="s">
        <v>139</v>
      </c>
      <c r="FF95" s="2" t="s">
        <v>129</v>
      </c>
      <c r="FG95" s="4">
        <v>11</v>
      </c>
      <c r="FH95" s="8">
        <v>2051.39</v>
      </c>
      <c r="FI95" s="4"/>
      <c r="FJ95" s="8"/>
      <c r="FK95" s="7"/>
      <c r="FL95" s="7"/>
      <c r="FM95" s="2" t="s">
        <v>161</v>
      </c>
      <c r="FN95" s="2" t="s">
        <v>170</v>
      </c>
      <c r="FO95" s="2" t="s">
        <v>193</v>
      </c>
      <c r="FP95" s="2" t="s">
        <v>1376</v>
      </c>
      <c r="FQ95" s="2" t="s">
        <v>139</v>
      </c>
      <c r="FR95" s="2" t="s">
        <v>129</v>
      </c>
      <c r="FS95" s="4">
        <v>1</v>
      </c>
      <c r="FT95" s="8">
        <v>171.57</v>
      </c>
      <c r="FU95" s="4"/>
      <c r="FV95" s="8"/>
      <c r="FW95" s="7"/>
      <c r="FX95" s="7"/>
      <c r="FY95" s="2" t="s">
        <v>136</v>
      </c>
      <c r="FZ95" s="2" t="s">
        <v>126</v>
      </c>
      <c r="GA95" s="2" t="s">
        <v>1327</v>
      </c>
      <c r="GB95" s="2" t="s">
        <v>1340</v>
      </c>
      <c r="GC95" s="2" t="s">
        <v>139</v>
      </c>
      <c r="GD95" s="2" t="s">
        <v>129</v>
      </c>
      <c r="GE95" s="4">
        <v>2</v>
      </c>
      <c r="GF95" s="8">
        <v>345.34</v>
      </c>
      <c r="GG95" s="4"/>
      <c r="GH95" s="8"/>
      <c r="GI95" s="7"/>
      <c r="GJ95" s="7"/>
      <c r="GK95" s="2" t="s">
        <v>136</v>
      </c>
      <c r="GL95" s="2" t="s">
        <v>126</v>
      </c>
      <c r="GM95" s="2" t="s">
        <v>197</v>
      </c>
      <c r="GN95" s="2" t="s">
        <v>1345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136</v>
      </c>
      <c r="GX95" s="2" t="s">
        <v>126</v>
      </c>
      <c r="GY95" s="2" t="s">
        <v>159</v>
      </c>
      <c r="GZ95" s="2" t="s">
        <v>266</v>
      </c>
      <c r="HA95" s="2" t="s">
        <v>139</v>
      </c>
      <c r="HB95" s="2" t="s">
        <v>129</v>
      </c>
      <c r="HC95" s="4">
        <v>1</v>
      </c>
      <c r="HD95" s="8">
        <v>186.49</v>
      </c>
      <c r="HE95" s="4"/>
      <c r="HF95" s="8"/>
      <c r="HG95" s="7"/>
      <c r="HH95" s="7"/>
      <c r="HI95" s="2" t="s">
        <v>136</v>
      </c>
      <c r="HJ95" s="2" t="s">
        <v>126</v>
      </c>
      <c r="HK95" s="2" t="s">
        <v>468</v>
      </c>
      <c r="HL95" s="2" t="s">
        <v>974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126</v>
      </c>
      <c r="HW95" s="2" t="s">
        <v>1330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150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126</v>
      </c>
      <c r="IU95" s="2" t="s">
        <v>881</v>
      </c>
      <c r="IV95" s="2" t="s">
        <v>1377</v>
      </c>
      <c r="IW95" s="2" t="s">
        <v>139</v>
      </c>
      <c r="IX95" s="2" t="s">
        <v>129</v>
      </c>
      <c r="IY95" s="4">
        <v>1</v>
      </c>
      <c r="IZ95" s="8">
        <v>186.49</v>
      </c>
      <c r="JA95" s="4"/>
      <c r="JB95" s="8"/>
      <c r="JC95" s="7"/>
      <c r="JD95" s="7"/>
      <c r="JE95" s="2" t="s">
        <v>136</v>
      </c>
      <c r="JF95" s="2" t="s">
        <v>126</v>
      </c>
      <c r="JG95" s="2" t="s">
        <v>166</v>
      </c>
      <c r="JH95" s="2" t="s">
        <v>1378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136</v>
      </c>
      <c r="JR95" s="2" t="s">
        <v>126</v>
      </c>
      <c r="JS95" s="2" t="s">
        <v>678</v>
      </c>
      <c r="JT95" s="2" t="s">
        <v>1379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168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129</v>
      </c>
      <c r="KP95" s="2" t="s">
        <v>129</v>
      </c>
      <c r="KQ95" s="2" t="s">
        <v>129</v>
      </c>
      <c r="KR95" s="2" t="s">
        <v>129</v>
      </c>
      <c r="KS95" s="2" t="s">
        <v>129</v>
      </c>
      <c r="KT95" s="2" t="s">
        <v>129</v>
      </c>
      <c r="KU95" s="4"/>
      <c r="KV95" s="8"/>
      <c r="KW95" s="4"/>
      <c r="KX95" s="8"/>
      <c r="KY95" s="7"/>
      <c r="KZ95" s="7"/>
      <c r="LA95" s="2" t="s">
        <v>169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168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168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168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168</v>
      </c>
      <c r="NJ95" s="2" t="s">
        <v>170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169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168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136</v>
      </c>
      <c r="PR95" s="2" t="s">
        <v>170</v>
      </c>
      <c r="PS95" s="2" t="s">
        <v>669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168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1380</v>
      </c>
      <c r="B96" s="2" t="s">
        <v>118</v>
      </c>
      <c r="C96" s="2" t="s">
        <v>1314</v>
      </c>
      <c r="D96" s="2" t="s">
        <v>120</v>
      </c>
      <c r="E96" s="2" t="s">
        <v>121</v>
      </c>
      <c r="F96" s="2" t="s">
        <v>1367</v>
      </c>
      <c r="G96" s="2" t="s">
        <v>1367</v>
      </c>
      <c r="H96" s="2" t="s">
        <v>1367</v>
      </c>
      <c r="I96" s="2" t="s">
        <v>1368</v>
      </c>
      <c r="J96" s="2" t="s">
        <v>124</v>
      </c>
      <c r="K96" s="2" t="s">
        <v>324</v>
      </c>
      <c r="L96" s="3">
        <v>128.6</v>
      </c>
      <c r="M96" s="3">
        <v>135.03</v>
      </c>
      <c r="N96" s="3">
        <v>319.99</v>
      </c>
      <c r="O96" s="2" t="s">
        <v>126</v>
      </c>
      <c r="P96" s="2" t="s">
        <v>512</v>
      </c>
      <c r="Q96" s="2" t="s">
        <v>128</v>
      </c>
      <c r="R96" s="2" t="s">
        <v>129</v>
      </c>
      <c r="S96" s="2" t="s">
        <v>1381</v>
      </c>
      <c r="T96" s="2" t="s">
        <v>129</v>
      </c>
      <c r="U96" s="2" t="s">
        <v>129</v>
      </c>
      <c r="V96" s="2" t="s">
        <v>866</v>
      </c>
      <c r="W96" s="2" t="s">
        <v>381</v>
      </c>
      <c r="X96" s="2" t="s">
        <v>129</v>
      </c>
      <c r="Y96" s="2" t="s">
        <v>649</v>
      </c>
      <c r="Z96" s="4">
        <v>173</v>
      </c>
      <c r="AA96" s="4">
        <f>=ROUNDDOWN(43.25,0)</f>
      </c>
      <c r="AB96" s="5">
        <v>4</v>
      </c>
      <c r="AC96" s="2" t="s">
        <v>129</v>
      </c>
      <c r="AD96" s="4"/>
      <c r="AE96" s="4"/>
      <c r="AF96" s="6">
        <v>63</v>
      </c>
      <c r="AG96" s="6"/>
      <c r="AH96" s="7">
        <v>0.7459</v>
      </c>
      <c r="AI96" s="4"/>
      <c r="AJ96" s="4">
        <f>=ROUNDDOWN({0},0)</f>
      </c>
      <c r="AK96" s="5">
        <v>0.9</v>
      </c>
      <c r="AL96" s="2" t="s">
        <v>129</v>
      </c>
      <c r="AM96" s="4"/>
      <c r="AN96" s="4"/>
      <c r="AO96" s="7">
        <v>0.8224</v>
      </c>
      <c r="AP96" s="4">
        <v>85</v>
      </c>
      <c r="AQ96" s="8">
        <v>14248.38</v>
      </c>
      <c r="AR96" s="4"/>
      <c r="AS96" s="8"/>
      <c r="AT96" s="7"/>
      <c r="AU96" s="7"/>
      <c r="AV96" s="4">
        <v>85</v>
      </c>
      <c r="AW96" s="8">
        <v>14248.38</v>
      </c>
      <c r="AX96" s="4"/>
      <c r="AY96" s="8"/>
      <c r="AZ96" s="7"/>
      <c r="BA96" s="7"/>
      <c r="BB96" s="7">
        <v>1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>
        <v>0.4321</v>
      </c>
      <c r="BJ96" s="4">
        <v>85</v>
      </c>
      <c r="BK96" s="8">
        <v>14248.38</v>
      </c>
      <c r="BL96" s="2" t="s">
        <v>1382</v>
      </c>
      <c r="BM96" s="7">
        <v>1</v>
      </c>
      <c r="BN96" s="7">
        <v>1</v>
      </c>
      <c r="BO96" s="4">
        <v>21</v>
      </c>
      <c r="BP96" s="8">
        <v>3479.97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869</v>
      </c>
      <c r="BX96" s="2" t="s">
        <v>1371</v>
      </c>
      <c r="BY96" s="2" t="s">
        <v>139</v>
      </c>
      <c r="BZ96" s="2" t="s">
        <v>129</v>
      </c>
      <c r="CA96" s="4">
        <v>15</v>
      </c>
      <c r="CB96" s="8">
        <v>2628.42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678</v>
      </c>
      <c r="CJ96" s="2" t="s">
        <v>1383</v>
      </c>
      <c r="CK96" s="2" t="s">
        <v>139</v>
      </c>
      <c r="CL96" s="2" t="s">
        <v>129</v>
      </c>
      <c r="CM96" s="4">
        <v>10</v>
      </c>
      <c r="CN96" s="8">
        <v>1189.98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752</v>
      </c>
      <c r="CV96" s="2" t="s">
        <v>1384</v>
      </c>
      <c r="CW96" s="2" t="s">
        <v>139</v>
      </c>
      <c r="CX96" s="2" t="s">
        <v>129</v>
      </c>
      <c r="CY96" s="4">
        <v>6</v>
      </c>
      <c r="CZ96" s="8">
        <v>1095.06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458</v>
      </c>
      <c r="DH96" s="2" t="s">
        <v>1385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170</v>
      </c>
      <c r="DS96" s="2" t="s">
        <v>1323</v>
      </c>
      <c r="DT96" s="2" t="s">
        <v>1386</v>
      </c>
      <c r="DU96" s="2" t="s">
        <v>139</v>
      </c>
      <c r="DV96" s="2" t="s">
        <v>129</v>
      </c>
      <c r="DW96" s="4">
        <v>2</v>
      </c>
      <c r="DX96" s="8">
        <v>360.16</v>
      </c>
      <c r="DY96" s="4"/>
      <c r="DZ96" s="8"/>
      <c r="EA96" s="7"/>
      <c r="EB96" s="7"/>
      <c r="EC96" s="2" t="s">
        <v>136</v>
      </c>
      <c r="ED96" s="2" t="s">
        <v>126</v>
      </c>
      <c r="EE96" s="2" t="s">
        <v>659</v>
      </c>
      <c r="EF96" s="2" t="s">
        <v>1387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150</v>
      </c>
      <c r="EP96" s="2" t="s">
        <v>126</v>
      </c>
      <c r="EQ96" s="2" t="s">
        <v>129</v>
      </c>
      <c r="ER96" s="2" t="s">
        <v>129</v>
      </c>
      <c r="ES96" s="2" t="s">
        <v>139</v>
      </c>
      <c r="ET96" s="2" t="s">
        <v>129</v>
      </c>
      <c r="EU96" s="4">
        <v>1</v>
      </c>
      <c r="EV96" s="8">
        <v>165.17</v>
      </c>
      <c r="EW96" s="4"/>
      <c r="EX96" s="8"/>
      <c r="EY96" s="7"/>
      <c r="EZ96" s="7"/>
      <c r="FA96" s="2" t="s">
        <v>136</v>
      </c>
      <c r="FB96" s="2" t="s">
        <v>151</v>
      </c>
      <c r="FC96" s="2" t="s">
        <v>875</v>
      </c>
      <c r="FD96" s="2" t="s">
        <v>1388</v>
      </c>
      <c r="FE96" s="2" t="s">
        <v>139</v>
      </c>
      <c r="FF96" s="2" t="s">
        <v>129</v>
      </c>
      <c r="FG96" s="4">
        <v>16</v>
      </c>
      <c r="FH96" s="8">
        <v>2983.84</v>
      </c>
      <c r="FI96" s="4"/>
      <c r="FJ96" s="8"/>
      <c r="FK96" s="7"/>
      <c r="FL96" s="7"/>
      <c r="FM96" s="2" t="s">
        <v>136</v>
      </c>
      <c r="FN96" s="2" t="s">
        <v>126</v>
      </c>
      <c r="FO96" s="2" t="s">
        <v>193</v>
      </c>
      <c r="FP96" s="2" t="s">
        <v>230</v>
      </c>
      <c r="FQ96" s="2" t="s">
        <v>139</v>
      </c>
      <c r="FR96" s="2" t="s">
        <v>129</v>
      </c>
      <c r="FS96" s="4">
        <v>9</v>
      </c>
      <c r="FT96" s="8">
        <v>1544.13</v>
      </c>
      <c r="FU96" s="4"/>
      <c r="FV96" s="8"/>
      <c r="FW96" s="7"/>
      <c r="FX96" s="7"/>
      <c r="FY96" s="2" t="s">
        <v>136</v>
      </c>
      <c r="FZ96" s="2" t="s">
        <v>126</v>
      </c>
      <c r="GA96" s="2" t="s">
        <v>1327</v>
      </c>
      <c r="GB96" s="2" t="s">
        <v>996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136</v>
      </c>
      <c r="GL96" s="2" t="s">
        <v>126</v>
      </c>
      <c r="GM96" s="2" t="s">
        <v>197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159</v>
      </c>
      <c r="GZ96" s="2" t="s">
        <v>1389</v>
      </c>
      <c r="HA96" s="2" t="s">
        <v>139</v>
      </c>
      <c r="HB96" s="2" t="s">
        <v>129</v>
      </c>
      <c r="HC96" s="4">
        <v>3</v>
      </c>
      <c r="HD96" s="8">
        <v>514.71</v>
      </c>
      <c r="HE96" s="4"/>
      <c r="HF96" s="8"/>
      <c r="HG96" s="7"/>
      <c r="HH96" s="7"/>
      <c r="HI96" s="2" t="s">
        <v>136</v>
      </c>
      <c r="HJ96" s="2" t="s">
        <v>126</v>
      </c>
      <c r="HK96" s="2" t="s">
        <v>468</v>
      </c>
      <c r="HL96" s="2" t="s">
        <v>469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126</v>
      </c>
      <c r="HW96" s="2" t="s">
        <v>1330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150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>
        <v>2</v>
      </c>
      <c r="IN96" s="8">
        <v>286.94</v>
      </c>
      <c r="IO96" s="4"/>
      <c r="IP96" s="8"/>
      <c r="IQ96" s="7"/>
      <c r="IR96" s="7"/>
      <c r="IS96" s="2" t="s">
        <v>136</v>
      </c>
      <c r="IT96" s="2" t="s">
        <v>126</v>
      </c>
      <c r="IU96" s="2" t="s">
        <v>881</v>
      </c>
      <c r="IV96" s="2" t="s">
        <v>1377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136</v>
      </c>
      <c r="JF96" s="2" t="s">
        <v>126</v>
      </c>
      <c r="JG96" s="2" t="s">
        <v>166</v>
      </c>
      <c r="JH96" s="2" t="s">
        <v>202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136</v>
      </c>
      <c r="JR96" s="2" t="s">
        <v>126</v>
      </c>
      <c r="JS96" s="2" t="s">
        <v>678</v>
      </c>
      <c r="JT96" s="2" t="s">
        <v>1390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168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129</v>
      </c>
      <c r="KP96" s="2" t="s">
        <v>129</v>
      </c>
      <c r="KQ96" s="2" t="s">
        <v>129</v>
      </c>
      <c r="KR96" s="2" t="s">
        <v>129</v>
      </c>
      <c r="KS96" s="2" t="s">
        <v>129</v>
      </c>
      <c r="KT96" s="2" t="s">
        <v>129</v>
      </c>
      <c r="KU96" s="4"/>
      <c r="KV96" s="8"/>
      <c r="KW96" s="4"/>
      <c r="KX96" s="8"/>
      <c r="KY96" s="7"/>
      <c r="KZ96" s="7"/>
      <c r="LA96" s="2" t="s">
        <v>169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168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168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168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168</v>
      </c>
      <c r="NJ96" s="2" t="s">
        <v>170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169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168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136</v>
      </c>
      <c r="PR96" s="2" t="s">
        <v>170</v>
      </c>
      <c r="PS96" s="2" t="s">
        <v>669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169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1391</v>
      </c>
      <c r="B97" s="2" t="s">
        <v>118</v>
      </c>
      <c r="C97" s="2" t="s">
        <v>1314</v>
      </c>
      <c r="D97" s="2" t="s">
        <v>120</v>
      </c>
      <c r="E97" s="2" t="s">
        <v>121</v>
      </c>
      <c r="F97" s="2" t="s">
        <v>1392</v>
      </c>
      <c r="G97" s="2" t="s">
        <v>1392</v>
      </c>
      <c r="H97" s="2" t="s">
        <v>1392</v>
      </c>
      <c r="I97" s="2" t="s">
        <v>1393</v>
      </c>
      <c r="J97" s="2" t="s">
        <v>124</v>
      </c>
      <c r="K97" s="2" t="s">
        <v>418</v>
      </c>
      <c r="L97" s="3">
        <v>116.24</v>
      </c>
      <c r="M97" s="3">
        <v>122.05</v>
      </c>
      <c r="N97" s="3">
        <v>264.99</v>
      </c>
      <c r="O97" s="2" t="s">
        <v>126</v>
      </c>
      <c r="P97" s="2" t="s">
        <v>512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176</v>
      </c>
      <c r="V97" s="2" t="s">
        <v>177</v>
      </c>
      <c r="W97" s="2" t="s">
        <v>528</v>
      </c>
      <c r="X97" s="2" t="s">
        <v>129</v>
      </c>
      <c r="Y97" s="2" t="s">
        <v>419</v>
      </c>
      <c r="Z97" s="4">
        <v>110</v>
      </c>
      <c r="AA97" s="4">
        <f>=ROUNDDOWN(36.6666666666667,0)</f>
      </c>
      <c r="AB97" s="5">
        <v>3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68</v>
      </c>
      <c r="AQ97" s="8">
        <v>10159.84</v>
      </c>
      <c r="AR97" s="4"/>
      <c r="AS97" s="8"/>
      <c r="AT97" s="7"/>
      <c r="AU97" s="7"/>
      <c r="AV97" s="4">
        <v>68</v>
      </c>
      <c r="AW97" s="8">
        <v>10159.84</v>
      </c>
      <c r="AX97" s="4"/>
      <c r="AY97" s="8"/>
      <c r="AZ97" s="7"/>
      <c r="BA97" s="7"/>
      <c r="BB97" s="7">
        <v>1</v>
      </c>
      <c r="BC97" s="4">
        <v>68</v>
      </c>
      <c r="BD97" s="8">
        <v>10159.84</v>
      </c>
      <c r="BE97" s="4"/>
      <c r="BF97" s="8"/>
      <c r="BG97" s="7"/>
      <c r="BH97" s="7"/>
      <c r="BI97" s="7">
        <v>1</v>
      </c>
      <c r="BJ97" s="4">
        <v>68</v>
      </c>
      <c r="BK97" s="8">
        <v>10159.84</v>
      </c>
      <c r="BL97" s="2" t="s">
        <v>1394</v>
      </c>
      <c r="BM97" s="7">
        <v>1</v>
      </c>
      <c r="BN97" s="7">
        <v>1</v>
      </c>
      <c r="BO97" s="4">
        <v>4</v>
      </c>
      <c r="BP97" s="8">
        <v>596.81</v>
      </c>
      <c r="BQ97" s="4"/>
      <c r="BR97" s="8"/>
      <c r="BS97" s="7"/>
      <c r="BT97" s="7"/>
      <c r="BU97" s="2" t="s">
        <v>136</v>
      </c>
      <c r="BV97" s="2" t="s">
        <v>126</v>
      </c>
      <c r="BW97" s="2" t="s">
        <v>1395</v>
      </c>
      <c r="BX97" s="2" t="s">
        <v>1226</v>
      </c>
      <c r="BY97" s="2" t="s">
        <v>139</v>
      </c>
      <c r="BZ97" s="2" t="s">
        <v>129</v>
      </c>
      <c r="CA97" s="4">
        <v>25</v>
      </c>
      <c r="CB97" s="8">
        <v>4007.42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419</v>
      </c>
      <c r="CJ97" s="2" t="s">
        <v>251</v>
      </c>
      <c r="CK97" s="2" t="s">
        <v>139</v>
      </c>
      <c r="CL97" s="2" t="s">
        <v>129</v>
      </c>
      <c r="CM97" s="4">
        <v>12</v>
      </c>
      <c r="CN97" s="8">
        <v>1485.9</v>
      </c>
      <c r="CO97" s="4"/>
      <c r="CP97" s="8"/>
      <c r="CQ97" s="7"/>
      <c r="CR97" s="7"/>
      <c r="CS97" s="2" t="s">
        <v>136</v>
      </c>
      <c r="CT97" s="2" t="s">
        <v>126</v>
      </c>
      <c r="CU97" s="2" t="s">
        <v>1305</v>
      </c>
      <c r="CV97" s="2" t="s">
        <v>891</v>
      </c>
      <c r="CW97" s="2" t="s">
        <v>139</v>
      </c>
      <c r="CX97" s="2" t="s">
        <v>129</v>
      </c>
      <c r="CY97" s="4">
        <v>11</v>
      </c>
      <c r="CZ97" s="8">
        <v>1720.51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184</v>
      </c>
      <c r="DH97" s="2" t="s">
        <v>1396</v>
      </c>
      <c r="DI97" s="2" t="s">
        <v>139</v>
      </c>
      <c r="DJ97" s="2" t="s">
        <v>129</v>
      </c>
      <c r="DK97" s="4">
        <v>1</v>
      </c>
      <c r="DL97" s="8">
        <v>139.3</v>
      </c>
      <c r="DM97" s="4"/>
      <c r="DN97" s="8"/>
      <c r="DO97" s="7"/>
      <c r="DP97" s="7"/>
      <c r="DQ97" s="2" t="s">
        <v>136</v>
      </c>
      <c r="DR97" s="2" t="s">
        <v>126</v>
      </c>
      <c r="DS97" s="2" t="s">
        <v>332</v>
      </c>
      <c r="DT97" s="2" t="s">
        <v>1397</v>
      </c>
      <c r="DU97" s="2" t="s">
        <v>139</v>
      </c>
      <c r="DV97" s="2" t="s">
        <v>129</v>
      </c>
      <c r="DW97" s="4">
        <v>5</v>
      </c>
      <c r="DX97" s="8">
        <v>782.05</v>
      </c>
      <c r="DY97" s="4"/>
      <c r="DZ97" s="8"/>
      <c r="EA97" s="7"/>
      <c r="EB97" s="7"/>
      <c r="EC97" s="2" t="s">
        <v>136</v>
      </c>
      <c r="ED97" s="2" t="s">
        <v>126</v>
      </c>
      <c r="EE97" s="2" t="s">
        <v>391</v>
      </c>
      <c r="EF97" s="2" t="s">
        <v>618</v>
      </c>
      <c r="EG97" s="2" t="s">
        <v>139</v>
      </c>
      <c r="EH97" s="2" t="s">
        <v>129</v>
      </c>
      <c r="EI97" s="4">
        <v>4</v>
      </c>
      <c r="EJ97" s="8">
        <v>564.53</v>
      </c>
      <c r="EK97" s="4"/>
      <c r="EL97" s="8"/>
      <c r="EM97" s="7"/>
      <c r="EN97" s="7"/>
      <c r="EO97" s="2" t="s">
        <v>136</v>
      </c>
      <c r="EP97" s="2" t="s">
        <v>126</v>
      </c>
      <c r="EQ97" s="2" t="s">
        <v>190</v>
      </c>
      <c r="ER97" s="2" t="s">
        <v>154</v>
      </c>
      <c r="ES97" s="2" t="s">
        <v>139</v>
      </c>
      <c r="ET97" s="2" t="s">
        <v>129</v>
      </c>
      <c r="EU97" s="4">
        <v>1</v>
      </c>
      <c r="EV97" s="8">
        <v>153.62</v>
      </c>
      <c r="EW97" s="4"/>
      <c r="EX97" s="8"/>
      <c r="EY97" s="7"/>
      <c r="EZ97" s="7"/>
      <c r="FA97" s="2" t="s">
        <v>136</v>
      </c>
      <c r="FB97" s="2" t="s">
        <v>151</v>
      </c>
      <c r="FC97" s="2" t="s">
        <v>826</v>
      </c>
      <c r="FD97" s="2" t="s">
        <v>905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336</v>
      </c>
      <c r="FP97" s="2" t="s">
        <v>129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337</v>
      </c>
      <c r="GB97" s="2" t="s">
        <v>129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150</v>
      </c>
      <c r="GL97" s="2" t="s">
        <v>126</v>
      </c>
      <c r="GM97" s="2" t="s">
        <v>129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136</v>
      </c>
      <c r="GX97" s="2" t="s">
        <v>126</v>
      </c>
      <c r="GY97" s="2" t="s">
        <v>199</v>
      </c>
      <c r="GZ97" s="2" t="s">
        <v>722</v>
      </c>
      <c r="HA97" s="2" t="s">
        <v>139</v>
      </c>
      <c r="HB97" s="2" t="s">
        <v>129</v>
      </c>
      <c r="HC97" s="4">
        <v>3</v>
      </c>
      <c r="HD97" s="8">
        <v>437.38</v>
      </c>
      <c r="HE97" s="4"/>
      <c r="HF97" s="8"/>
      <c r="HG97" s="7"/>
      <c r="HH97" s="7"/>
      <c r="HI97" s="2" t="s">
        <v>136</v>
      </c>
      <c r="HJ97" s="2" t="s">
        <v>126</v>
      </c>
      <c r="HK97" s="2" t="s">
        <v>556</v>
      </c>
      <c r="HL97" s="2" t="s">
        <v>1398</v>
      </c>
      <c r="HM97" s="2" t="s">
        <v>139</v>
      </c>
      <c r="HN97" s="2" t="s">
        <v>129</v>
      </c>
      <c r="HO97" s="4">
        <v>2</v>
      </c>
      <c r="HP97" s="8">
        <v>272.32</v>
      </c>
      <c r="HQ97" s="4"/>
      <c r="HR97" s="8"/>
      <c r="HS97" s="7"/>
      <c r="HT97" s="7"/>
      <c r="HU97" s="2" t="s">
        <v>136</v>
      </c>
      <c r="HV97" s="2" t="s">
        <v>126</v>
      </c>
      <c r="HW97" s="2" t="s">
        <v>424</v>
      </c>
      <c r="HX97" s="2" t="s">
        <v>1059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150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126</v>
      </c>
      <c r="IU97" s="2" t="s">
        <v>342</v>
      </c>
      <c r="IV97" s="2" t="s">
        <v>129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168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126</v>
      </c>
      <c r="JS97" s="2" t="s">
        <v>425</v>
      </c>
      <c r="JT97" s="2" t="s">
        <v>391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168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168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169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168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168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169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168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169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168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168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169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1399</v>
      </c>
      <c r="B98" s="2" t="s">
        <v>118</v>
      </c>
      <c r="C98" s="2" t="s">
        <v>1314</v>
      </c>
      <c r="D98" s="2" t="s">
        <v>120</v>
      </c>
      <c r="E98" s="2" t="s">
        <v>121</v>
      </c>
      <c r="F98" s="2" t="s">
        <v>1400</v>
      </c>
      <c r="G98" s="2" t="s">
        <v>1400</v>
      </c>
      <c r="H98" s="2" t="s">
        <v>1400</v>
      </c>
      <c r="I98" s="2" t="s">
        <v>1401</v>
      </c>
      <c r="J98" s="2" t="s">
        <v>124</v>
      </c>
      <c r="K98" s="2" t="s">
        <v>1402</v>
      </c>
      <c r="L98" s="3">
        <v>103.68</v>
      </c>
      <c r="M98" s="3">
        <v>108.86</v>
      </c>
      <c r="N98" s="3">
        <v>239.99</v>
      </c>
      <c r="O98" s="2" t="s">
        <v>126</v>
      </c>
      <c r="P98" s="2" t="s">
        <v>325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176</v>
      </c>
      <c r="V98" s="2" t="s">
        <v>177</v>
      </c>
      <c r="W98" s="2" t="s">
        <v>381</v>
      </c>
      <c r="X98" s="2" t="s">
        <v>129</v>
      </c>
      <c r="Y98" s="2" t="s">
        <v>327</v>
      </c>
      <c r="Z98" s="4">
        <v>78</v>
      </c>
      <c r="AA98" s="4">
        <f>=ROUNDDOWN(26,0)</f>
      </c>
      <c r="AB98" s="5">
        <v>3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70</v>
      </c>
      <c r="AQ98" s="8">
        <v>9398.26</v>
      </c>
      <c r="AR98" s="4"/>
      <c r="AS98" s="8"/>
      <c r="AT98" s="7"/>
      <c r="AU98" s="7"/>
      <c r="AV98" s="4">
        <v>70</v>
      </c>
      <c r="AW98" s="8">
        <v>9398.26</v>
      </c>
      <c r="AX98" s="4"/>
      <c r="AY98" s="8"/>
      <c r="AZ98" s="7"/>
      <c r="BA98" s="7"/>
      <c r="BB98" s="7">
        <v>1</v>
      </c>
      <c r="BC98" s="4">
        <v>70</v>
      </c>
      <c r="BD98" s="8">
        <v>9398.26</v>
      </c>
      <c r="BE98" s="4"/>
      <c r="BF98" s="8"/>
      <c r="BG98" s="7"/>
      <c r="BH98" s="7"/>
      <c r="BI98" s="7">
        <v>1</v>
      </c>
      <c r="BJ98" s="4">
        <v>73</v>
      </c>
      <c r="BK98" s="8">
        <v>9839.86</v>
      </c>
      <c r="BL98" s="2" t="s">
        <v>1403</v>
      </c>
      <c r="BM98" s="7">
        <v>0.9589</v>
      </c>
      <c r="BN98" s="7">
        <v>0.9551</v>
      </c>
      <c r="BO98" s="4">
        <v>1</v>
      </c>
      <c r="BP98" s="8">
        <v>133.06</v>
      </c>
      <c r="BQ98" s="4"/>
      <c r="BR98" s="8"/>
      <c r="BS98" s="7"/>
      <c r="BT98" s="7"/>
      <c r="BU98" s="2" t="s">
        <v>136</v>
      </c>
      <c r="BV98" s="2" t="s">
        <v>126</v>
      </c>
      <c r="BW98" s="2" t="s">
        <v>1216</v>
      </c>
      <c r="BX98" s="2" t="s">
        <v>1404</v>
      </c>
      <c r="BY98" s="2" t="s">
        <v>139</v>
      </c>
      <c r="BZ98" s="2" t="s">
        <v>129</v>
      </c>
      <c r="CA98" s="4">
        <v>5</v>
      </c>
      <c r="CB98" s="8">
        <v>796.14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327</v>
      </c>
      <c r="CJ98" s="2" t="s">
        <v>385</v>
      </c>
      <c r="CK98" s="2" t="s">
        <v>139</v>
      </c>
      <c r="CL98" s="2" t="s">
        <v>129</v>
      </c>
      <c r="CM98" s="4">
        <v>5</v>
      </c>
      <c r="CN98" s="8">
        <v>559.11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1216</v>
      </c>
      <c r="CV98" s="2" t="s">
        <v>1405</v>
      </c>
      <c r="CW98" s="2" t="s">
        <v>139</v>
      </c>
      <c r="CX98" s="2" t="s">
        <v>129</v>
      </c>
      <c r="CY98" s="4">
        <v>10</v>
      </c>
      <c r="CZ98" s="8">
        <v>1505.3</v>
      </c>
      <c r="DA98" s="4"/>
      <c r="DB98" s="8"/>
      <c r="DC98" s="7"/>
      <c r="DD98" s="7"/>
      <c r="DE98" s="2" t="s">
        <v>136</v>
      </c>
      <c r="DF98" s="2" t="s">
        <v>126</v>
      </c>
      <c r="DG98" s="2" t="s">
        <v>184</v>
      </c>
      <c r="DH98" s="2" t="s">
        <v>433</v>
      </c>
      <c r="DI98" s="2" t="s">
        <v>139</v>
      </c>
      <c r="DJ98" s="2" t="s">
        <v>129</v>
      </c>
      <c r="DK98" s="4">
        <v>1</v>
      </c>
      <c r="DL98" s="8">
        <v>141.12</v>
      </c>
      <c r="DM98" s="4"/>
      <c r="DN98" s="8"/>
      <c r="DO98" s="7"/>
      <c r="DP98" s="7"/>
      <c r="DQ98" s="2" t="s">
        <v>136</v>
      </c>
      <c r="DR98" s="2" t="s">
        <v>126</v>
      </c>
      <c r="DS98" s="2" t="s">
        <v>332</v>
      </c>
      <c r="DT98" s="2" t="s">
        <v>1181</v>
      </c>
      <c r="DU98" s="2" t="s">
        <v>139</v>
      </c>
      <c r="DV98" s="2" t="s">
        <v>129</v>
      </c>
      <c r="DW98" s="4">
        <v>2</v>
      </c>
      <c r="DX98" s="8">
        <v>301.06</v>
      </c>
      <c r="DY98" s="4"/>
      <c r="DZ98" s="8"/>
      <c r="EA98" s="7"/>
      <c r="EB98" s="7"/>
      <c r="EC98" s="2" t="s">
        <v>136</v>
      </c>
      <c r="ED98" s="2" t="s">
        <v>126</v>
      </c>
      <c r="EE98" s="2" t="s">
        <v>421</v>
      </c>
      <c r="EF98" s="2" t="s">
        <v>944</v>
      </c>
      <c r="EG98" s="2" t="s">
        <v>139</v>
      </c>
      <c r="EH98" s="2" t="s">
        <v>129</v>
      </c>
      <c r="EI98" s="4">
        <v>41</v>
      </c>
      <c r="EJ98" s="8">
        <v>5292.07</v>
      </c>
      <c r="EK98" s="4"/>
      <c r="EL98" s="8"/>
      <c r="EM98" s="7"/>
      <c r="EN98" s="7"/>
      <c r="EO98" s="2" t="s">
        <v>136</v>
      </c>
      <c r="EP98" s="2" t="s">
        <v>126</v>
      </c>
      <c r="EQ98" s="2" t="s">
        <v>1406</v>
      </c>
      <c r="ER98" s="2" t="s">
        <v>491</v>
      </c>
      <c r="ES98" s="2" t="s">
        <v>139</v>
      </c>
      <c r="ET98" s="2" t="s">
        <v>129</v>
      </c>
      <c r="EU98" s="4">
        <v>1</v>
      </c>
      <c r="EV98" s="8">
        <v>147.84</v>
      </c>
      <c r="EW98" s="4"/>
      <c r="EX98" s="8"/>
      <c r="EY98" s="7"/>
      <c r="EZ98" s="7"/>
      <c r="FA98" s="2" t="s">
        <v>136</v>
      </c>
      <c r="FB98" s="2" t="s">
        <v>151</v>
      </c>
      <c r="FC98" s="2" t="s">
        <v>230</v>
      </c>
      <c r="FD98" s="2" t="s">
        <v>338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168</v>
      </c>
      <c r="FN98" s="2" t="s">
        <v>126</v>
      </c>
      <c r="FO98" s="2" t="s">
        <v>129</v>
      </c>
      <c r="FP98" s="2" t="s">
        <v>129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337</v>
      </c>
      <c r="GB98" s="2" t="s">
        <v>129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168</v>
      </c>
      <c r="GL98" s="2" t="s">
        <v>126</v>
      </c>
      <c r="GM98" s="2" t="s">
        <v>129</v>
      </c>
      <c r="GN98" s="2" t="s">
        <v>129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168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>
        <v>4</v>
      </c>
      <c r="HD98" s="8">
        <v>522.56</v>
      </c>
      <c r="HE98" s="4"/>
      <c r="HF98" s="8"/>
      <c r="HG98" s="7"/>
      <c r="HH98" s="7"/>
      <c r="HI98" s="2" t="s">
        <v>136</v>
      </c>
      <c r="HJ98" s="2" t="s">
        <v>126</v>
      </c>
      <c r="HK98" s="2" t="s">
        <v>338</v>
      </c>
      <c r="HL98" s="2" t="s">
        <v>764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126</v>
      </c>
      <c r="HW98" s="2" t="s">
        <v>340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168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126</v>
      </c>
      <c r="IU98" s="2" t="s">
        <v>342</v>
      </c>
      <c r="IV98" s="2" t="s">
        <v>702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126</v>
      </c>
      <c r="JG98" s="2" t="s">
        <v>395</v>
      </c>
      <c r="JH98" s="2" t="s">
        <v>836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136</v>
      </c>
      <c r="JR98" s="2" t="s">
        <v>126</v>
      </c>
      <c r="JS98" s="2" t="s">
        <v>206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168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168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169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168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168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169</v>
      </c>
      <c r="ML98" s="2" t="s">
        <v>126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168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169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168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168</v>
      </c>
      <c r="PF98" s="2" t="s">
        <v>126</v>
      </c>
      <c r="PG98" s="2" t="s">
        <v>129</v>
      </c>
      <c r="PH98" s="2" t="s">
        <v>129</v>
      </c>
      <c r="PI98" s="2" t="s">
        <v>139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168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1407</v>
      </c>
      <c r="B99" s="2" t="s">
        <v>118</v>
      </c>
      <c r="C99" s="2" t="s">
        <v>1314</v>
      </c>
      <c r="D99" s="2" t="s">
        <v>120</v>
      </c>
      <c r="E99" s="2" t="s">
        <v>121</v>
      </c>
      <c r="F99" s="2" t="s">
        <v>1408</v>
      </c>
      <c r="G99" s="2" t="s">
        <v>1408</v>
      </c>
      <c r="H99" s="2" t="s">
        <v>1408</v>
      </c>
      <c r="I99" s="2" t="s">
        <v>1409</v>
      </c>
      <c r="J99" s="2" t="s">
        <v>124</v>
      </c>
      <c r="K99" s="2" t="s">
        <v>888</v>
      </c>
      <c r="L99" s="3">
        <v>106.92</v>
      </c>
      <c r="M99" s="3">
        <v>112.27</v>
      </c>
      <c r="N99" s="3">
        <v>249.99</v>
      </c>
      <c r="O99" s="2" t="s">
        <v>126</v>
      </c>
      <c r="P99" s="2" t="s">
        <v>264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176</v>
      </c>
      <c r="V99" s="2" t="s">
        <v>177</v>
      </c>
      <c r="W99" s="2" t="s">
        <v>381</v>
      </c>
      <c r="X99" s="2" t="s">
        <v>129</v>
      </c>
      <c r="Y99" s="2" t="s">
        <v>419</v>
      </c>
      <c r="Z99" s="4">
        <v>14</v>
      </c>
      <c r="AA99" s="4">
        <f>=ROUNDDOWN(6.66666666666667,0)</f>
      </c>
      <c r="AB99" s="5">
        <v>2.1</v>
      </c>
      <c r="AC99" s="2" t="s">
        <v>129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38</v>
      </c>
      <c r="AQ99" s="8">
        <v>5504.6</v>
      </c>
      <c r="AR99" s="4"/>
      <c r="AS99" s="8"/>
      <c r="AT99" s="7"/>
      <c r="AU99" s="7"/>
      <c r="AV99" s="4">
        <v>38</v>
      </c>
      <c r="AW99" s="8">
        <v>5504.6</v>
      </c>
      <c r="AX99" s="4"/>
      <c r="AY99" s="8"/>
      <c r="AZ99" s="7"/>
      <c r="BA99" s="7"/>
      <c r="BB99" s="7">
        <v>1</v>
      </c>
      <c r="BC99" s="4">
        <v>38</v>
      </c>
      <c r="BD99" s="8">
        <v>5504.6</v>
      </c>
      <c r="BE99" s="4"/>
      <c r="BF99" s="8"/>
      <c r="BG99" s="7"/>
      <c r="BH99" s="7"/>
      <c r="BI99" s="7">
        <v>1</v>
      </c>
      <c r="BJ99" s="4">
        <v>38</v>
      </c>
      <c r="BK99" s="8">
        <v>5504.6</v>
      </c>
      <c r="BL99" s="2" t="s">
        <v>1410</v>
      </c>
      <c r="BM99" s="7">
        <v>1</v>
      </c>
      <c r="BN99" s="7">
        <v>1</v>
      </c>
      <c r="BO99" s="4">
        <v>4</v>
      </c>
      <c r="BP99" s="8">
        <v>579.34</v>
      </c>
      <c r="BQ99" s="4"/>
      <c r="BR99" s="8"/>
      <c r="BS99" s="7"/>
      <c r="BT99" s="7"/>
      <c r="BU99" s="2" t="s">
        <v>136</v>
      </c>
      <c r="BV99" s="2" t="s">
        <v>126</v>
      </c>
      <c r="BW99" s="2" t="s">
        <v>184</v>
      </c>
      <c r="BX99" s="2" t="s">
        <v>1396</v>
      </c>
      <c r="BY99" s="2" t="s">
        <v>139</v>
      </c>
      <c r="BZ99" s="2" t="s">
        <v>129</v>
      </c>
      <c r="CA99" s="4">
        <v>4</v>
      </c>
      <c r="CB99" s="8">
        <v>673.55</v>
      </c>
      <c r="CC99" s="4"/>
      <c r="CD99" s="8"/>
      <c r="CE99" s="7"/>
      <c r="CF99" s="7"/>
      <c r="CG99" s="2" t="s">
        <v>136</v>
      </c>
      <c r="CH99" s="2" t="s">
        <v>126</v>
      </c>
      <c r="CI99" s="2" t="s">
        <v>419</v>
      </c>
      <c r="CJ99" s="2" t="s">
        <v>316</v>
      </c>
      <c r="CK99" s="2" t="s">
        <v>139</v>
      </c>
      <c r="CL99" s="2" t="s">
        <v>129</v>
      </c>
      <c r="CM99" s="4">
        <v>2</v>
      </c>
      <c r="CN99" s="8">
        <v>263.34</v>
      </c>
      <c r="CO99" s="4"/>
      <c r="CP99" s="8"/>
      <c r="CQ99" s="7"/>
      <c r="CR99" s="7"/>
      <c r="CS99" s="2" t="s">
        <v>136</v>
      </c>
      <c r="CT99" s="2" t="s">
        <v>126</v>
      </c>
      <c r="CU99" s="2" t="s">
        <v>1216</v>
      </c>
      <c r="CV99" s="2" t="s">
        <v>734</v>
      </c>
      <c r="CW99" s="2" t="s">
        <v>139</v>
      </c>
      <c r="CX99" s="2" t="s">
        <v>129</v>
      </c>
      <c r="CY99" s="4">
        <v>3</v>
      </c>
      <c r="CZ99" s="8">
        <v>465.69</v>
      </c>
      <c r="DA99" s="4"/>
      <c r="DB99" s="8"/>
      <c r="DC99" s="7"/>
      <c r="DD99" s="7"/>
      <c r="DE99" s="2" t="s">
        <v>136</v>
      </c>
      <c r="DF99" s="2" t="s">
        <v>126</v>
      </c>
      <c r="DG99" s="2" t="s">
        <v>184</v>
      </c>
      <c r="DH99" s="2" t="s">
        <v>392</v>
      </c>
      <c r="DI99" s="2" t="s">
        <v>139</v>
      </c>
      <c r="DJ99" s="2" t="s">
        <v>129</v>
      </c>
      <c r="DK99" s="4">
        <v>1</v>
      </c>
      <c r="DL99" s="8">
        <v>145.53</v>
      </c>
      <c r="DM99" s="4"/>
      <c r="DN99" s="8"/>
      <c r="DO99" s="7"/>
      <c r="DP99" s="7"/>
      <c r="DQ99" s="2" t="s">
        <v>136</v>
      </c>
      <c r="DR99" s="2" t="s">
        <v>126</v>
      </c>
      <c r="DS99" s="2" t="s">
        <v>332</v>
      </c>
      <c r="DT99" s="2" t="s">
        <v>369</v>
      </c>
      <c r="DU99" s="2" t="s">
        <v>139</v>
      </c>
      <c r="DV99" s="2" t="s">
        <v>129</v>
      </c>
      <c r="DW99" s="4">
        <v>3</v>
      </c>
      <c r="DX99" s="8">
        <v>465.69</v>
      </c>
      <c r="DY99" s="4"/>
      <c r="DZ99" s="8"/>
      <c r="EA99" s="7"/>
      <c r="EB99" s="7"/>
      <c r="EC99" s="2" t="s">
        <v>136</v>
      </c>
      <c r="ED99" s="2" t="s">
        <v>126</v>
      </c>
      <c r="EE99" s="2" t="s">
        <v>421</v>
      </c>
      <c r="EF99" s="2" t="s">
        <v>1411</v>
      </c>
      <c r="EG99" s="2" t="s">
        <v>139</v>
      </c>
      <c r="EH99" s="2" t="s">
        <v>129</v>
      </c>
      <c r="EI99" s="4">
        <v>17</v>
      </c>
      <c r="EJ99" s="8">
        <v>2357.61</v>
      </c>
      <c r="EK99" s="4"/>
      <c r="EL99" s="8"/>
      <c r="EM99" s="7"/>
      <c r="EN99" s="7"/>
      <c r="EO99" s="2" t="s">
        <v>136</v>
      </c>
      <c r="EP99" s="2" t="s">
        <v>126</v>
      </c>
      <c r="EQ99" s="2" t="s">
        <v>190</v>
      </c>
      <c r="ER99" s="2" t="s">
        <v>1297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136</v>
      </c>
      <c r="FB99" s="2" t="s">
        <v>151</v>
      </c>
      <c r="FC99" s="2" t="s">
        <v>335</v>
      </c>
      <c r="FD99" s="2" t="s">
        <v>129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336</v>
      </c>
      <c r="FP99" s="2" t="s">
        <v>129</v>
      </c>
      <c r="FQ99" s="2" t="s">
        <v>139</v>
      </c>
      <c r="FR99" s="2" t="s">
        <v>129</v>
      </c>
      <c r="FS99" s="4">
        <v>1</v>
      </c>
      <c r="FT99" s="8">
        <v>149.69</v>
      </c>
      <c r="FU99" s="4"/>
      <c r="FV99" s="8"/>
      <c r="FW99" s="7"/>
      <c r="FX99" s="7"/>
      <c r="FY99" s="2" t="s">
        <v>136</v>
      </c>
      <c r="FZ99" s="2" t="s">
        <v>126</v>
      </c>
      <c r="GA99" s="2" t="s">
        <v>1298</v>
      </c>
      <c r="GB99" s="2" t="s">
        <v>1398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168</v>
      </c>
      <c r="GL99" s="2" t="s">
        <v>126</v>
      </c>
      <c r="GM99" s="2" t="s">
        <v>129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168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>
        <v>3</v>
      </c>
      <c r="HD99" s="8">
        <v>404.16</v>
      </c>
      <c r="HE99" s="4"/>
      <c r="HF99" s="8"/>
      <c r="HG99" s="7"/>
      <c r="HH99" s="7"/>
      <c r="HI99" s="2" t="s">
        <v>136</v>
      </c>
      <c r="HJ99" s="2" t="s">
        <v>126</v>
      </c>
      <c r="HK99" s="2" t="s">
        <v>338</v>
      </c>
      <c r="HL99" s="2" t="s">
        <v>1412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126</v>
      </c>
      <c r="HW99" s="2" t="s">
        <v>424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168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126</v>
      </c>
      <c r="IU99" s="2" t="s">
        <v>342</v>
      </c>
      <c r="IV99" s="2" t="s">
        <v>835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126</v>
      </c>
      <c r="JG99" s="2" t="s">
        <v>208</v>
      </c>
      <c r="JH99" s="2" t="s">
        <v>492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126</v>
      </c>
      <c r="JS99" s="2" t="s">
        <v>425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168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168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169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168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168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169</v>
      </c>
      <c r="ML99" s="2" t="s">
        <v>126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169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129</v>
      </c>
      <c r="NJ99" s="2" t="s">
        <v>129</v>
      </c>
      <c r="NK99" s="2" t="s">
        <v>129</v>
      </c>
      <c r="NL99" s="2" t="s">
        <v>129</v>
      </c>
      <c r="NM99" s="2" t="s">
        <v>129</v>
      </c>
      <c r="NN99" s="2" t="s">
        <v>129</v>
      </c>
      <c r="NO99" s="4"/>
      <c r="NP99" s="8"/>
      <c r="NQ99" s="4"/>
      <c r="NR99" s="8"/>
      <c r="NS99" s="7"/>
      <c r="NT99" s="7"/>
      <c r="NU99" s="2" t="s">
        <v>169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168</v>
      </c>
      <c r="OH99" s="2" t="s">
        <v>126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168</v>
      </c>
      <c r="PF99" s="2" t="s">
        <v>126</v>
      </c>
      <c r="PG99" s="2" t="s">
        <v>129</v>
      </c>
      <c r="PH99" s="2" t="s">
        <v>129</v>
      </c>
      <c r="PI99" s="2" t="s">
        <v>139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169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1413</v>
      </c>
      <c r="B100" s="2" t="s">
        <v>118</v>
      </c>
      <c r="C100" s="2" t="s">
        <v>1314</v>
      </c>
      <c r="D100" s="2" t="s">
        <v>120</v>
      </c>
      <c r="E100" s="2" t="s">
        <v>121</v>
      </c>
      <c r="F100" s="2" t="s">
        <v>1414</v>
      </c>
      <c r="G100" s="2" t="s">
        <v>1414</v>
      </c>
      <c r="H100" s="2" t="s">
        <v>1414</v>
      </c>
      <c r="I100" s="2" t="s">
        <v>1415</v>
      </c>
      <c r="J100" s="2" t="s">
        <v>124</v>
      </c>
      <c r="K100" s="2" t="s">
        <v>380</v>
      </c>
      <c r="L100" s="3">
        <v>103.5</v>
      </c>
      <c r="M100" s="3">
        <v>108.68</v>
      </c>
      <c r="N100" s="3">
        <v>234.99</v>
      </c>
      <c r="O100" s="2" t="s">
        <v>126</v>
      </c>
      <c r="P100" s="2" t="s">
        <v>325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129</v>
      </c>
      <c r="V100" s="2" t="s">
        <v>177</v>
      </c>
      <c r="W100" s="2" t="s">
        <v>366</v>
      </c>
      <c r="X100" s="2" t="s">
        <v>129</v>
      </c>
      <c r="Y100" s="2" t="s">
        <v>327</v>
      </c>
      <c r="Z100" s="4">
        <v>55</v>
      </c>
      <c r="AA100" s="4">
        <f>=ROUNDDOWN(55,0)</f>
      </c>
      <c r="AB100" s="5">
        <v>1</v>
      </c>
      <c r="AC100" s="2" t="s">
        <v>129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31</v>
      </c>
      <c r="AQ100" s="8">
        <v>4252.16</v>
      </c>
      <c r="AR100" s="4"/>
      <c r="AS100" s="8"/>
      <c r="AT100" s="7"/>
      <c r="AU100" s="7"/>
      <c r="AV100" s="4">
        <v>31</v>
      </c>
      <c r="AW100" s="8">
        <v>4252.16</v>
      </c>
      <c r="AX100" s="4"/>
      <c r="AY100" s="8"/>
      <c r="AZ100" s="7"/>
      <c r="BA100" s="7"/>
      <c r="BB100" s="7">
        <v>1</v>
      </c>
      <c r="BC100" s="4">
        <v>31</v>
      </c>
      <c r="BD100" s="8">
        <v>4252.16</v>
      </c>
      <c r="BE100" s="4"/>
      <c r="BF100" s="8"/>
      <c r="BG100" s="7"/>
      <c r="BH100" s="7"/>
      <c r="BI100" s="7">
        <v>1</v>
      </c>
      <c r="BJ100" s="4">
        <v>37</v>
      </c>
      <c r="BK100" s="8">
        <v>5114.66</v>
      </c>
      <c r="BL100" s="2" t="s">
        <v>1416</v>
      </c>
      <c r="BM100" s="7">
        <v>0.8378</v>
      </c>
      <c r="BN100" s="7">
        <v>0.8314</v>
      </c>
      <c r="BO100" s="4">
        <v>10</v>
      </c>
      <c r="BP100" s="8">
        <v>1328.28</v>
      </c>
      <c r="BQ100" s="4"/>
      <c r="BR100" s="8"/>
      <c r="BS100" s="7"/>
      <c r="BT100" s="7"/>
      <c r="BU100" s="2" t="s">
        <v>136</v>
      </c>
      <c r="BV100" s="2" t="s">
        <v>126</v>
      </c>
      <c r="BW100" s="2" t="s">
        <v>194</v>
      </c>
      <c r="BX100" s="2" t="s">
        <v>1411</v>
      </c>
      <c r="BY100" s="2" t="s">
        <v>139</v>
      </c>
      <c r="BZ100" s="2" t="s">
        <v>129</v>
      </c>
      <c r="CA100" s="4">
        <v>5</v>
      </c>
      <c r="CB100" s="8">
        <v>706.53</v>
      </c>
      <c r="CC100" s="4"/>
      <c r="CD100" s="8"/>
      <c r="CE100" s="7"/>
      <c r="CF100" s="7"/>
      <c r="CG100" s="2" t="s">
        <v>136</v>
      </c>
      <c r="CH100" s="2" t="s">
        <v>126</v>
      </c>
      <c r="CI100" s="2" t="s">
        <v>327</v>
      </c>
      <c r="CJ100" s="2" t="s">
        <v>330</v>
      </c>
      <c r="CK100" s="2" t="s">
        <v>139</v>
      </c>
      <c r="CL100" s="2" t="s">
        <v>129</v>
      </c>
      <c r="CM100" s="4">
        <v>1</v>
      </c>
      <c r="CN100" s="8">
        <v>131.25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194</v>
      </c>
      <c r="CV100" s="2" t="s">
        <v>1417</v>
      </c>
      <c r="CW100" s="2" t="s">
        <v>139</v>
      </c>
      <c r="CX100" s="2" t="s">
        <v>129</v>
      </c>
      <c r="CY100" s="4">
        <v>7</v>
      </c>
      <c r="CZ100" s="8">
        <v>1029</v>
      </c>
      <c r="DA100" s="4"/>
      <c r="DB100" s="8"/>
      <c r="DC100" s="7"/>
      <c r="DD100" s="7"/>
      <c r="DE100" s="2" t="s">
        <v>136</v>
      </c>
      <c r="DF100" s="2" t="s">
        <v>126</v>
      </c>
      <c r="DG100" s="2" t="s">
        <v>184</v>
      </c>
      <c r="DH100" s="2" t="s">
        <v>491</v>
      </c>
      <c r="DI100" s="2" t="s">
        <v>139</v>
      </c>
      <c r="DJ100" s="2" t="s">
        <v>129</v>
      </c>
      <c r="DK100" s="4">
        <v>1</v>
      </c>
      <c r="DL100" s="8">
        <v>124.03</v>
      </c>
      <c r="DM100" s="4"/>
      <c r="DN100" s="8"/>
      <c r="DO100" s="7"/>
      <c r="DP100" s="7"/>
      <c r="DQ100" s="2" t="s">
        <v>136</v>
      </c>
      <c r="DR100" s="2" t="s">
        <v>126</v>
      </c>
      <c r="DS100" s="2" t="s">
        <v>332</v>
      </c>
      <c r="DT100" s="2" t="s">
        <v>1418</v>
      </c>
      <c r="DU100" s="2" t="s">
        <v>139</v>
      </c>
      <c r="DV100" s="2" t="s">
        <v>129</v>
      </c>
      <c r="DW100" s="4">
        <v>2</v>
      </c>
      <c r="DX100" s="8">
        <v>294</v>
      </c>
      <c r="DY100" s="4"/>
      <c r="DZ100" s="8"/>
      <c r="EA100" s="7"/>
      <c r="EB100" s="7"/>
      <c r="EC100" s="2" t="s">
        <v>136</v>
      </c>
      <c r="ED100" s="2" t="s">
        <v>126</v>
      </c>
      <c r="EE100" s="2" t="s">
        <v>194</v>
      </c>
      <c r="EF100" s="2" t="s">
        <v>944</v>
      </c>
      <c r="EG100" s="2" t="s">
        <v>139</v>
      </c>
      <c r="EH100" s="2" t="s">
        <v>129</v>
      </c>
      <c r="EI100" s="4">
        <v>1</v>
      </c>
      <c r="EJ100" s="8">
        <v>124.03</v>
      </c>
      <c r="EK100" s="4"/>
      <c r="EL100" s="8"/>
      <c r="EM100" s="7"/>
      <c r="EN100" s="7"/>
      <c r="EO100" s="2" t="s">
        <v>136</v>
      </c>
      <c r="EP100" s="2" t="s">
        <v>126</v>
      </c>
      <c r="EQ100" s="2" t="s">
        <v>194</v>
      </c>
      <c r="ER100" s="2" t="s">
        <v>1419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136</v>
      </c>
      <c r="FB100" s="2" t="s">
        <v>151</v>
      </c>
      <c r="FC100" s="2" t="s">
        <v>335</v>
      </c>
      <c r="FD100" s="2" t="s">
        <v>129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126</v>
      </c>
      <c r="FO100" s="2" t="s">
        <v>336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126</v>
      </c>
      <c r="GA100" s="2" t="s">
        <v>337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126</v>
      </c>
      <c r="GM100" s="2" t="s">
        <v>129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126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>
        <v>2</v>
      </c>
      <c r="HD100" s="8">
        <v>269.33</v>
      </c>
      <c r="HE100" s="4"/>
      <c r="HF100" s="8"/>
      <c r="HG100" s="7"/>
      <c r="HH100" s="7"/>
      <c r="HI100" s="2" t="s">
        <v>136</v>
      </c>
      <c r="HJ100" s="2" t="s">
        <v>126</v>
      </c>
      <c r="HK100" s="2" t="s">
        <v>338</v>
      </c>
      <c r="HL100" s="2" t="s">
        <v>1420</v>
      </c>
      <c r="HM100" s="2" t="s">
        <v>139</v>
      </c>
      <c r="HN100" s="2" t="s">
        <v>129</v>
      </c>
      <c r="HO100" s="4">
        <v>1</v>
      </c>
      <c r="HP100" s="8">
        <v>118.13</v>
      </c>
      <c r="HQ100" s="4"/>
      <c r="HR100" s="8"/>
      <c r="HS100" s="7"/>
      <c r="HT100" s="7"/>
      <c r="HU100" s="2" t="s">
        <v>136</v>
      </c>
      <c r="HV100" s="2" t="s">
        <v>126</v>
      </c>
      <c r="HW100" s="2" t="s">
        <v>340</v>
      </c>
      <c r="HX100" s="2" t="s">
        <v>1421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168</v>
      </c>
      <c r="IH100" s="2" t="s">
        <v>126</v>
      </c>
      <c r="II100" s="2" t="s">
        <v>129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126</v>
      </c>
      <c r="IU100" s="2" t="s">
        <v>342</v>
      </c>
      <c r="IV100" s="2" t="s">
        <v>129</v>
      </c>
      <c r="IW100" s="2" t="s">
        <v>139</v>
      </c>
      <c r="IX100" s="2" t="s">
        <v>129</v>
      </c>
      <c r="IY100" s="4">
        <v>1</v>
      </c>
      <c r="IZ100" s="8">
        <v>127.58</v>
      </c>
      <c r="JA100" s="4"/>
      <c r="JB100" s="8"/>
      <c r="JC100" s="7"/>
      <c r="JD100" s="7"/>
      <c r="JE100" s="2" t="s">
        <v>136</v>
      </c>
      <c r="JF100" s="2" t="s">
        <v>126</v>
      </c>
      <c r="JG100" s="2" t="s">
        <v>395</v>
      </c>
      <c r="JH100" s="2" t="s">
        <v>736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126</v>
      </c>
      <c r="JS100" s="2" t="s">
        <v>194</v>
      </c>
      <c r="JT100" s="2" t="s">
        <v>414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126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126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170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126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126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170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1422</v>
      </c>
      <c r="B101" s="2" t="s">
        <v>118</v>
      </c>
      <c r="C101" s="2" t="s">
        <v>1314</v>
      </c>
      <c r="D101" s="2" t="s">
        <v>120</v>
      </c>
      <c r="E101" s="2" t="s">
        <v>121</v>
      </c>
      <c r="F101" s="2" t="s">
        <v>1423</v>
      </c>
      <c r="G101" s="2" t="s">
        <v>1423</v>
      </c>
      <c r="H101" s="2" t="s">
        <v>1423</v>
      </c>
      <c r="I101" s="2" t="s">
        <v>417</v>
      </c>
      <c r="J101" s="2" t="s">
        <v>124</v>
      </c>
      <c r="K101" s="2" t="s">
        <v>888</v>
      </c>
      <c r="L101" s="3">
        <v>76.64</v>
      </c>
      <c r="M101" s="3">
        <v>80.47</v>
      </c>
      <c r="N101" s="3">
        <v>174.99</v>
      </c>
      <c r="O101" s="2" t="s">
        <v>126</v>
      </c>
      <c r="P101" s="2" t="s">
        <v>264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176</v>
      </c>
      <c r="V101" s="2" t="s">
        <v>177</v>
      </c>
      <c r="W101" s="2" t="s">
        <v>381</v>
      </c>
      <c r="X101" s="2" t="s">
        <v>129</v>
      </c>
      <c r="Y101" s="2" t="s">
        <v>327</v>
      </c>
      <c r="Z101" s="4">
        <v>78</v>
      </c>
      <c r="AA101" s="4">
        <f>=ROUNDDOWN(260,0)</f>
      </c>
      <c r="AB101" s="5">
        <v>0.3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36</v>
      </c>
      <c r="AQ101" s="8">
        <v>3723.45</v>
      </c>
      <c r="AR101" s="4"/>
      <c r="AS101" s="8"/>
      <c r="AT101" s="7"/>
      <c r="AU101" s="7"/>
      <c r="AV101" s="4">
        <v>36</v>
      </c>
      <c r="AW101" s="8">
        <v>3723.45</v>
      </c>
      <c r="AX101" s="4"/>
      <c r="AY101" s="8"/>
      <c r="AZ101" s="7"/>
      <c r="BA101" s="7"/>
      <c r="BB101" s="7">
        <v>1</v>
      </c>
      <c r="BC101" s="4">
        <v>36</v>
      </c>
      <c r="BD101" s="8">
        <v>3723.45</v>
      </c>
      <c r="BE101" s="4"/>
      <c r="BF101" s="8"/>
      <c r="BG101" s="7"/>
      <c r="BH101" s="7"/>
      <c r="BI101" s="7">
        <v>1</v>
      </c>
      <c r="BJ101" s="4">
        <v>37</v>
      </c>
      <c r="BK101" s="8">
        <v>3836.15</v>
      </c>
      <c r="BL101" s="2" t="s">
        <v>1424</v>
      </c>
      <c r="BM101" s="7">
        <v>0.973</v>
      </c>
      <c r="BN101" s="7">
        <v>0.9706</v>
      </c>
      <c r="BO101" s="4">
        <v>3</v>
      </c>
      <c r="BP101" s="8">
        <v>305.61</v>
      </c>
      <c r="BQ101" s="4"/>
      <c r="BR101" s="8"/>
      <c r="BS101" s="7"/>
      <c r="BT101" s="7"/>
      <c r="BU101" s="2" t="s">
        <v>136</v>
      </c>
      <c r="BV101" s="2" t="s">
        <v>126</v>
      </c>
      <c r="BW101" s="2" t="s">
        <v>1216</v>
      </c>
      <c r="BX101" s="2" t="s">
        <v>830</v>
      </c>
      <c r="BY101" s="2" t="s">
        <v>139</v>
      </c>
      <c r="BZ101" s="2" t="s">
        <v>129</v>
      </c>
      <c r="CA101" s="4">
        <v>15</v>
      </c>
      <c r="CB101" s="8">
        <v>1459.8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327</v>
      </c>
      <c r="CJ101" s="2" t="s">
        <v>330</v>
      </c>
      <c r="CK101" s="2" t="s">
        <v>139</v>
      </c>
      <c r="CL101" s="2" t="s">
        <v>129</v>
      </c>
      <c r="CM101" s="4">
        <v>1</v>
      </c>
      <c r="CN101" s="8">
        <v>87.47</v>
      </c>
      <c r="CO101" s="4"/>
      <c r="CP101" s="8"/>
      <c r="CQ101" s="7"/>
      <c r="CR101" s="7"/>
      <c r="CS101" s="2" t="s">
        <v>136</v>
      </c>
      <c r="CT101" s="2" t="s">
        <v>126</v>
      </c>
      <c r="CU101" s="2" t="s">
        <v>1216</v>
      </c>
      <c r="CV101" s="2" t="s">
        <v>335</v>
      </c>
      <c r="CW101" s="2" t="s">
        <v>139</v>
      </c>
      <c r="CX101" s="2" t="s">
        <v>129</v>
      </c>
      <c r="CY101" s="4">
        <v>9</v>
      </c>
      <c r="CZ101" s="8">
        <v>1037.25</v>
      </c>
      <c r="DA101" s="4"/>
      <c r="DB101" s="8"/>
      <c r="DC101" s="7"/>
      <c r="DD101" s="7"/>
      <c r="DE101" s="2" t="s">
        <v>136</v>
      </c>
      <c r="DF101" s="2" t="s">
        <v>126</v>
      </c>
      <c r="DG101" s="2" t="s">
        <v>184</v>
      </c>
      <c r="DH101" s="2" t="s">
        <v>155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136</v>
      </c>
      <c r="DR101" s="2" t="s">
        <v>126</v>
      </c>
      <c r="DS101" s="2" t="s">
        <v>332</v>
      </c>
      <c r="DT101" s="2" t="s">
        <v>129</v>
      </c>
      <c r="DU101" s="2" t="s">
        <v>139</v>
      </c>
      <c r="DV101" s="2" t="s">
        <v>129</v>
      </c>
      <c r="DW101" s="4">
        <v>1</v>
      </c>
      <c r="DX101" s="8">
        <v>115.25</v>
      </c>
      <c r="DY101" s="4"/>
      <c r="DZ101" s="8"/>
      <c r="EA101" s="7"/>
      <c r="EB101" s="7"/>
      <c r="EC101" s="2" t="s">
        <v>136</v>
      </c>
      <c r="ED101" s="2" t="s">
        <v>126</v>
      </c>
      <c r="EE101" s="2" t="s">
        <v>421</v>
      </c>
      <c r="EF101" s="2" t="s">
        <v>943</v>
      </c>
      <c r="EG101" s="2" t="s">
        <v>139</v>
      </c>
      <c r="EH101" s="2" t="s">
        <v>129</v>
      </c>
      <c r="EI101" s="4">
        <v>4</v>
      </c>
      <c r="EJ101" s="8">
        <v>415.96</v>
      </c>
      <c r="EK101" s="4"/>
      <c r="EL101" s="8"/>
      <c r="EM101" s="7"/>
      <c r="EN101" s="7"/>
      <c r="EO101" s="2" t="s">
        <v>136</v>
      </c>
      <c r="EP101" s="2" t="s">
        <v>170</v>
      </c>
      <c r="EQ101" s="2" t="s">
        <v>373</v>
      </c>
      <c r="ER101" s="2" t="s">
        <v>1425</v>
      </c>
      <c r="ES101" s="2" t="s">
        <v>139</v>
      </c>
      <c r="ET101" s="2" t="s">
        <v>129</v>
      </c>
      <c r="EU101" s="4">
        <v>1</v>
      </c>
      <c r="EV101" s="8">
        <v>113.19</v>
      </c>
      <c r="EW101" s="4"/>
      <c r="EX101" s="8"/>
      <c r="EY101" s="7"/>
      <c r="EZ101" s="7"/>
      <c r="FA101" s="2" t="s">
        <v>136</v>
      </c>
      <c r="FB101" s="2" t="s">
        <v>151</v>
      </c>
      <c r="FC101" s="2" t="s">
        <v>335</v>
      </c>
      <c r="FD101" s="2" t="s">
        <v>941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126</v>
      </c>
      <c r="FO101" s="2" t="s">
        <v>336</v>
      </c>
      <c r="FP101" s="2" t="s">
        <v>129</v>
      </c>
      <c r="FQ101" s="2" t="s">
        <v>139</v>
      </c>
      <c r="FR101" s="2" t="s">
        <v>129</v>
      </c>
      <c r="FS101" s="4">
        <v>2</v>
      </c>
      <c r="FT101" s="8">
        <v>188.92</v>
      </c>
      <c r="FU101" s="4"/>
      <c r="FV101" s="8"/>
      <c r="FW101" s="7"/>
      <c r="FX101" s="7"/>
      <c r="FY101" s="2" t="s">
        <v>136</v>
      </c>
      <c r="FZ101" s="2" t="s">
        <v>126</v>
      </c>
      <c r="GA101" s="2" t="s">
        <v>337</v>
      </c>
      <c r="GB101" s="2" t="s">
        <v>1426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126</v>
      </c>
      <c r="GM101" s="2" t="s">
        <v>129</v>
      </c>
      <c r="GN101" s="2" t="s">
        <v>129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126</v>
      </c>
      <c r="GY101" s="2" t="s">
        <v>129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338</v>
      </c>
      <c r="HL101" s="2" t="s">
        <v>1427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126</v>
      </c>
      <c r="HW101" s="2" t="s">
        <v>340</v>
      </c>
      <c r="HX101" s="2" t="s">
        <v>129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168</v>
      </c>
      <c r="IH101" s="2" t="s">
        <v>126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126</v>
      </c>
      <c r="IU101" s="2" t="s">
        <v>342</v>
      </c>
      <c r="IV101" s="2" t="s">
        <v>725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126</v>
      </c>
      <c r="JG101" s="2" t="s">
        <v>395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126</v>
      </c>
      <c r="JS101" s="2" t="s">
        <v>194</v>
      </c>
      <c r="JT101" s="2" t="s">
        <v>129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126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126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126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126</v>
      </c>
      <c r="MM101" s="2" t="s">
        <v>129</v>
      </c>
      <c r="MN101" s="2" t="s">
        <v>129</v>
      </c>
      <c r="MO101" s="2" t="s">
        <v>139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129</v>
      </c>
      <c r="NJ101" s="2" t="s">
        <v>129</v>
      </c>
      <c r="NK101" s="2" t="s">
        <v>129</v>
      </c>
      <c r="NL101" s="2" t="s">
        <v>129</v>
      </c>
      <c r="NM101" s="2" t="s">
        <v>129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126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168</v>
      </c>
      <c r="PF101" s="2" t="s">
        <v>126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129</v>
      </c>
      <c r="PR101" s="2" t="s">
        <v>129</v>
      </c>
      <c r="PS101" s="2" t="s">
        <v>129</v>
      </c>
      <c r="PT101" s="2" t="s">
        <v>129</v>
      </c>
      <c r="PU101" s="2" t="s">
        <v>129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1428</v>
      </c>
      <c r="B102" s="2" t="s">
        <v>118</v>
      </c>
      <c r="C102" s="2" t="s">
        <v>1314</v>
      </c>
      <c r="D102" s="2" t="s">
        <v>120</v>
      </c>
      <c r="E102" s="2" t="s">
        <v>121</v>
      </c>
      <c r="F102" s="2" t="s">
        <v>1429</v>
      </c>
      <c r="G102" s="2" t="s">
        <v>1429</v>
      </c>
      <c r="H102" s="2" t="s">
        <v>1429</v>
      </c>
      <c r="I102" s="2" t="s">
        <v>1430</v>
      </c>
      <c r="J102" s="2" t="s">
        <v>1431</v>
      </c>
      <c r="K102" s="2" t="s">
        <v>324</v>
      </c>
      <c r="L102" s="3">
        <v>94.5</v>
      </c>
      <c r="M102" s="3">
        <v>99.22</v>
      </c>
      <c r="N102" s="3">
        <v>219.99</v>
      </c>
      <c r="O102" s="2" t="s">
        <v>126</v>
      </c>
      <c r="P102" s="2" t="s">
        <v>325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176</v>
      </c>
      <c r="V102" s="2" t="s">
        <v>177</v>
      </c>
      <c r="W102" s="2" t="s">
        <v>265</v>
      </c>
      <c r="X102" s="2" t="s">
        <v>1432</v>
      </c>
      <c r="Y102" s="2" t="s">
        <v>401</v>
      </c>
      <c r="Z102" s="4">
        <v>38</v>
      </c>
      <c r="AA102" s="4">
        <f>=ROUNDDOWN(19,0)</f>
      </c>
      <c r="AB102" s="5">
        <v>2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14</v>
      </c>
      <c r="AQ102" s="8">
        <v>1453.11</v>
      </c>
      <c r="AR102" s="4"/>
      <c r="AS102" s="8"/>
      <c r="AT102" s="7"/>
      <c r="AU102" s="7"/>
      <c r="AV102" s="4">
        <v>16</v>
      </c>
      <c r="AW102" s="8">
        <v>1617.11</v>
      </c>
      <c r="AX102" s="4" t="s">
        <v>129</v>
      </c>
      <c r="AY102" s="8" t="s">
        <v>129</v>
      </c>
      <c r="AZ102" s="7" t="s">
        <v>129</v>
      </c>
      <c r="BA102" s="7" t="s">
        <v>129</v>
      </c>
      <c r="BB102" s="7">
        <v>0.8986</v>
      </c>
      <c r="BC102" s="4">
        <v>16</v>
      </c>
      <c r="BD102" s="8">
        <v>1617.11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1</v>
      </c>
      <c r="BJ102" s="4">
        <v>15</v>
      </c>
      <c r="BK102" s="8">
        <v>1573.86</v>
      </c>
      <c r="BL102" s="2" t="s">
        <v>1433</v>
      </c>
      <c r="BM102" s="7">
        <v>0.9333</v>
      </c>
      <c r="BN102" s="7">
        <v>0.9233</v>
      </c>
      <c r="BO102" s="4">
        <v>2</v>
      </c>
      <c r="BP102" s="8">
        <v>242.56</v>
      </c>
      <c r="BQ102" s="4"/>
      <c r="BR102" s="8"/>
      <c r="BS102" s="7"/>
      <c r="BT102" s="7"/>
      <c r="BU102" s="2" t="s">
        <v>136</v>
      </c>
      <c r="BV102" s="2" t="s">
        <v>126</v>
      </c>
      <c r="BW102" s="2" t="s">
        <v>295</v>
      </c>
      <c r="BX102" s="2" t="s">
        <v>390</v>
      </c>
      <c r="BY102" s="2" t="s">
        <v>139</v>
      </c>
      <c r="BZ102" s="2" t="s">
        <v>129</v>
      </c>
      <c r="CA102" s="4">
        <v>3</v>
      </c>
      <c r="CB102" s="8">
        <v>339.57</v>
      </c>
      <c r="CC102" s="4"/>
      <c r="CD102" s="8"/>
      <c r="CE102" s="7"/>
      <c r="CF102" s="7"/>
      <c r="CG102" s="2" t="s">
        <v>136</v>
      </c>
      <c r="CH102" s="2" t="s">
        <v>126</v>
      </c>
      <c r="CI102" s="2" t="s">
        <v>167</v>
      </c>
      <c r="CJ102" s="2" t="s">
        <v>1434</v>
      </c>
      <c r="CK102" s="2" t="s">
        <v>139</v>
      </c>
      <c r="CL102" s="2" t="s">
        <v>129</v>
      </c>
      <c r="CM102" s="4">
        <v>7</v>
      </c>
      <c r="CN102" s="8">
        <v>628.43</v>
      </c>
      <c r="CO102" s="4"/>
      <c r="CP102" s="8"/>
      <c r="CQ102" s="7"/>
      <c r="CR102" s="7"/>
      <c r="CS102" s="2" t="s">
        <v>136</v>
      </c>
      <c r="CT102" s="2" t="s">
        <v>126</v>
      </c>
      <c r="CU102" s="2" t="s">
        <v>404</v>
      </c>
      <c r="CV102" s="2" t="s">
        <v>1435</v>
      </c>
      <c r="CW102" s="2" t="s">
        <v>139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136</v>
      </c>
      <c r="DF102" s="2" t="s">
        <v>126</v>
      </c>
      <c r="DG102" s="2" t="s">
        <v>406</v>
      </c>
      <c r="DH102" s="2" t="s">
        <v>1276</v>
      </c>
      <c r="DI102" s="2" t="s">
        <v>139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136</v>
      </c>
      <c r="DR102" s="2" t="s">
        <v>126</v>
      </c>
      <c r="DS102" s="2" t="s">
        <v>407</v>
      </c>
      <c r="DT102" s="2" t="s">
        <v>725</v>
      </c>
      <c r="DU102" s="2" t="s">
        <v>139</v>
      </c>
      <c r="DV102" s="2" t="s">
        <v>129</v>
      </c>
      <c r="DW102" s="4">
        <v>1</v>
      </c>
      <c r="DX102" s="8">
        <v>123.48</v>
      </c>
      <c r="DY102" s="4"/>
      <c r="DZ102" s="8"/>
      <c r="EA102" s="7"/>
      <c r="EB102" s="7"/>
      <c r="EC102" s="2" t="s">
        <v>136</v>
      </c>
      <c r="ED102" s="2" t="s">
        <v>126</v>
      </c>
      <c r="EE102" s="2" t="s">
        <v>189</v>
      </c>
      <c r="EF102" s="2" t="s">
        <v>1436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150</v>
      </c>
      <c r="EP102" s="2" t="s">
        <v>126</v>
      </c>
      <c r="EQ102" s="2" t="s">
        <v>129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209</v>
      </c>
      <c r="FB102" s="2" t="s">
        <v>126</v>
      </c>
      <c r="FC102" s="2" t="s">
        <v>129</v>
      </c>
      <c r="FD102" s="2" t="s">
        <v>129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126</v>
      </c>
      <c r="FO102" s="2" t="s">
        <v>336</v>
      </c>
      <c r="FP102" s="2" t="s">
        <v>129</v>
      </c>
      <c r="FQ102" s="2" t="s">
        <v>139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136</v>
      </c>
      <c r="FZ102" s="2" t="s">
        <v>126</v>
      </c>
      <c r="GA102" s="2" t="s">
        <v>518</v>
      </c>
      <c r="GB102" s="2" t="s">
        <v>129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136</v>
      </c>
      <c r="GL102" s="2" t="s">
        <v>126</v>
      </c>
      <c r="GM102" s="2" t="s">
        <v>520</v>
      </c>
      <c r="GN102" s="2" t="s">
        <v>129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126</v>
      </c>
      <c r="GY102" s="2" t="s">
        <v>129</v>
      </c>
      <c r="GZ102" s="2" t="s">
        <v>129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161</v>
      </c>
      <c r="HJ102" s="2" t="s">
        <v>126</v>
      </c>
      <c r="HK102" s="2" t="s">
        <v>129</v>
      </c>
      <c r="HL102" s="2" t="s">
        <v>129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126</v>
      </c>
      <c r="HW102" s="2" t="s">
        <v>189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168</v>
      </c>
      <c r="IH102" s="2" t="s">
        <v>126</v>
      </c>
      <c r="II102" s="2" t="s">
        <v>129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126</v>
      </c>
      <c r="IU102" s="2" t="s">
        <v>342</v>
      </c>
      <c r="IV102" s="2" t="s">
        <v>129</v>
      </c>
      <c r="IW102" s="2" t="s">
        <v>139</v>
      </c>
      <c r="IX102" s="2" t="s">
        <v>129</v>
      </c>
      <c r="IY102" s="4">
        <v>1</v>
      </c>
      <c r="IZ102" s="8">
        <v>119.07</v>
      </c>
      <c r="JA102" s="4"/>
      <c r="JB102" s="8"/>
      <c r="JC102" s="7"/>
      <c r="JD102" s="7"/>
      <c r="JE102" s="2" t="s">
        <v>136</v>
      </c>
      <c r="JF102" s="2" t="s">
        <v>126</v>
      </c>
      <c r="JG102" s="2" t="s">
        <v>208</v>
      </c>
      <c r="JH102" s="2" t="s">
        <v>432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126</v>
      </c>
      <c r="JS102" s="2" t="s">
        <v>167</v>
      </c>
      <c r="JT102" s="2" t="s">
        <v>414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126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126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126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126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126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126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168</v>
      </c>
      <c r="PF102" s="2" t="s">
        <v>126</v>
      </c>
      <c r="PG102" s="2" t="s">
        <v>129</v>
      </c>
      <c r="PH102" s="2" t="s">
        <v>129</v>
      </c>
      <c r="PI102" s="2" t="s">
        <v>139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126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1437</v>
      </c>
      <c r="B103" s="2" t="s">
        <v>118</v>
      </c>
      <c r="C103" s="2" t="s">
        <v>1314</v>
      </c>
      <c r="D103" s="2" t="s">
        <v>120</v>
      </c>
      <c r="E103" s="2" t="s">
        <v>121</v>
      </c>
      <c r="F103" s="2" t="s">
        <v>1429</v>
      </c>
      <c r="G103" s="2" t="s">
        <v>1429</v>
      </c>
      <c r="H103" s="2" t="s">
        <v>1429</v>
      </c>
      <c r="I103" s="2" t="s">
        <v>1438</v>
      </c>
      <c r="J103" s="2" t="s">
        <v>1439</v>
      </c>
      <c r="K103" s="2" t="s">
        <v>324</v>
      </c>
      <c r="L103" s="3">
        <v>63.9</v>
      </c>
      <c r="M103" s="3">
        <v>67.1</v>
      </c>
      <c r="N103" s="3">
        <v>149.99</v>
      </c>
      <c r="O103" s="2" t="s">
        <v>126</v>
      </c>
      <c r="P103" s="2" t="s">
        <v>325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129</v>
      </c>
      <c r="V103" s="2" t="s">
        <v>177</v>
      </c>
      <c r="W103" s="2" t="s">
        <v>381</v>
      </c>
      <c r="X103" s="2" t="s">
        <v>132</v>
      </c>
      <c r="Y103" s="2" t="s">
        <v>940</v>
      </c>
      <c r="Z103" s="4">
        <v>80</v>
      </c>
      <c r="AA103" s="4">
        <f>=ROUNDDOWN({0},0)</f>
      </c>
      <c r="AB103" s="5"/>
      <c r="AC103" s="2" t="s">
        <v>129</v>
      </c>
      <c r="AD103" s="4"/>
      <c r="AE103" s="4"/>
      <c r="AF103" s="6">
        <v>63</v>
      </c>
      <c r="AG103" s="6"/>
      <c r="AH103" s="7">
        <v>0.9956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164</v>
      </c>
      <c r="AR103" s="4"/>
      <c r="AS103" s="8"/>
      <c r="AT103" s="7"/>
      <c r="AU103" s="7"/>
      <c r="AV103" s="4" t="s">
        <v>129</v>
      </c>
      <c r="AW103" s="8" t="s">
        <v>129</v>
      </c>
      <c r="AX103" s="4" t="s">
        <v>129</v>
      </c>
      <c r="AY103" s="8" t="s">
        <v>129</v>
      </c>
      <c r="AZ103" s="7" t="s">
        <v>129</v>
      </c>
      <c r="BA103" s="7" t="s">
        <v>129</v>
      </c>
      <c r="BB103" s="7">
        <v>0.1014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 t="s">
        <v>129</v>
      </c>
      <c r="BJ103" s="4">
        <v>2</v>
      </c>
      <c r="BK103" s="8">
        <v>164</v>
      </c>
      <c r="BL103" s="2" t="s">
        <v>16</v>
      </c>
      <c r="BM103" s="7">
        <v>1</v>
      </c>
      <c r="BN103" s="7">
        <v>1</v>
      </c>
      <c r="BO103" s="4">
        <v>2</v>
      </c>
      <c r="BP103" s="8">
        <v>164</v>
      </c>
      <c r="BQ103" s="4"/>
      <c r="BR103" s="8"/>
      <c r="BS103" s="7"/>
      <c r="BT103" s="7"/>
      <c r="BU103" s="2" t="s">
        <v>136</v>
      </c>
      <c r="BV103" s="2" t="s">
        <v>126</v>
      </c>
      <c r="BW103" s="2" t="s">
        <v>941</v>
      </c>
      <c r="BX103" s="2" t="s">
        <v>1404</v>
      </c>
      <c r="BY103" s="2" t="s">
        <v>139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126</v>
      </c>
      <c r="CI103" s="2" t="s">
        <v>940</v>
      </c>
      <c r="CJ103" s="2" t="s">
        <v>1440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126</v>
      </c>
      <c r="CU103" s="2" t="s">
        <v>944</v>
      </c>
      <c r="CV103" s="2" t="s">
        <v>129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126</v>
      </c>
      <c r="DG103" s="2" t="s">
        <v>406</v>
      </c>
      <c r="DH103" s="2" t="s">
        <v>1441</v>
      </c>
      <c r="DI103" s="2" t="s">
        <v>139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136</v>
      </c>
      <c r="DR103" s="2" t="s">
        <v>126</v>
      </c>
      <c r="DS103" s="2" t="s">
        <v>407</v>
      </c>
      <c r="DT103" s="2" t="s">
        <v>129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126</v>
      </c>
      <c r="EE103" s="2" t="s">
        <v>940</v>
      </c>
      <c r="EF103" s="2" t="s">
        <v>639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136</v>
      </c>
      <c r="EP103" s="2" t="s">
        <v>126</v>
      </c>
      <c r="EQ103" s="2" t="s">
        <v>410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209</v>
      </c>
      <c r="FB103" s="2" t="s">
        <v>126</v>
      </c>
      <c r="FC103" s="2" t="s">
        <v>129</v>
      </c>
      <c r="FD103" s="2" t="s">
        <v>129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168</v>
      </c>
      <c r="FN103" s="2" t="s">
        <v>126</v>
      </c>
      <c r="FO103" s="2" t="s">
        <v>129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126</v>
      </c>
      <c r="GA103" s="2" t="s">
        <v>518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136</v>
      </c>
      <c r="GL103" s="2" t="s">
        <v>126</v>
      </c>
      <c r="GM103" s="2" t="s">
        <v>520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126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161</v>
      </c>
      <c r="HJ103" s="2" t="s">
        <v>126</v>
      </c>
      <c r="HK103" s="2" t="s">
        <v>129</v>
      </c>
      <c r="HL103" s="2" t="s">
        <v>129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126</v>
      </c>
      <c r="HW103" s="2" t="s">
        <v>726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168</v>
      </c>
      <c r="IH103" s="2" t="s">
        <v>126</v>
      </c>
      <c r="II103" s="2" t="s">
        <v>129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126</v>
      </c>
      <c r="IU103" s="2" t="s">
        <v>342</v>
      </c>
      <c r="IV103" s="2" t="s">
        <v>1442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126</v>
      </c>
      <c r="JG103" s="2" t="s">
        <v>208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126</v>
      </c>
      <c r="JS103" s="2" t="s">
        <v>940</v>
      </c>
      <c r="JT103" s="2" t="s">
        <v>129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126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126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126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126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126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126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1443</v>
      </c>
      <c r="B104" s="2" t="s">
        <v>118</v>
      </c>
      <c r="C104" s="2" t="s">
        <v>1314</v>
      </c>
      <c r="D104" s="2" t="s">
        <v>120</v>
      </c>
      <c r="E104" s="2" t="s">
        <v>121</v>
      </c>
      <c r="F104" s="2" t="s">
        <v>1444</v>
      </c>
      <c r="G104" s="2" t="s">
        <v>1444</v>
      </c>
      <c r="H104" s="2" t="s">
        <v>1444</v>
      </c>
      <c r="I104" s="2" t="s">
        <v>346</v>
      </c>
      <c r="J104" s="2" t="s">
        <v>124</v>
      </c>
      <c r="K104" s="2" t="s">
        <v>324</v>
      </c>
      <c r="L104" s="3">
        <v>161.46</v>
      </c>
      <c r="M104" s="3">
        <v>169.53</v>
      </c>
      <c r="N104" s="3">
        <v>329</v>
      </c>
      <c r="O104" s="2" t="s">
        <v>263</v>
      </c>
      <c r="P104" s="2" t="s">
        <v>264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176</v>
      </c>
      <c r="V104" s="2" t="s">
        <v>177</v>
      </c>
      <c r="W104" s="2" t="s">
        <v>381</v>
      </c>
      <c r="X104" s="2" t="s">
        <v>129</v>
      </c>
      <c r="Y104" s="2" t="s">
        <v>968</v>
      </c>
      <c r="Z104" s="4"/>
      <c r="AA104" s="4">
        <f>=ROUNDDOWN({0},0)</f>
      </c>
      <c r="AB104" s="5">
        <v>0.2</v>
      </c>
      <c r="AC104" s="2" t="s">
        <v>129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8</v>
      </c>
      <c r="AQ104" s="8">
        <v>874.54</v>
      </c>
      <c r="AR104" s="4"/>
      <c r="AS104" s="8"/>
      <c r="AT104" s="7"/>
      <c r="AU104" s="7"/>
      <c r="AV104" s="4">
        <v>8</v>
      </c>
      <c r="AW104" s="8">
        <v>874.54</v>
      </c>
      <c r="AX104" s="4"/>
      <c r="AY104" s="8"/>
      <c r="AZ104" s="7"/>
      <c r="BA104" s="7"/>
      <c r="BB104" s="7">
        <v>1</v>
      </c>
      <c r="BC104" s="4">
        <v>8</v>
      </c>
      <c r="BD104" s="8">
        <v>874.54</v>
      </c>
      <c r="BE104" s="4"/>
      <c r="BF104" s="8"/>
      <c r="BG104" s="7"/>
      <c r="BH104" s="7"/>
      <c r="BI104" s="7">
        <v>1</v>
      </c>
      <c r="BJ104" s="4">
        <v>8</v>
      </c>
      <c r="BK104" s="8">
        <v>874.54</v>
      </c>
      <c r="BL104" s="2" t="s">
        <v>929</v>
      </c>
      <c r="BM104" s="7">
        <v>1</v>
      </c>
      <c r="BN104" s="7">
        <v>1</v>
      </c>
      <c r="BO104" s="4">
        <v>2</v>
      </c>
      <c r="BP104" s="8">
        <v>111.9</v>
      </c>
      <c r="BQ104" s="4"/>
      <c r="BR104" s="8"/>
      <c r="BS104" s="7"/>
      <c r="BT104" s="7"/>
      <c r="BU104" s="2" t="s">
        <v>136</v>
      </c>
      <c r="BV104" s="2" t="s">
        <v>170</v>
      </c>
      <c r="BW104" s="2" t="s">
        <v>968</v>
      </c>
      <c r="BX104" s="2" t="s">
        <v>1445</v>
      </c>
      <c r="BY104" s="2" t="s">
        <v>139</v>
      </c>
      <c r="BZ104" s="2" t="s">
        <v>129</v>
      </c>
      <c r="CA104" s="4">
        <v>1</v>
      </c>
      <c r="CB104" s="8">
        <v>226.3</v>
      </c>
      <c r="CC104" s="4"/>
      <c r="CD104" s="8"/>
      <c r="CE104" s="7"/>
      <c r="CF104" s="7"/>
      <c r="CG104" s="2" t="s">
        <v>136</v>
      </c>
      <c r="CH104" s="2" t="s">
        <v>170</v>
      </c>
      <c r="CI104" s="2" t="s">
        <v>1446</v>
      </c>
      <c r="CJ104" s="2" t="s">
        <v>1447</v>
      </c>
      <c r="CK104" s="2" t="s">
        <v>139</v>
      </c>
      <c r="CL104" s="2" t="s">
        <v>129</v>
      </c>
      <c r="CM104" s="4">
        <v>3</v>
      </c>
      <c r="CN104" s="8">
        <v>208.26</v>
      </c>
      <c r="CO104" s="4"/>
      <c r="CP104" s="8"/>
      <c r="CQ104" s="7"/>
      <c r="CR104" s="7"/>
      <c r="CS104" s="2" t="s">
        <v>136</v>
      </c>
      <c r="CT104" s="2" t="s">
        <v>170</v>
      </c>
      <c r="CU104" s="2" t="s">
        <v>630</v>
      </c>
      <c r="CV104" s="2" t="s">
        <v>1135</v>
      </c>
      <c r="CW104" s="2" t="s">
        <v>311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136</v>
      </c>
      <c r="DF104" s="2" t="s">
        <v>170</v>
      </c>
      <c r="DG104" s="2" t="s">
        <v>240</v>
      </c>
      <c r="DH104" s="2" t="s">
        <v>1448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136</v>
      </c>
      <c r="DR104" s="2" t="s">
        <v>170</v>
      </c>
      <c r="DS104" s="2" t="s">
        <v>1449</v>
      </c>
      <c r="DT104" s="2" t="s">
        <v>129</v>
      </c>
      <c r="DU104" s="2" t="s">
        <v>139</v>
      </c>
      <c r="DV104" s="2" t="s">
        <v>129</v>
      </c>
      <c r="DW104" s="4">
        <v>2</v>
      </c>
      <c r="DX104" s="8">
        <v>328.08</v>
      </c>
      <c r="DY104" s="4"/>
      <c r="DZ104" s="8"/>
      <c r="EA104" s="7"/>
      <c r="EB104" s="7"/>
      <c r="EC104" s="2" t="s">
        <v>136</v>
      </c>
      <c r="ED104" s="2" t="s">
        <v>170</v>
      </c>
      <c r="EE104" s="2" t="s">
        <v>1357</v>
      </c>
      <c r="EF104" s="2" t="s">
        <v>1450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168</v>
      </c>
      <c r="EP104" s="2" t="s">
        <v>170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170</v>
      </c>
      <c r="FC104" s="2" t="s">
        <v>627</v>
      </c>
      <c r="FD104" s="2" t="s">
        <v>1451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168</v>
      </c>
      <c r="FN104" s="2" t="s">
        <v>170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170</v>
      </c>
      <c r="GA104" s="2" t="s">
        <v>1360</v>
      </c>
      <c r="GB104" s="2" t="s">
        <v>1138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168</v>
      </c>
      <c r="GL104" s="2" t="s">
        <v>170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168</v>
      </c>
      <c r="GX104" s="2" t="s">
        <v>170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170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170</v>
      </c>
      <c r="HW104" s="2" t="s">
        <v>1452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129</v>
      </c>
      <c r="IH104" s="2" t="s">
        <v>129</v>
      </c>
      <c r="II104" s="2" t="s">
        <v>129</v>
      </c>
      <c r="IJ104" s="2" t="s">
        <v>129</v>
      </c>
      <c r="IK104" s="2" t="s">
        <v>129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170</v>
      </c>
      <c r="IU104" s="2" t="s">
        <v>985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170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170</v>
      </c>
      <c r="JS104" s="2" t="s">
        <v>1446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170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129</v>
      </c>
      <c r="KP104" s="2" t="s">
        <v>129</v>
      </c>
      <c r="KQ104" s="2" t="s">
        <v>129</v>
      </c>
      <c r="KR104" s="2" t="s">
        <v>129</v>
      </c>
      <c r="KS104" s="2" t="s">
        <v>129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170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170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170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170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170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170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168</v>
      </c>
      <c r="PR104" s="2" t="s">
        <v>170</v>
      </c>
      <c r="PS104" s="2" t="s">
        <v>129</v>
      </c>
      <c r="PT104" s="2" t="s">
        <v>129</v>
      </c>
      <c r="PU104" s="2" t="s">
        <v>139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170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1453</v>
      </c>
      <c r="B105" s="2" t="s">
        <v>118</v>
      </c>
      <c r="C105" s="2" t="s">
        <v>1314</v>
      </c>
      <c r="D105" s="2" t="s">
        <v>120</v>
      </c>
      <c r="E105" s="2" t="s">
        <v>121</v>
      </c>
      <c r="F105" s="2" t="s">
        <v>1454</v>
      </c>
      <c r="G105" s="2" t="s">
        <v>1454</v>
      </c>
      <c r="H105" s="2" t="s">
        <v>1454</v>
      </c>
      <c r="I105" s="2" t="s">
        <v>1455</v>
      </c>
      <c r="J105" s="2" t="s">
        <v>124</v>
      </c>
      <c r="K105" s="2" t="s">
        <v>1456</v>
      </c>
      <c r="L105" s="3">
        <v>88.78</v>
      </c>
      <c r="M105" s="3">
        <v>93.22</v>
      </c>
      <c r="N105" s="3">
        <v>199</v>
      </c>
      <c r="O105" s="2" t="s">
        <v>126</v>
      </c>
      <c r="P105" s="2" t="s">
        <v>264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176</v>
      </c>
      <c r="V105" s="2" t="s">
        <v>177</v>
      </c>
      <c r="W105" s="2" t="s">
        <v>381</v>
      </c>
      <c r="X105" s="2" t="s">
        <v>1457</v>
      </c>
      <c r="Y105" s="2" t="s">
        <v>940</v>
      </c>
      <c r="Z105" s="4">
        <v>87</v>
      </c>
      <c r="AA105" s="4">
        <f>=ROUNDDOWN(870,0)</f>
      </c>
      <c r="AB105" s="5">
        <v>0.1</v>
      </c>
      <c r="AC105" s="2" t="s">
        <v>129</v>
      </c>
      <c r="AD105" s="4"/>
      <c r="AE105" s="4"/>
      <c r="AF105" s="6">
        <v>63</v>
      </c>
      <c r="AG105" s="6"/>
      <c r="AH105" s="7">
        <v>0.9956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2</v>
      </c>
      <c r="AQ105" s="8">
        <v>212.78</v>
      </c>
      <c r="AR105" s="4"/>
      <c r="AS105" s="8"/>
      <c r="AT105" s="7"/>
      <c r="AU105" s="7"/>
      <c r="AV105" s="4">
        <v>2</v>
      </c>
      <c r="AW105" s="8">
        <v>212.78</v>
      </c>
      <c r="AX105" s="4"/>
      <c r="AY105" s="8"/>
      <c r="AZ105" s="7"/>
      <c r="BA105" s="7"/>
      <c r="BB105" s="7">
        <v>1</v>
      </c>
      <c r="BC105" s="4">
        <v>2</v>
      </c>
      <c r="BD105" s="8">
        <v>212.78</v>
      </c>
      <c r="BE105" s="4"/>
      <c r="BF105" s="8"/>
      <c r="BG105" s="7"/>
      <c r="BH105" s="7"/>
      <c r="BI105" s="7">
        <v>1</v>
      </c>
      <c r="BJ105" s="4">
        <v>2</v>
      </c>
      <c r="BK105" s="8">
        <v>212.78</v>
      </c>
      <c r="BL105" s="2" t="s">
        <v>1458</v>
      </c>
      <c r="BM105" s="7">
        <v>1</v>
      </c>
      <c r="BN105" s="7">
        <v>1</v>
      </c>
      <c r="BO105" s="4">
        <v>1</v>
      </c>
      <c r="BP105" s="8">
        <v>111.46</v>
      </c>
      <c r="BQ105" s="4"/>
      <c r="BR105" s="8"/>
      <c r="BS105" s="7"/>
      <c r="BT105" s="7"/>
      <c r="BU105" s="2" t="s">
        <v>136</v>
      </c>
      <c r="BV105" s="2" t="s">
        <v>126</v>
      </c>
      <c r="BW105" s="2" t="s">
        <v>907</v>
      </c>
      <c r="BX105" s="2" t="s">
        <v>762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126</v>
      </c>
      <c r="CI105" s="2" t="s">
        <v>940</v>
      </c>
      <c r="CJ105" s="2" t="s">
        <v>1459</v>
      </c>
      <c r="CK105" s="2" t="s">
        <v>139</v>
      </c>
      <c r="CL105" s="2" t="s">
        <v>129</v>
      </c>
      <c r="CM105" s="4">
        <v>1</v>
      </c>
      <c r="CN105" s="8">
        <v>101.32</v>
      </c>
      <c r="CO105" s="4"/>
      <c r="CP105" s="8"/>
      <c r="CQ105" s="7"/>
      <c r="CR105" s="7"/>
      <c r="CS105" s="2" t="s">
        <v>136</v>
      </c>
      <c r="CT105" s="2" t="s">
        <v>126</v>
      </c>
      <c r="CU105" s="2" t="s">
        <v>944</v>
      </c>
      <c r="CV105" s="2" t="s">
        <v>1460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136</v>
      </c>
      <c r="DF105" s="2" t="s">
        <v>126</v>
      </c>
      <c r="DG105" s="2" t="s">
        <v>406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126</v>
      </c>
      <c r="DS105" s="2" t="s">
        <v>407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136</v>
      </c>
      <c r="ED105" s="2" t="s">
        <v>126</v>
      </c>
      <c r="EE105" s="2" t="s">
        <v>940</v>
      </c>
      <c r="EF105" s="2" t="s">
        <v>557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161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209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168</v>
      </c>
      <c r="FN105" s="2" t="s">
        <v>126</v>
      </c>
      <c r="FO105" s="2" t="s">
        <v>129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126</v>
      </c>
      <c r="GA105" s="2" t="s">
        <v>518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168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126</v>
      </c>
      <c r="HW105" s="2" t="s">
        <v>726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168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126</v>
      </c>
      <c r="IU105" s="2" t="s">
        <v>342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126</v>
      </c>
      <c r="JG105" s="2" t="s">
        <v>208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126</v>
      </c>
      <c r="JS105" s="2" t="s">
        <v>940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126</v>
      </c>
      <c r="MM105" s="2" t="s">
        <v>129</v>
      </c>
      <c r="MN105" s="2" t="s">
        <v>129</v>
      </c>
      <c r="MO105" s="2" t="s">
        <v>139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1461</v>
      </c>
      <c r="B106" s="2" t="s">
        <v>118</v>
      </c>
      <c r="C106" s="2" t="s">
        <v>1314</v>
      </c>
      <c r="D106" s="2" t="s">
        <v>120</v>
      </c>
      <c r="E106" s="2" t="s">
        <v>121</v>
      </c>
      <c r="F106" s="2" t="s">
        <v>1462</v>
      </c>
      <c r="G106" s="2" t="s">
        <v>1462</v>
      </c>
      <c r="H106" s="2" t="s">
        <v>1462</v>
      </c>
      <c r="I106" s="2" t="s">
        <v>1463</v>
      </c>
      <c r="J106" s="2" t="s">
        <v>124</v>
      </c>
      <c r="K106" s="2" t="s">
        <v>833</v>
      </c>
      <c r="L106" s="3">
        <v>85.5</v>
      </c>
      <c r="M106" s="3">
        <v>89.78</v>
      </c>
      <c r="N106" s="3">
        <v>199</v>
      </c>
      <c r="O106" s="2" t="s">
        <v>126</v>
      </c>
      <c r="P106" s="2" t="s">
        <v>264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176</v>
      </c>
      <c r="V106" s="2" t="s">
        <v>177</v>
      </c>
      <c r="W106" s="2" t="s">
        <v>326</v>
      </c>
      <c r="X106" s="2" t="s">
        <v>381</v>
      </c>
      <c r="Y106" s="2" t="s">
        <v>430</v>
      </c>
      <c r="Z106" s="4">
        <v>85</v>
      </c>
      <c r="AA106" s="4">
        <f>=ROUNDDOWN(283.333333333333,0)</f>
      </c>
      <c r="AB106" s="5">
        <v>0.3</v>
      </c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>
        <v>1</v>
      </c>
      <c r="AQ106" s="8">
        <v>79.8</v>
      </c>
      <c r="AR106" s="4"/>
      <c r="AS106" s="8"/>
      <c r="AT106" s="7"/>
      <c r="AU106" s="7"/>
      <c r="AV106" s="4">
        <v>1</v>
      </c>
      <c r="AW106" s="8">
        <v>79.8</v>
      </c>
      <c r="AX106" s="4"/>
      <c r="AY106" s="8"/>
      <c r="AZ106" s="7"/>
      <c r="BA106" s="7"/>
      <c r="BB106" s="7">
        <v>1</v>
      </c>
      <c r="BC106" s="4">
        <v>1</v>
      </c>
      <c r="BD106" s="8">
        <v>79.8</v>
      </c>
      <c r="BE106" s="4"/>
      <c r="BF106" s="8"/>
      <c r="BG106" s="7"/>
      <c r="BH106" s="7"/>
      <c r="BI106" s="7">
        <v>1</v>
      </c>
      <c r="BJ106" s="4">
        <v>2</v>
      </c>
      <c r="BK106" s="8">
        <v>189.05</v>
      </c>
      <c r="BL106" s="2" t="s">
        <v>1464</v>
      </c>
      <c r="BM106" s="7">
        <v>0.5</v>
      </c>
      <c r="BN106" s="7">
        <v>0.4221</v>
      </c>
      <c r="BO106" s="4"/>
      <c r="BP106" s="8"/>
      <c r="BQ106" s="4"/>
      <c r="BR106" s="8"/>
      <c r="BS106" s="7"/>
      <c r="BT106" s="7"/>
      <c r="BU106" s="2" t="s">
        <v>136</v>
      </c>
      <c r="BV106" s="2" t="s">
        <v>126</v>
      </c>
      <c r="BW106" s="2" t="s">
        <v>431</v>
      </c>
      <c r="BX106" s="2" t="s">
        <v>129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433</v>
      </c>
      <c r="CJ106" s="2" t="s">
        <v>946</v>
      </c>
      <c r="CK106" s="2" t="s">
        <v>139</v>
      </c>
      <c r="CL106" s="2" t="s">
        <v>129</v>
      </c>
      <c r="CM106" s="4">
        <v>1</v>
      </c>
      <c r="CN106" s="8">
        <v>79.8</v>
      </c>
      <c r="CO106" s="4"/>
      <c r="CP106" s="8"/>
      <c r="CQ106" s="7"/>
      <c r="CR106" s="7"/>
      <c r="CS106" s="2" t="s">
        <v>136</v>
      </c>
      <c r="CT106" s="2" t="s">
        <v>126</v>
      </c>
      <c r="CU106" s="2" t="s">
        <v>434</v>
      </c>
      <c r="CV106" s="2" t="s">
        <v>1465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406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126</v>
      </c>
      <c r="DS106" s="2" t="s">
        <v>407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136</v>
      </c>
      <c r="ED106" s="2" t="s">
        <v>126</v>
      </c>
      <c r="EE106" s="2" t="s">
        <v>189</v>
      </c>
      <c r="EF106" s="2" t="s">
        <v>1466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136</v>
      </c>
      <c r="EP106" s="2" t="s">
        <v>126</v>
      </c>
      <c r="EQ106" s="2" t="s">
        <v>410</v>
      </c>
      <c r="ER106" s="2" t="s">
        <v>1467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209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168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126</v>
      </c>
      <c r="GA106" s="2" t="s">
        <v>518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168</v>
      </c>
      <c r="GL106" s="2" t="s">
        <v>126</v>
      </c>
      <c r="GM106" s="2" t="s">
        <v>129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168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126</v>
      </c>
      <c r="HW106" s="2" t="s">
        <v>435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126</v>
      </c>
      <c r="IU106" s="2" t="s">
        <v>342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126</v>
      </c>
      <c r="JG106" s="2" t="s">
        <v>208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126</v>
      </c>
      <c r="JS106" s="2" t="s">
        <v>433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126</v>
      </c>
      <c r="MM106" s="2" t="s">
        <v>129</v>
      </c>
      <c r="MN106" s="2" t="s">
        <v>129</v>
      </c>
      <c r="MO106" s="2" t="s">
        <v>139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1468</v>
      </c>
      <c r="B107" s="2" t="s">
        <v>118</v>
      </c>
      <c r="C107" s="2" t="s">
        <v>1314</v>
      </c>
      <c r="D107" s="2" t="s">
        <v>120</v>
      </c>
      <c r="E107" s="2" t="s">
        <v>121</v>
      </c>
      <c r="F107" s="2" t="s">
        <v>1469</v>
      </c>
      <c r="G107" s="2" t="s">
        <v>1469</v>
      </c>
      <c r="H107" s="2" t="s">
        <v>1469</v>
      </c>
      <c r="I107" s="2" t="s">
        <v>1470</v>
      </c>
      <c r="J107" s="2" t="s">
        <v>124</v>
      </c>
      <c r="K107" s="2" t="s">
        <v>901</v>
      </c>
      <c r="L107" s="3">
        <v>109.44</v>
      </c>
      <c r="M107" s="3">
        <v>114.91</v>
      </c>
      <c r="N107" s="3">
        <v>254.99</v>
      </c>
      <c r="O107" s="2" t="s">
        <v>126</v>
      </c>
      <c r="P107" s="2" t="s">
        <v>264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176</v>
      </c>
      <c r="V107" s="2" t="s">
        <v>177</v>
      </c>
      <c r="W107" s="2" t="s">
        <v>381</v>
      </c>
      <c r="X107" s="2" t="s">
        <v>366</v>
      </c>
      <c r="Y107" s="2" t="s">
        <v>430</v>
      </c>
      <c r="Z107" s="4">
        <v>93</v>
      </c>
      <c r="AA107" s="4">
        <f>=ROUNDDOWN(71.5384615384615,0)</f>
      </c>
      <c r="AB107" s="5">
        <v>1.3</v>
      </c>
      <c r="AC107" s="2" t="s">
        <v>129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136</v>
      </c>
      <c r="BV107" s="2" t="s">
        <v>126</v>
      </c>
      <c r="BW107" s="2" t="s">
        <v>431</v>
      </c>
      <c r="BX107" s="2" t="s">
        <v>1266</v>
      </c>
      <c r="BY107" s="2" t="s">
        <v>139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126</v>
      </c>
      <c r="CI107" s="2" t="s">
        <v>433</v>
      </c>
      <c r="CJ107" s="2" t="s">
        <v>789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126</v>
      </c>
      <c r="CU107" s="2" t="s">
        <v>434</v>
      </c>
      <c r="CV107" s="2" t="s">
        <v>950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161</v>
      </c>
      <c r="DF107" s="2" t="s">
        <v>126</v>
      </c>
      <c r="DG107" s="2" t="s">
        <v>129</v>
      </c>
      <c r="DH107" s="2" t="s">
        <v>129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136</v>
      </c>
      <c r="DR107" s="2" t="s">
        <v>126</v>
      </c>
      <c r="DS107" s="2" t="s">
        <v>407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136</v>
      </c>
      <c r="ED107" s="2" t="s">
        <v>126</v>
      </c>
      <c r="EE107" s="2" t="s">
        <v>189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161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209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126</v>
      </c>
      <c r="FO107" s="2" t="s">
        <v>129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126</v>
      </c>
      <c r="GA107" s="2" t="s">
        <v>412</v>
      </c>
      <c r="GB107" s="2" t="s">
        <v>129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168</v>
      </c>
      <c r="GL107" s="2" t="s">
        <v>126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168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126</v>
      </c>
      <c r="HK107" s="2" t="s">
        <v>129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126</v>
      </c>
      <c r="HW107" s="2" t="s">
        <v>435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168</v>
      </c>
      <c r="IH107" s="2" t="s">
        <v>126</v>
      </c>
      <c r="II107" s="2" t="s">
        <v>129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126</v>
      </c>
      <c r="IU107" s="2" t="s">
        <v>342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126</v>
      </c>
      <c r="JG107" s="2" t="s">
        <v>208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126</v>
      </c>
      <c r="JS107" s="2" t="s">
        <v>433</v>
      </c>
      <c r="JT107" s="2" t="s">
        <v>639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126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129</v>
      </c>
      <c r="NJ107" s="2" t="s">
        <v>129</v>
      </c>
      <c r="NK107" s="2" t="s">
        <v>129</v>
      </c>
      <c r="NL107" s="2" t="s">
        <v>129</v>
      </c>
      <c r="NM107" s="2" t="s">
        <v>129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126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126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126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1471</v>
      </c>
      <c r="B108" s="2" t="s">
        <v>118</v>
      </c>
      <c r="C108" s="2" t="s">
        <v>1314</v>
      </c>
      <c r="D108" s="2" t="s">
        <v>120</v>
      </c>
      <c r="E108" s="2" t="s">
        <v>121</v>
      </c>
      <c r="F108" s="2" t="s">
        <v>1472</v>
      </c>
      <c r="G108" s="2" t="s">
        <v>1472</v>
      </c>
      <c r="H108" s="2" t="s">
        <v>1472</v>
      </c>
      <c r="I108" s="2" t="s">
        <v>1473</v>
      </c>
      <c r="J108" s="2" t="s">
        <v>124</v>
      </c>
      <c r="K108" s="2" t="s">
        <v>442</v>
      </c>
      <c r="L108" s="3">
        <v>145</v>
      </c>
      <c r="M108" s="3">
        <v>152.25</v>
      </c>
      <c r="N108" s="3">
        <v>299</v>
      </c>
      <c r="O108" s="2" t="s">
        <v>126</v>
      </c>
      <c r="P108" s="2" t="s">
        <v>443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176</v>
      </c>
      <c r="V108" s="2" t="s">
        <v>177</v>
      </c>
      <c r="W108" s="2" t="s">
        <v>381</v>
      </c>
      <c r="X108" s="2" t="s">
        <v>366</v>
      </c>
      <c r="Y108" s="2" t="s">
        <v>444</v>
      </c>
      <c r="Z108" s="4">
        <v>100</v>
      </c>
      <c r="AA108" s="4">
        <f>=ROUNDDOWN({0},0)</f>
      </c>
      <c r="AB108" s="5"/>
      <c r="AC108" s="2" t="s">
        <v>129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168</v>
      </c>
      <c r="BV108" s="2" t="s">
        <v>126</v>
      </c>
      <c r="BW108" s="2" t="s">
        <v>129</v>
      </c>
      <c r="BX108" s="2" t="s">
        <v>129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445</v>
      </c>
      <c r="CJ108" s="2" t="s">
        <v>129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168</v>
      </c>
      <c r="CT108" s="2" t="s">
        <v>126</v>
      </c>
      <c r="CU108" s="2" t="s">
        <v>129</v>
      </c>
      <c r="CV108" s="2" t="s">
        <v>129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168</v>
      </c>
      <c r="DF108" s="2" t="s">
        <v>126</v>
      </c>
      <c r="DG108" s="2" t="s">
        <v>129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168</v>
      </c>
      <c r="DR108" s="2" t="s">
        <v>126</v>
      </c>
      <c r="DS108" s="2" t="s">
        <v>129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168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150</v>
      </c>
      <c r="EP108" s="2" t="s">
        <v>126</v>
      </c>
      <c r="EQ108" s="2" t="s">
        <v>129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129</v>
      </c>
      <c r="FB108" s="2" t="s">
        <v>129</v>
      </c>
      <c r="FC108" s="2" t="s">
        <v>129</v>
      </c>
      <c r="FD108" s="2" t="s">
        <v>129</v>
      </c>
      <c r="FE108" s="2" t="s">
        <v>129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168</v>
      </c>
      <c r="FN108" s="2" t="s">
        <v>126</v>
      </c>
      <c r="FO108" s="2" t="s">
        <v>129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168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150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150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168</v>
      </c>
      <c r="HJ108" s="2" t="s">
        <v>126</v>
      </c>
      <c r="HK108" s="2" t="s">
        <v>129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126</v>
      </c>
      <c r="HW108" s="2" t="s">
        <v>129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168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126</v>
      </c>
      <c r="JS108" s="2" t="s">
        <v>445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126</v>
      </c>
      <c r="PG108" s="2" t="s">
        <v>129</v>
      </c>
      <c r="PH108" s="2" t="s">
        <v>129</v>
      </c>
      <c r="PI108" s="2" t="s">
        <v>139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1474</v>
      </c>
      <c r="B109" s="2" t="s">
        <v>118</v>
      </c>
      <c r="C109" s="2" t="s">
        <v>1314</v>
      </c>
      <c r="D109" s="2" t="s">
        <v>120</v>
      </c>
      <c r="E109" s="2" t="s">
        <v>121</v>
      </c>
      <c r="F109" s="2" t="s">
        <v>1475</v>
      </c>
      <c r="G109" s="2" t="s">
        <v>1475</v>
      </c>
      <c r="H109" s="2" t="s">
        <v>1475</v>
      </c>
      <c r="I109" s="2" t="s">
        <v>1476</v>
      </c>
      <c r="J109" s="2" t="s">
        <v>124</v>
      </c>
      <c r="K109" s="2" t="s">
        <v>429</v>
      </c>
      <c r="L109" s="3">
        <v>87.4</v>
      </c>
      <c r="M109" s="3">
        <v>91.77</v>
      </c>
      <c r="N109" s="3">
        <v>199.99</v>
      </c>
      <c r="O109" s="2" t="s">
        <v>126</v>
      </c>
      <c r="P109" s="2" t="s">
        <v>264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176</v>
      </c>
      <c r="V109" s="2" t="s">
        <v>177</v>
      </c>
      <c r="W109" s="2" t="s">
        <v>381</v>
      </c>
      <c r="X109" s="2" t="s">
        <v>366</v>
      </c>
      <c r="Y109" s="2" t="s">
        <v>430</v>
      </c>
      <c r="Z109" s="4">
        <v>98</v>
      </c>
      <c r="AA109" s="4">
        <f>=ROUNDDOWN({0},0)</f>
      </c>
      <c r="AB109" s="5"/>
      <c r="AC109" s="2" t="s">
        <v>129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126</v>
      </c>
      <c r="BW109" s="2" t="s">
        <v>431</v>
      </c>
      <c r="BX109" s="2" t="s">
        <v>129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433</v>
      </c>
      <c r="CJ109" s="2" t="s">
        <v>838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126</v>
      </c>
      <c r="CU109" s="2" t="s">
        <v>434</v>
      </c>
      <c r="CV109" s="2" t="s">
        <v>129</v>
      </c>
      <c r="CW109" s="2" t="s">
        <v>139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161</v>
      </c>
      <c r="DF109" s="2" t="s">
        <v>126</v>
      </c>
      <c r="DG109" s="2" t="s">
        <v>129</v>
      </c>
      <c r="DH109" s="2" t="s">
        <v>129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126</v>
      </c>
      <c r="DS109" s="2" t="s">
        <v>407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136</v>
      </c>
      <c r="ED109" s="2" t="s">
        <v>126</v>
      </c>
      <c r="EE109" s="2" t="s">
        <v>189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161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209</v>
      </c>
      <c r="FB109" s="2" t="s">
        <v>126</v>
      </c>
      <c r="FC109" s="2" t="s">
        <v>129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168</v>
      </c>
      <c r="FN109" s="2" t="s">
        <v>126</v>
      </c>
      <c r="FO109" s="2" t="s">
        <v>129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126</v>
      </c>
      <c r="GA109" s="2" t="s">
        <v>518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168</v>
      </c>
      <c r="GL109" s="2" t="s">
        <v>126</v>
      </c>
      <c r="GM109" s="2" t="s">
        <v>129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168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168</v>
      </c>
      <c r="HJ109" s="2" t="s">
        <v>126</v>
      </c>
      <c r="HK109" s="2" t="s">
        <v>129</v>
      </c>
      <c r="HL109" s="2" t="s">
        <v>129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126</v>
      </c>
      <c r="HW109" s="2" t="s">
        <v>435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126</v>
      </c>
      <c r="IU109" s="2" t="s">
        <v>342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126</v>
      </c>
      <c r="JG109" s="2" t="s">
        <v>208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126</v>
      </c>
      <c r="JS109" s="2" t="s">
        <v>433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126</v>
      </c>
      <c r="MM109" s="2" t="s">
        <v>129</v>
      </c>
      <c r="MN109" s="2" t="s">
        <v>129</v>
      </c>
      <c r="MO109" s="2" t="s">
        <v>139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126</v>
      </c>
      <c r="PG109" s="2" t="s">
        <v>129</v>
      </c>
      <c r="PH109" s="2" t="s">
        <v>129</v>
      </c>
      <c r="PI109" s="2" t="s">
        <v>139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1477</v>
      </c>
      <c r="B110" s="2" t="s">
        <v>118</v>
      </c>
      <c r="C110" s="2" t="s">
        <v>1314</v>
      </c>
      <c r="D110" s="2" t="s">
        <v>120</v>
      </c>
      <c r="E110" s="2" t="s">
        <v>121</v>
      </c>
      <c r="F110" s="2" t="s">
        <v>1478</v>
      </c>
      <c r="G110" s="2" t="s">
        <v>1478</v>
      </c>
      <c r="H110" s="2" t="s">
        <v>1478</v>
      </c>
      <c r="I110" s="2" t="s">
        <v>1479</v>
      </c>
      <c r="J110" s="2" t="s">
        <v>124</v>
      </c>
      <c r="K110" s="2" t="s">
        <v>1480</v>
      </c>
      <c r="L110" s="3">
        <v>132</v>
      </c>
      <c r="M110" s="3">
        <v>138.6</v>
      </c>
      <c r="N110" s="3">
        <v>279.99</v>
      </c>
      <c r="O110" s="2" t="s">
        <v>126</v>
      </c>
      <c r="P110" s="2" t="s">
        <v>443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176</v>
      </c>
      <c r="V110" s="2" t="s">
        <v>177</v>
      </c>
      <c r="W110" s="2" t="s">
        <v>265</v>
      </c>
      <c r="X110" s="2" t="s">
        <v>786</v>
      </c>
      <c r="Y110" s="2" t="s">
        <v>1481</v>
      </c>
      <c r="Z110" s="4">
        <v>93</v>
      </c>
      <c r="AA110" s="4">
        <f>=ROUNDDOWN(465,0)</f>
      </c>
      <c r="AB110" s="5">
        <v>0.2</v>
      </c>
      <c r="AC110" s="2" t="s">
        <v>129</v>
      </c>
      <c r="AD110" s="4"/>
      <c r="AE110" s="4"/>
      <c r="AF110" s="6">
        <v>63</v>
      </c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126</v>
      </c>
      <c r="BW110" s="2" t="s">
        <v>1482</v>
      </c>
      <c r="BX110" s="2" t="s">
        <v>794</v>
      </c>
      <c r="BY110" s="2" t="s">
        <v>139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126</v>
      </c>
      <c r="CI110" s="2" t="s">
        <v>1153</v>
      </c>
      <c r="CJ110" s="2" t="s">
        <v>1483</v>
      </c>
      <c r="CK110" s="2" t="s">
        <v>139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136</v>
      </c>
      <c r="CT110" s="2" t="s">
        <v>126</v>
      </c>
      <c r="CU110" s="2" t="s">
        <v>1484</v>
      </c>
      <c r="CV110" s="2" t="s">
        <v>129</v>
      </c>
      <c r="CW110" s="2" t="s">
        <v>139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209</v>
      </c>
      <c r="DF110" s="2" t="s">
        <v>126</v>
      </c>
      <c r="DG110" s="2" t="s">
        <v>129</v>
      </c>
      <c r="DH110" s="2" t="s">
        <v>129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209</v>
      </c>
      <c r="DR110" s="2" t="s">
        <v>126</v>
      </c>
      <c r="DS110" s="2" t="s">
        <v>129</v>
      </c>
      <c r="DT110" s="2" t="s">
        <v>129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136</v>
      </c>
      <c r="ED110" s="2" t="s">
        <v>126</v>
      </c>
      <c r="EE110" s="2" t="s">
        <v>839</v>
      </c>
      <c r="EF110" s="2" t="s">
        <v>129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150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129</v>
      </c>
      <c r="FB110" s="2" t="s">
        <v>129</v>
      </c>
      <c r="FC110" s="2" t="s">
        <v>129</v>
      </c>
      <c r="FD110" s="2" t="s">
        <v>129</v>
      </c>
      <c r="FE110" s="2" t="s">
        <v>129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168</v>
      </c>
      <c r="FN110" s="2" t="s">
        <v>126</v>
      </c>
      <c r="FO110" s="2" t="s">
        <v>129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209</v>
      </c>
      <c r="FZ110" s="2" t="s">
        <v>126</v>
      </c>
      <c r="GA110" s="2" t="s">
        <v>129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150</v>
      </c>
      <c r="GL110" s="2" t="s">
        <v>126</v>
      </c>
      <c r="GM110" s="2" t="s">
        <v>129</v>
      </c>
      <c r="GN110" s="2" t="s">
        <v>129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150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168</v>
      </c>
      <c r="HJ110" s="2" t="s">
        <v>126</v>
      </c>
      <c r="HK110" s="2" t="s">
        <v>129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126</v>
      </c>
      <c r="HW110" s="2" t="s">
        <v>129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168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126</v>
      </c>
      <c r="IU110" s="2" t="s">
        <v>790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126</v>
      </c>
      <c r="JS110" s="2" t="s">
        <v>1153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169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126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126</v>
      </c>
      <c r="OU110" s="2" t="s">
        <v>129</v>
      </c>
      <c r="OV110" s="2" t="s">
        <v>129</v>
      </c>
      <c r="OW110" s="2" t="s">
        <v>139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168</v>
      </c>
      <c r="PF110" s="2" t="s">
        <v>126</v>
      </c>
      <c r="PG110" s="2" t="s">
        <v>129</v>
      </c>
      <c r="PH110" s="2" t="s">
        <v>129</v>
      </c>
      <c r="PI110" s="2" t="s">
        <v>139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126</v>
      </c>
      <c r="QE110" s="2" t="s">
        <v>129</v>
      </c>
      <c r="QF110" s="2" t="s">
        <v>129</v>
      </c>
      <c r="QG110" s="2" t="s">
        <v>139</v>
      </c>
      <c r="QH110" s="2" t="s">
        <v>129</v>
      </c>
    </row>
    <row r="111">
      <c r="A111" s="2" t="s">
        <v>1485</v>
      </c>
      <c r="B111" s="2" t="s">
        <v>118</v>
      </c>
      <c r="C111" s="2" t="s">
        <v>1314</v>
      </c>
      <c r="D111" s="2" t="s">
        <v>560</v>
      </c>
      <c r="E111" s="2" t="s">
        <v>561</v>
      </c>
      <c r="F111" s="2" t="s">
        <v>1486</v>
      </c>
      <c r="G111" s="2" t="s">
        <v>1486</v>
      </c>
      <c r="H111" s="2" t="s">
        <v>1486</v>
      </c>
      <c r="I111" s="2" t="s">
        <v>1487</v>
      </c>
      <c r="J111" s="2" t="s">
        <v>124</v>
      </c>
      <c r="K111" s="2" t="s">
        <v>1488</v>
      </c>
      <c r="L111" s="3">
        <v>67.24</v>
      </c>
      <c r="M111" s="3">
        <v>70.6</v>
      </c>
      <c r="N111" s="3">
        <v>159.99</v>
      </c>
      <c r="O111" s="2" t="s">
        <v>126</v>
      </c>
      <c r="P111" s="2" t="s">
        <v>127</v>
      </c>
      <c r="Q111" s="2" t="s">
        <v>128</v>
      </c>
      <c r="R111" s="2" t="s">
        <v>129</v>
      </c>
      <c r="S111" s="2" t="s">
        <v>1489</v>
      </c>
      <c r="T111" s="2" t="s">
        <v>129</v>
      </c>
      <c r="U111" s="2" t="s">
        <v>129</v>
      </c>
      <c r="V111" s="2" t="s">
        <v>866</v>
      </c>
      <c r="W111" s="2" t="s">
        <v>366</v>
      </c>
      <c r="X111" s="2" t="s">
        <v>381</v>
      </c>
      <c r="Y111" s="2" t="s">
        <v>1490</v>
      </c>
      <c r="Z111" s="4">
        <v>103</v>
      </c>
      <c r="AA111" s="4">
        <f>=ROUNDDOWN(5.15,0)</f>
      </c>
      <c r="AB111" s="5">
        <v>20</v>
      </c>
      <c r="AC111" s="2" t="s">
        <v>134</v>
      </c>
      <c r="AD111" s="4">
        <v>212</v>
      </c>
      <c r="AE111" s="4">
        <v>412</v>
      </c>
      <c r="AF111" s="6">
        <v>65</v>
      </c>
      <c r="AG111" s="6"/>
      <c r="AH111" s="7">
        <v>0.9617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386</v>
      </c>
      <c r="AQ111" s="8">
        <v>30027.93</v>
      </c>
      <c r="AR111" s="4"/>
      <c r="AS111" s="8"/>
      <c r="AT111" s="7"/>
      <c r="AU111" s="7"/>
      <c r="AV111" s="4">
        <v>386</v>
      </c>
      <c r="AW111" s="8">
        <v>30027.93</v>
      </c>
      <c r="AX111" s="4"/>
      <c r="AY111" s="8"/>
      <c r="AZ111" s="7"/>
      <c r="BA111" s="7"/>
      <c r="BB111" s="7">
        <v>1</v>
      </c>
      <c r="BC111" s="4">
        <v>386</v>
      </c>
      <c r="BD111" s="8">
        <v>30027.93</v>
      </c>
      <c r="BE111" s="4"/>
      <c r="BF111" s="8"/>
      <c r="BG111" s="7"/>
      <c r="BH111" s="7"/>
      <c r="BI111" s="7">
        <v>1</v>
      </c>
      <c r="BJ111" s="4">
        <v>676</v>
      </c>
      <c r="BK111" s="8">
        <v>54225.13</v>
      </c>
      <c r="BL111" s="2" t="s">
        <v>1491</v>
      </c>
      <c r="BM111" s="7">
        <v>0.571</v>
      </c>
      <c r="BN111" s="7">
        <v>0.5538</v>
      </c>
      <c r="BO111" s="4">
        <v>63</v>
      </c>
      <c r="BP111" s="8">
        <v>5203.8</v>
      </c>
      <c r="BQ111" s="4"/>
      <c r="BR111" s="8"/>
      <c r="BS111" s="7"/>
      <c r="BT111" s="7"/>
      <c r="BU111" s="2" t="s">
        <v>136</v>
      </c>
      <c r="BV111" s="2" t="s">
        <v>126</v>
      </c>
      <c r="BW111" s="2" t="s">
        <v>678</v>
      </c>
      <c r="BX111" s="2" t="s">
        <v>1492</v>
      </c>
      <c r="BY111" s="2" t="s">
        <v>139</v>
      </c>
      <c r="BZ111" s="2" t="s">
        <v>129</v>
      </c>
      <c r="CA111" s="4">
        <v>95</v>
      </c>
      <c r="CB111" s="8">
        <v>7633.72</v>
      </c>
      <c r="CC111" s="4"/>
      <c r="CD111" s="8"/>
      <c r="CE111" s="7"/>
      <c r="CF111" s="7"/>
      <c r="CG111" s="2" t="s">
        <v>136</v>
      </c>
      <c r="CH111" s="2" t="s">
        <v>126</v>
      </c>
      <c r="CI111" s="2" t="s">
        <v>678</v>
      </c>
      <c r="CJ111" s="2" t="s">
        <v>1493</v>
      </c>
      <c r="CK111" s="2" t="s">
        <v>139</v>
      </c>
      <c r="CL111" s="2" t="s">
        <v>129</v>
      </c>
      <c r="CM111" s="4">
        <v>145</v>
      </c>
      <c r="CN111" s="8">
        <v>10099.41</v>
      </c>
      <c r="CO111" s="4"/>
      <c r="CP111" s="8"/>
      <c r="CQ111" s="7"/>
      <c r="CR111" s="7"/>
      <c r="CS111" s="2" t="s">
        <v>136</v>
      </c>
      <c r="CT111" s="2" t="s">
        <v>126</v>
      </c>
      <c r="CU111" s="2" t="s">
        <v>1493</v>
      </c>
      <c r="CV111" s="2" t="s">
        <v>1494</v>
      </c>
      <c r="CW111" s="2" t="s">
        <v>139</v>
      </c>
      <c r="CX111" s="2" t="s">
        <v>129</v>
      </c>
      <c r="CY111" s="4">
        <v>43</v>
      </c>
      <c r="CZ111" s="8">
        <v>3815.82</v>
      </c>
      <c r="DA111" s="4"/>
      <c r="DB111" s="8"/>
      <c r="DC111" s="7"/>
      <c r="DD111" s="7"/>
      <c r="DE111" s="2" t="s">
        <v>136</v>
      </c>
      <c r="DF111" s="2" t="s">
        <v>126</v>
      </c>
      <c r="DG111" s="2" t="s">
        <v>458</v>
      </c>
      <c r="DH111" s="2" t="s">
        <v>681</v>
      </c>
      <c r="DI111" s="2" t="s">
        <v>139</v>
      </c>
      <c r="DJ111" s="2" t="s">
        <v>129</v>
      </c>
      <c r="DK111" s="4">
        <v>2</v>
      </c>
      <c r="DL111" s="8">
        <v>164.74</v>
      </c>
      <c r="DM111" s="4"/>
      <c r="DN111" s="8"/>
      <c r="DO111" s="7"/>
      <c r="DP111" s="7"/>
      <c r="DQ111" s="2" t="s">
        <v>136</v>
      </c>
      <c r="DR111" s="2" t="s">
        <v>126</v>
      </c>
      <c r="DS111" s="2" t="s">
        <v>750</v>
      </c>
      <c r="DT111" s="2" t="s">
        <v>1495</v>
      </c>
      <c r="DU111" s="2" t="s">
        <v>139</v>
      </c>
      <c r="DV111" s="2" t="s">
        <v>129</v>
      </c>
      <c r="DW111" s="4">
        <v>8</v>
      </c>
      <c r="DX111" s="8">
        <v>686.4</v>
      </c>
      <c r="DY111" s="4"/>
      <c r="DZ111" s="8"/>
      <c r="EA111" s="7"/>
      <c r="EB111" s="7"/>
      <c r="EC111" s="2" t="s">
        <v>136</v>
      </c>
      <c r="ED111" s="2" t="s">
        <v>126</v>
      </c>
      <c r="EE111" s="2" t="s">
        <v>659</v>
      </c>
      <c r="EF111" s="2" t="s">
        <v>1496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150</v>
      </c>
      <c r="EP111" s="2" t="s">
        <v>126</v>
      </c>
      <c r="EQ111" s="2" t="s">
        <v>129</v>
      </c>
      <c r="ER111" s="2" t="s">
        <v>129</v>
      </c>
      <c r="ES111" s="2" t="s">
        <v>139</v>
      </c>
      <c r="ET111" s="2" t="s">
        <v>129</v>
      </c>
      <c r="EU111" s="4">
        <v>14</v>
      </c>
      <c r="EV111" s="8">
        <v>1106.14</v>
      </c>
      <c r="EW111" s="4"/>
      <c r="EX111" s="8"/>
      <c r="EY111" s="7"/>
      <c r="EZ111" s="7"/>
      <c r="FA111" s="2" t="s">
        <v>136</v>
      </c>
      <c r="FB111" s="2" t="s">
        <v>151</v>
      </c>
      <c r="FC111" s="2" t="s">
        <v>875</v>
      </c>
      <c r="FD111" s="2" t="s">
        <v>1497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168</v>
      </c>
      <c r="FN111" s="2" t="s">
        <v>126</v>
      </c>
      <c r="FO111" s="2" t="s">
        <v>129</v>
      </c>
      <c r="FP111" s="2" t="s">
        <v>129</v>
      </c>
      <c r="FQ111" s="2" t="s">
        <v>139</v>
      </c>
      <c r="FR111" s="2" t="s">
        <v>129</v>
      </c>
      <c r="FS111" s="4">
        <v>9</v>
      </c>
      <c r="FT111" s="8">
        <v>762.48</v>
      </c>
      <c r="FU111" s="4"/>
      <c r="FV111" s="8"/>
      <c r="FW111" s="7"/>
      <c r="FX111" s="7"/>
      <c r="FY111" s="2" t="s">
        <v>136</v>
      </c>
      <c r="FZ111" s="2" t="s">
        <v>126</v>
      </c>
      <c r="GA111" s="2" t="s">
        <v>1327</v>
      </c>
      <c r="GB111" s="2" t="s">
        <v>1498</v>
      </c>
      <c r="GC111" s="2" t="s">
        <v>139</v>
      </c>
      <c r="GD111" s="2" t="s">
        <v>129</v>
      </c>
      <c r="GE111" s="4">
        <v>2</v>
      </c>
      <c r="GF111" s="8">
        <v>156.9</v>
      </c>
      <c r="GG111" s="4"/>
      <c r="GH111" s="8"/>
      <c r="GI111" s="7"/>
      <c r="GJ111" s="7"/>
      <c r="GK111" s="2" t="s">
        <v>136</v>
      </c>
      <c r="GL111" s="2" t="s">
        <v>126</v>
      </c>
      <c r="GM111" s="2" t="s">
        <v>197</v>
      </c>
      <c r="GN111" s="2" t="s">
        <v>158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126</v>
      </c>
      <c r="GY111" s="2" t="s">
        <v>199</v>
      </c>
      <c r="GZ111" s="2" t="s">
        <v>1499</v>
      </c>
      <c r="HA111" s="2" t="s">
        <v>139</v>
      </c>
      <c r="HB111" s="2" t="s">
        <v>129</v>
      </c>
      <c r="HC111" s="4">
        <v>1</v>
      </c>
      <c r="HD111" s="8">
        <v>84.72</v>
      </c>
      <c r="HE111" s="4"/>
      <c r="HF111" s="8"/>
      <c r="HG111" s="7"/>
      <c r="HH111" s="7"/>
      <c r="HI111" s="2" t="s">
        <v>136</v>
      </c>
      <c r="HJ111" s="2" t="s">
        <v>126</v>
      </c>
      <c r="HK111" s="2" t="s">
        <v>1500</v>
      </c>
      <c r="HL111" s="2" t="s">
        <v>1501</v>
      </c>
      <c r="HM111" s="2" t="s">
        <v>139</v>
      </c>
      <c r="HN111" s="2" t="s">
        <v>129</v>
      </c>
      <c r="HO111" s="4">
        <v>1</v>
      </c>
      <c r="HP111" s="8">
        <v>78.45</v>
      </c>
      <c r="HQ111" s="4"/>
      <c r="HR111" s="8"/>
      <c r="HS111" s="7"/>
      <c r="HT111" s="7"/>
      <c r="HU111" s="2" t="s">
        <v>136</v>
      </c>
      <c r="HV111" s="2" t="s">
        <v>126</v>
      </c>
      <c r="HW111" s="2" t="s">
        <v>162</v>
      </c>
      <c r="HX111" s="2" t="s">
        <v>1502</v>
      </c>
      <c r="HY111" s="2" t="s">
        <v>139</v>
      </c>
      <c r="HZ111" s="2" t="s">
        <v>129</v>
      </c>
      <c r="IA111" s="4">
        <v>3</v>
      </c>
      <c r="IB111" s="8">
        <v>235.35</v>
      </c>
      <c r="IC111" s="4"/>
      <c r="ID111" s="8"/>
      <c r="IE111" s="7"/>
      <c r="IF111" s="7"/>
      <c r="IG111" s="2" t="s">
        <v>136</v>
      </c>
      <c r="IH111" s="2" t="s">
        <v>126</v>
      </c>
      <c r="II111" s="2" t="s">
        <v>205</v>
      </c>
      <c r="IJ111" s="2" t="s">
        <v>293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126</v>
      </c>
      <c r="IU111" s="2" t="s">
        <v>881</v>
      </c>
      <c r="IV111" s="2" t="s">
        <v>1503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126</v>
      </c>
      <c r="JG111" s="2" t="s">
        <v>208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126</v>
      </c>
      <c r="JS111" s="2" t="s">
        <v>678</v>
      </c>
      <c r="JT111" s="2" t="s">
        <v>1504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168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170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168</v>
      </c>
      <c r="OH111" s="2" t="s">
        <v>126</v>
      </c>
      <c r="OI111" s="2" t="s">
        <v>129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136</v>
      </c>
      <c r="PR111" s="2" t="s">
        <v>170</v>
      </c>
      <c r="PS111" s="2" t="s">
        <v>669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126</v>
      </c>
      <c r="QE111" s="2" t="s">
        <v>129</v>
      </c>
      <c r="QF111" s="2" t="s">
        <v>129</v>
      </c>
      <c r="QG111" s="2" t="s">
        <v>139</v>
      </c>
      <c r="QH111" s="2" t="s">
        <v>129</v>
      </c>
    </row>
    <row r="112">
      <c r="A112" s="2" t="s">
        <v>1505</v>
      </c>
      <c r="B112" s="2" t="s">
        <v>118</v>
      </c>
      <c r="C112" s="2" t="s">
        <v>1314</v>
      </c>
      <c r="D112" s="2" t="s">
        <v>560</v>
      </c>
      <c r="E112" s="2" t="s">
        <v>561</v>
      </c>
      <c r="F112" s="2" t="s">
        <v>1506</v>
      </c>
      <c r="G112" s="2" t="s">
        <v>1506</v>
      </c>
      <c r="H112" s="2" t="s">
        <v>1506</v>
      </c>
      <c r="I112" s="2" t="s">
        <v>1507</v>
      </c>
      <c r="J112" s="2" t="s">
        <v>124</v>
      </c>
      <c r="K112" s="2" t="s">
        <v>602</v>
      </c>
      <c r="L112" s="3">
        <v>71.54</v>
      </c>
      <c r="M112" s="3">
        <v>75.12</v>
      </c>
      <c r="N112" s="3">
        <v>157.99</v>
      </c>
      <c r="O112" s="2" t="s">
        <v>126</v>
      </c>
      <c r="P112" s="2" t="s">
        <v>512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129</v>
      </c>
      <c r="V112" s="2" t="s">
        <v>177</v>
      </c>
      <c r="W112" s="2" t="s">
        <v>381</v>
      </c>
      <c r="X112" s="2" t="s">
        <v>129</v>
      </c>
      <c r="Y112" s="2" t="s">
        <v>1508</v>
      </c>
      <c r="Z112" s="4">
        <v>107</v>
      </c>
      <c r="AA112" s="4">
        <f>=ROUNDDOWN(26.75,0)</f>
      </c>
      <c r="AB112" s="5">
        <v>4</v>
      </c>
      <c r="AC112" s="2" t="s">
        <v>129</v>
      </c>
      <c r="AD112" s="4"/>
      <c r="AE112" s="4"/>
      <c r="AF112" s="6">
        <v>65</v>
      </c>
      <c r="AG112" s="6"/>
      <c r="AH112" s="7">
        <v>0.9836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300</v>
      </c>
      <c r="AQ112" s="8">
        <v>25463.43</v>
      </c>
      <c r="AR112" s="4"/>
      <c r="AS112" s="8"/>
      <c r="AT112" s="7"/>
      <c r="AU112" s="7"/>
      <c r="AV112" s="4">
        <v>300</v>
      </c>
      <c r="AW112" s="8">
        <v>25463.43</v>
      </c>
      <c r="AX112" s="4"/>
      <c r="AY112" s="8"/>
      <c r="AZ112" s="7"/>
      <c r="BA112" s="7"/>
      <c r="BB112" s="7">
        <v>1</v>
      </c>
      <c r="BC112" s="4">
        <v>300</v>
      </c>
      <c r="BD112" s="8">
        <v>25463.43</v>
      </c>
      <c r="BE112" s="4"/>
      <c r="BF112" s="8"/>
      <c r="BG112" s="7"/>
      <c r="BH112" s="7"/>
      <c r="BI112" s="7">
        <v>1</v>
      </c>
      <c r="BJ112" s="4">
        <v>300</v>
      </c>
      <c r="BK112" s="8">
        <v>25463.43</v>
      </c>
      <c r="BL112" s="2" t="s">
        <v>1509</v>
      </c>
      <c r="BM112" s="7">
        <v>1</v>
      </c>
      <c r="BN112" s="7">
        <v>1</v>
      </c>
      <c r="BO112" s="4">
        <v>124</v>
      </c>
      <c r="BP112" s="8">
        <v>10450.72</v>
      </c>
      <c r="BQ112" s="4"/>
      <c r="BR112" s="8"/>
      <c r="BS112" s="7"/>
      <c r="BT112" s="7"/>
      <c r="BU112" s="2" t="s">
        <v>136</v>
      </c>
      <c r="BV112" s="2" t="s">
        <v>126</v>
      </c>
      <c r="BW112" s="2" t="s">
        <v>1510</v>
      </c>
      <c r="BX112" s="2" t="s">
        <v>1511</v>
      </c>
      <c r="BY112" s="2" t="s">
        <v>139</v>
      </c>
      <c r="BZ112" s="2" t="s">
        <v>129</v>
      </c>
      <c r="CA112" s="4">
        <v>86</v>
      </c>
      <c r="CB112" s="8">
        <v>7349.32</v>
      </c>
      <c r="CC112" s="4"/>
      <c r="CD112" s="8"/>
      <c r="CE112" s="7"/>
      <c r="CF112" s="7"/>
      <c r="CG112" s="2" t="s">
        <v>136</v>
      </c>
      <c r="CH112" s="2" t="s">
        <v>126</v>
      </c>
      <c r="CI112" s="2" t="s">
        <v>1512</v>
      </c>
      <c r="CJ112" s="2" t="s">
        <v>1513</v>
      </c>
      <c r="CK112" s="2" t="s">
        <v>139</v>
      </c>
      <c r="CL112" s="2" t="s">
        <v>129</v>
      </c>
      <c r="CM112" s="4">
        <v>16</v>
      </c>
      <c r="CN112" s="8">
        <v>1103.73</v>
      </c>
      <c r="CO112" s="4"/>
      <c r="CP112" s="8"/>
      <c r="CQ112" s="7"/>
      <c r="CR112" s="7"/>
      <c r="CS112" s="2" t="s">
        <v>136</v>
      </c>
      <c r="CT112" s="2" t="s">
        <v>126</v>
      </c>
      <c r="CU112" s="2" t="s">
        <v>142</v>
      </c>
      <c r="CV112" s="2" t="s">
        <v>152</v>
      </c>
      <c r="CW112" s="2" t="s">
        <v>139</v>
      </c>
      <c r="CX112" s="2" t="s">
        <v>129</v>
      </c>
      <c r="CY112" s="4">
        <v>34</v>
      </c>
      <c r="CZ112" s="8">
        <v>3126.98</v>
      </c>
      <c r="DA112" s="4"/>
      <c r="DB112" s="8"/>
      <c r="DC112" s="7"/>
      <c r="DD112" s="7"/>
      <c r="DE112" s="2" t="s">
        <v>136</v>
      </c>
      <c r="DF112" s="2" t="s">
        <v>126</v>
      </c>
      <c r="DG112" s="2" t="s">
        <v>144</v>
      </c>
      <c r="DH112" s="2" t="s">
        <v>219</v>
      </c>
      <c r="DI112" s="2" t="s">
        <v>139</v>
      </c>
      <c r="DJ112" s="2" t="s">
        <v>129</v>
      </c>
      <c r="DK112" s="4">
        <v>12</v>
      </c>
      <c r="DL112" s="8">
        <v>1048.8</v>
      </c>
      <c r="DM112" s="4"/>
      <c r="DN112" s="8"/>
      <c r="DO112" s="7"/>
      <c r="DP112" s="7"/>
      <c r="DQ112" s="2" t="s">
        <v>136</v>
      </c>
      <c r="DR112" s="2" t="s">
        <v>126</v>
      </c>
      <c r="DS112" s="2" t="s">
        <v>1097</v>
      </c>
      <c r="DT112" s="2" t="s">
        <v>1514</v>
      </c>
      <c r="DU112" s="2" t="s">
        <v>139</v>
      </c>
      <c r="DV112" s="2" t="s">
        <v>129</v>
      </c>
      <c r="DW112" s="4">
        <v>6</v>
      </c>
      <c r="DX112" s="8">
        <v>529.08</v>
      </c>
      <c r="DY112" s="4"/>
      <c r="DZ112" s="8"/>
      <c r="EA112" s="7"/>
      <c r="EB112" s="7"/>
      <c r="EC112" s="2" t="s">
        <v>136</v>
      </c>
      <c r="ED112" s="2" t="s">
        <v>126</v>
      </c>
      <c r="EE112" s="2" t="s">
        <v>988</v>
      </c>
      <c r="EF112" s="2" t="s">
        <v>1515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150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>
        <v>11</v>
      </c>
      <c r="EV112" s="8">
        <v>923.57</v>
      </c>
      <c r="EW112" s="4"/>
      <c r="EX112" s="8"/>
      <c r="EY112" s="7"/>
      <c r="EZ112" s="7"/>
      <c r="FA112" s="2" t="s">
        <v>136</v>
      </c>
      <c r="FB112" s="2" t="s">
        <v>151</v>
      </c>
      <c r="FC112" s="2" t="s">
        <v>152</v>
      </c>
      <c r="FD112" s="2" t="s">
        <v>681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168</v>
      </c>
      <c r="FN112" s="2" t="s">
        <v>126</v>
      </c>
      <c r="FO112" s="2" t="s">
        <v>129</v>
      </c>
      <c r="FP112" s="2" t="s">
        <v>129</v>
      </c>
      <c r="FQ112" s="2" t="s">
        <v>139</v>
      </c>
      <c r="FR112" s="2" t="s">
        <v>129</v>
      </c>
      <c r="FS112" s="4">
        <v>9</v>
      </c>
      <c r="FT112" s="8">
        <v>773.09</v>
      </c>
      <c r="FU112" s="4"/>
      <c r="FV112" s="8"/>
      <c r="FW112" s="7"/>
      <c r="FX112" s="7"/>
      <c r="FY112" s="2" t="s">
        <v>136</v>
      </c>
      <c r="FZ112" s="2" t="s">
        <v>126</v>
      </c>
      <c r="GA112" s="2" t="s">
        <v>156</v>
      </c>
      <c r="GB112" s="2" t="s">
        <v>259</v>
      </c>
      <c r="GC112" s="2" t="s">
        <v>139</v>
      </c>
      <c r="GD112" s="2" t="s">
        <v>129</v>
      </c>
      <c r="GE112" s="4">
        <v>2</v>
      </c>
      <c r="GF112" s="8">
        <v>158.14</v>
      </c>
      <c r="GG112" s="4"/>
      <c r="GH112" s="8"/>
      <c r="GI112" s="7"/>
      <c r="GJ112" s="7"/>
      <c r="GK112" s="2" t="s">
        <v>136</v>
      </c>
      <c r="GL112" s="2" t="s">
        <v>126</v>
      </c>
      <c r="GM112" s="2" t="s">
        <v>197</v>
      </c>
      <c r="GN112" s="2" t="s">
        <v>1426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1516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161</v>
      </c>
      <c r="HJ112" s="2" t="s">
        <v>126</v>
      </c>
      <c r="HK112" s="2" t="s">
        <v>129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126</v>
      </c>
      <c r="HW112" s="2" t="s">
        <v>162</v>
      </c>
      <c r="HX112" s="2" t="s">
        <v>880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150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126</v>
      </c>
      <c r="IU112" s="2" t="s">
        <v>360</v>
      </c>
      <c r="IV112" s="2" t="s">
        <v>1517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136</v>
      </c>
      <c r="JF112" s="2" t="s">
        <v>126</v>
      </c>
      <c r="JG112" s="2" t="s">
        <v>208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126</v>
      </c>
      <c r="JS112" s="2" t="s">
        <v>1512</v>
      </c>
      <c r="JT112" s="2" t="s">
        <v>629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170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136</v>
      </c>
      <c r="PR112" s="2" t="s">
        <v>170</v>
      </c>
      <c r="PS112" s="2" t="s">
        <v>260</v>
      </c>
      <c r="PT112" s="2" t="s">
        <v>979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1518</v>
      </c>
      <c r="B113" s="2" t="s">
        <v>118</v>
      </c>
      <c r="C113" s="2" t="s">
        <v>1314</v>
      </c>
      <c r="D113" s="2" t="s">
        <v>560</v>
      </c>
      <c r="E113" s="2" t="s">
        <v>561</v>
      </c>
      <c r="F113" s="2" t="s">
        <v>1519</v>
      </c>
      <c r="G113" s="2" t="s">
        <v>1519</v>
      </c>
      <c r="H113" s="2" t="s">
        <v>1519</v>
      </c>
      <c r="I113" s="2" t="s">
        <v>1520</v>
      </c>
      <c r="J113" s="2" t="s">
        <v>124</v>
      </c>
      <c r="K113" s="2" t="s">
        <v>647</v>
      </c>
      <c r="L113" s="3">
        <v>46.72</v>
      </c>
      <c r="M113" s="3">
        <v>49.06</v>
      </c>
      <c r="N113" s="3">
        <v>109.99</v>
      </c>
      <c r="O113" s="2" t="s">
        <v>126</v>
      </c>
      <c r="P113" s="2" t="s">
        <v>512</v>
      </c>
      <c r="Q113" s="2" t="s">
        <v>128</v>
      </c>
      <c r="R113" s="2" t="s">
        <v>129</v>
      </c>
      <c r="S113" s="2" t="s">
        <v>1521</v>
      </c>
      <c r="T113" s="2" t="s">
        <v>129</v>
      </c>
      <c r="U113" s="2" t="s">
        <v>129</v>
      </c>
      <c r="V113" s="2" t="s">
        <v>131</v>
      </c>
      <c r="W113" s="2" t="s">
        <v>381</v>
      </c>
      <c r="X113" s="2" t="s">
        <v>129</v>
      </c>
      <c r="Y113" s="2" t="s">
        <v>649</v>
      </c>
      <c r="Z113" s="4">
        <v>37</v>
      </c>
      <c r="AA113" s="4">
        <f>=ROUNDDOWN(6.16666666666667,0)</f>
      </c>
      <c r="AB113" s="5">
        <v>6</v>
      </c>
      <c r="AC113" s="2" t="s">
        <v>134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416</v>
      </c>
      <c r="AQ113" s="8">
        <v>23644.49</v>
      </c>
      <c r="AR113" s="4"/>
      <c r="AS113" s="8"/>
      <c r="AT113" s="7"/>
      <c r="AU113" s="7"/>
      <c r="AV113" s="4">
        <v>416</v>
      </c>
      <c r="AW113" s="8">
        <v>23644.49</v>
      </c>
      <c r="AX113" s="4"/>
      <c r="AY113" s="8"/>
      <c r="AZ113" s="7"/>
      <c r="BA113" s="7"/>
      <c r="BB113" s="7">
        <v>1</v>
      </c>
      <c r="BC113" s="4">
        <v>416</v>
      </c>
      <c r="BD113" s="8">
        <v>23644.49</v>
      </c>
      <c r="BE113" s="4"/>
      <c r="BF113" s="8"/>
      <c r="BG113" s="7"/>
      <c r="BH113" s="7"/>
      <c r="BI113" s="7">
        <v>1</v>
      </c>
      <c r="BJ113" s="4">
        <v>450</v>
      </c>
      <c r="BK113" s="8">
        <v>25584.79</v>
      </c>
      <c r="BL113" s="2" t="s">
        <v>1522</v>
      </c>
      <c r="BM113" s="7">
        <v>0.9244</v>
      </c>
      <c r="BN113" s="7">
        <v>0.9242</v>
      </c>
      <c r="BO113" s="4">
        <v>38</v>
      </c>
      <c r="BP113" s="8">
        <v>2301.66</v>
      </c>
      <c r="BQ113" s="4"/>
      <c r="BR113" s="8"/>
      <c r="BS113" s="7"/>
      <c r="BT113" s="7"/>
      <c r="BU113" s="2" t="s">
        <v>136</v>
      </c>
      <c r="BV113" s="2" t="s">
        <v>126</v>
      </c>
      <c r="BW113" s="2" t="s">
        <v>869</v>
      </c>
      <c r="BX113" s="2" t="s">
        <v>1523</v>
      </c>
      <c r="BY113" s="2" t="s">
        <v>139</v>
      </c>
      <c r="BZ113" s="2" t="s">
        <v>129</v>
      </c>
      <c r="CA113" s="4">
        <v>90</v>
      </c>
      <c r="CB113" s="8">
        <v>5210.9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678</v>
      </c>
      <c r="CJ113" s="2" t="s">
        <v>1524</v>
      </c>
      <c r="CK113" s="2" t="s">
        <v>139</v>
      </c>
      <c r="CL113" s="2" t="s">
        <v>129</v>
      </c>
      <c r="CM113" s="4">
        <v>18</v>
      </c>
      <c r="CN113" s="8">
        <v>895.78</v>
      </c>
      <c r="CO113" s="4"/>
      <c r="CP113" s="8"/>
      <c r="CQ113" s="7"/>
      <c r="CR113" s="7"/>
      <c r="CS113" s="2" t="s">
        <v>136</v>
      </c>
      <c r="CT113" s="2" t="s">
        <v>126</v>
      </c>
      <c r="CU113" s="2" t="s">
        <v>752</v>
      </c>
      <c r="CV113" s="2" t="s">
        <v>1525</v>
      </c>
      <c r="CW113" s="2" t="s">
        <v>139</v>
      </c>
      <c r="CX113" s="2" t="s">
        <v>129</v>
      </c>
      <c r="CY113" s="4">
        <v>52</v>
      </c>
      <c r="CZ113" s="8">
        <v>3157.44</v>
      </c>
      <c r="DA113" s="4"/>
      <c r="DB113" s="8"/>
      <c r="DC113" s="7"/>
      <c r="DD113" s="7"/>
      <c r="DE113" s="2" t="s">
        <v>136</v>
      </c>
      <c r="DF113" s="2" t="s">
        <v>126</v>
      </c>
      <c r="DG113" s="2" t="s">
        <v>458</v>
      </c>
      <c r="DH113" s="2" t="s">
        <v>1526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170</v>
      </c>
      <c r="DS113" s="2" t="s">
        <v>750</v>
      </c>
      <c r="DT113" s="2" t="s">
        <v>1527</v>
      </c>
      <c r="DU113" s="2" t="s">
        <v>139</v>
      </c>
      <c r="DV113" s="2" t="s">
        <v>129</v>
      </c>
      <c r="DW113" s="4">
        <v>6</v>
      </c>
      <c r="DX113" s="8">
        <v>377.76</v>
      </c>
      <c r="DY113" s="4"/>
      <c r="DZ113" s="8"/>
      <c r="EA113" s="7"/>
      <c r="EB113" s="7"/>
      <c r="EC113" s="2" t="s">
        <v>136</v>
      </c>
      <c r="ED113" s="2" t="s">
        <v>126</v>
      </c>
      <c r="EE113" s="2" t="s">
        <v>752</v>
      </c>
      <c r="EF113" s="2" t="s">
        <v>1528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150</v>
      </c>
      <c r="EP113" s="2" t="s">
        <v>126</v>
      </c>
      <c r="EQ113" s="2" t="s">
        <v>129</v>
      </c>
      <c r="ER113" s="2" t="s">
        <v>129</v>
      </c>
      <c r="ES113" s="2" t="s">
        <v>139</v>
      </c>
      <c r="ET113" s="2" t="s">
        <v>129</v>
      </c>
      <c r="EU113" s="4">
        <v>182</v>
      </c>
      <c r="EV113" s="8">
        <v>10010</v>
      </c>
      <c r="EW113" s="4"/>
      <c r="EX113" s="8"/>
      <c r="EY113" s="7"/>
      <c r="EZ113" s="7"/>
      <c r="FA113" s="2" t="s">
        <v>136</v>
      </c>
      <c r="FB113" s="2" t="s">
        <v>151</v>
      </c>
      <c r="FC113" s="2" t="s">
        <v>684</v>
      </c>
      <c r="FD113" s="2" t="s">
        <v>659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168</v>
      </c>
      <c r="FN113" s="2" t="s">
        <v>126</v>
      </c>
      <c r="FO113" s="2" t="s">
        <v>129</v>
      </c>
      <c r="FP113" s="2" t="s">
        <v>129</v>
      </c>
      <c r="FQ113" s="2" t="s">
        <v>139</v>
      </c>
      <c r="FR113" s="2" t="s">
        <v>129</v>
      </c>
      <c r="FS113" s="4">
        <v>4</v>
      </c>
      <c r="FT113" s="8">
        <v>235.48</v>
      </c>
      <c r="FU113" s="4"/>
      <c r="FV113" s="8"/>
      <c r="FW113" s="7"/>
      <c r="FX113" s="7"/>
      <c r="FY113" s="2" t="s">
        <v>136</v>
      </c>
      <c r="FZ113" s="2" t="s">
        <v>126</v>
      </c>
      <c r="GA113" s="2" t="s">
        <v>1360</v>
      </c>
      <c r="GB113" s="2" t="s">
        <v>642</v>
      </c>
      <c r="GC113" s="2" t="s">
        <v>139</v>
      </c>
      <c r="GD113" s="2" t="s">
        <v>129</v>
      </c>
      <c r="GE113" s="4">
        <v>18</v>
      </c>
      <c r="GF113" s="8">
        <v>981.18</v>
      </c>
      <c r="GG113" s="4"/>
      <c r="GH113" s="8"/>
      <c r="GI113" s="7"/>
      <c r="GJ113" s="7"/>
      <c r="GK113" s="2" t="s">
        <v>136</v>
      </c>
      <c r="GL113" s="2" t="s">
        <v>126</v>
      </c>
      <c r="GM113" s="2" t="s">
        <v>197</v>
      </c>
      <c r="GN113" s="2" t="s">
        <v>1529</v>
      </c>
      <c r="GO113" s="2" t="s">
        <v>139</v>
      </c>
      <c r="GP113" s="2" t="s">
        <v>129</v>
      </c>
      <c r="GQ113" s="4">
        <v>6</v>
      </c>
      <c r="GR113" s="8">
        <v>356.55</v>
      </c>
      <c r="GS113" s="4"/>
      <c r="GT113" s="8"/>
      <c r="GU113" s="7"/>
      <c r="GV113" s="7"/>
      <c r="GW113" s="2" t="s">
        <v>136</v>
      </c>
      <c r="GX113" s="2" t="s">
        <v>126</v>
      </c>
      <c r="GY113" s="2" t="s">
        <v>159</v>
      </c>
      <c r="GZ113" s="2" t="s">
        <v>1530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145</v>
      </c>
      <c r="HL113" s="2" t="s">
        <v>1531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126</v>
      </c>
      <c r="HW113" s="2" t="s">
        <v>145</v>
      </c>
      <c r="HX113" s="2" t="s">
        <v>1532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150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126</v>
      </c>
      <c r="IU113" s="2" t="s">
        <v>659</v>
      </c>
      <c r="IV113" s="2" t="s">
        <v>1533</v>
      </c>
      <c r="IW113" s="2" t="s">
        <v>139</v>
      </c>
      <c r="IX113" s="2" t="s">
        <v>129</v>
      </c>
      <c r="IY113" s="4">
        <v>2</v>
      </c>
      <c r="IZ113" s="8">
        <v>117.74</v>
      </c>
      <c r="JA113" s="4"/>
      <c r="JB113" s="8"/>
      <c r="JC113" s="7"/>
      <c r="JD113" s="7"/>
      <c r="JE113" s="2" t="s">
        <v>136</v>
      </c>
      <c r="JF113" s="2" t="s">
        <v>126</v>
      </c>
      <c r="JG113" s="2" t="s">
        <v>166</v>
      </c>
      <c r="JH113" s="2" t="s">
        <v>1534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126</v>
      </c>
      <c r="JS113" s="2" t="s">
        <v>678</v>
      </c>
      <c r="JT113" s="2" t="s">
        <v>1535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170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170</v>
      </c>
      <c r="PS113" s="2" t="s">
        <v>669</v>
      </c>
      <c r="PT113" s="2" t="s">
        <v>1536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1537</v>
      </c>
      <c r="B114" s="2" t="s">
        <v>118</v>
      </c>
      <c r="C114" s="2" t="s">
        <v>1314</v>
      </c>
      <c r="D114" s="2" t="s">
        <v>560</v>
      </c>
      <c r="E114" s="2" t="s">
        <v>561</v>
      </c>
      <c r="F114" s="2" t="s">
        <v>1538</v>
      </c>
      <c r="G114" s="2" t="s">
        <v>1538</v>
      </c>
      <c r="H114" s="2" t="s">
        <v>1538</v>
      </c>
      <c r="I114" s="2" t="s">
        <v>1520</v>
      </c>
      <c r="J114" s="2" t="s">
        <v>124</v>
      </c>
      <c r="K114" s="2" t="s">
        <v>1539</v>
      </c>
      <c r="L114" s="3">
        <v>45.25</v>
      </c>
      <c r="M114" s="3">
        <v>47.51</v>
      </c>
      <c r="N114" s="3">
        <v>99.99</v>
      </c>
      <c r="O114" s="2" t="s">
        <v>126</v>
      </c>
      <c r="P114" s="2" t="s">
        <v>512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176</v>
      </c>
      <c r="V114" s="2" t="s">
        <v>177</v>
      </c>
      <c r="W114" s="2" t="s">
        <v>381</v>
      </c>
      <c r="X114" s="2" t="s">
        <v>129</v>
      </c>
      <c r="Y114" s="2" t="s">
        <v>1147</v>
      </c>
      <c r="Z114" s="4">
        <v>76</v>
      </c>
      <c r="AA114" s="4">
        <f>=ROUNDDOWN(10.8571428571429,0)</f>
      </c>
      <c r="AB114" s="5">
        <v>7</v>
      </c>
      <c r="AC114" s="2" t="s">
        <v>714</v>
      </c>
      <c r="AD114" s="4">
        <v>100</v>
      </c>
      <c r="AE114" s="4">
        <v>100</v>
      </c>
      <c r="AF114" s="6">
        <v>65</v>
      </c>
      <c r="AG114" s="6"/>
      <c r="AH114" s="7">
        <v>0.8989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244</v>
      </c>
      <c r="AQ114" s="8">
        <v>13860.91</v>
      </c>
      <c r="AR114" s="4"/>
      <c r="AS114" s="8"/>
      <c r="AT114" s="7"/>
      <c r="AU114" s="7"/>
      <c r="AV114" s="4">
        <v>244</v>
      </c>
      <c r="AW114" s="8">
        <v>13860.91</v>
      </c>
      <c r="AX114" s="4"/>
      <c r="AY114" s="8"/>
      <c r="AZ114" s="7"/>
      <c r="BA114" s="7"/>
      <c r="BB114" s="7">
        <v>1</v>
      </c>
      <c r="BC114" s="4">
        <v>244</v>
      </c>
      <c r="BD114" s="8">
        <v>13860.91</v>
      </c>
      <c r="BE114" s="4"/>
      <c r="BF114" s="8"/>
      <c r="BG114" s="7"/>
      <c r="BH114" s="7"/>
      <c r="BI114" s="7">
        <v>1</v>
      </c>
      <c r="BJ114" s="4">
        <v>244</v>
      </c>
      <c r="BK114" s="8">
        <v>13860.91</v>
      </c>
      <c r="BL114" s="2" t="s">
        <v>1540</v>
      </c>
      <c r="BM114" s="7">
        <v>1</v>
      </c>
      <c r="BN114" s="7">
        <v>1</v>
      </c>
      <c r="BO114" s="4">
        <v>25</v>
      </c>
      <c r="BP114" s="8">
        <v>1358.18</v>
      </c>
      <c r="BQ114" s="4"/>
      <c r="BR114" s="8"/>
      <c r="BS114" s="7"/>
      <c r="BT114" s="7"/>
      <c r="BU114" s="2" t="s">
        <v>136</v>
      </c>
      <c r="BV114" s="2" t="s">
        <v>126</v>
      </c>
      <c r="BW114" s="2" t="s">
        <v>280</v>
      </c>
      <c r="BX114" s="2" t="s">
        <v>829</v>
      </c>
      <c r="BY114" s="2" t="s">
        <v>139</v>
      </c>
      <c r="BZ114" s="2" t="s">
        <v>129</v>
      </c>
      <c r="CA114" s="4">
        <v>55</v>
      </c>
      <c r="CB114" s="8">
        <v>3386.2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1147</v>
      </c>
      <c r="CJ114" s="2" t="s">
        <v>1088</v>
      </c>
      <c r="CK114" s="2" t="s">
        <v>139</v>
      </c>
      <c r="CL114" s="2" t="s">
        <v>129</v>
      </c>
      <c r="CM114" s="4">
        <v>13</v>
      </c>
      <c r="CN114" s="8">
        <v>582.71</v>
      </c>
      <c r="CO114" s="4"/>
      <c r="CP114" s="8"/>
      <c r="CQ114" s="7"/>
      <c r="CR114" s="7"/>
      <c r="CS114" s="2" t="s">
        <v>136</v>
      </c>
      <c r="CT114" s="2" t="s">
        <v>126</v>
      </c>
      <c r="CU114" s="2" t="s">
        <v>1150</v>
      </c>
      <c r="CV114" s="2" t="s">
        <v>1541</v>
      </c>
      <c r="CW114" s="2" t="s">
        <v>139</v>
      </c>
      <c r="CX114" s="2" t="s">
        <v>129</v>
      </c>
      <c r="CY114" s="4">
        <v>99</v>
      </c>
      <c r="CZ114" s="8">
        <v>5603.4</v>
      </c>
      <c r="DA114" s="4"/>
      <c r="DB114" s="8"/>
      <c r="DC114" s="7"/>
      <c r="DD114" s="7"/>
      <c r="DE114" s="2" t="s">
        <v>136</v>
      </c>
      <c r="DF114" s="2" t="s">
        <v>126</v>
      </c>
      <c r="DG114" s="2" t="s">
        <v>184</v>
      </c>
      <c r="DH114" s="2" t="s">
        <v>1224</v>
      </c>
      <c r="DI114" s="2" t="s">
        <v>139</v>
      </c>
      <c r="DJ114" s="2" t="s">
        <v>129</v>
      </c>
      <c r="DK114" s="4">
        <v>13</v>
      </c>
      <c r="DL114" s="8">
        <v>700.12</v>
      </c>
      <c r="DM114" s="4"/>
      <c r="DN114" s="8"/>
      <c r="DO114" s="7"/>
      <c r="DP114" s="7"/>
      <c r="DQ114" s="2" t="s">
        <v>136</v>
      </c>
      <c r="DR114" s="2" t="s">
        <v>126</v>
      </c>
      <c r="DS114" s="2" t="s">
        <v>332</v>
      </c>
      <c r="DT114" s="2" t="s">
        <v>158</v>
      </c>
      <c r="DU114" s="2" t="s">
        <v>139</v>
      </c>
      <c r="DV114" s="2" t="s">
        <v>129</v>
      </c>
      <c r="DW114" s="4">
        <v>28</v>
      </c>
      <c r="DX114" s="8">
        <v>1613.36</v>
      </c>
      <c r="DY114" s="4"/>
      <c r="DZ114" s="8"/>
      <c r="EA114" s="7"/>
      <c r="EB114" s="7"/>
      <c r="EC114" s="2" t="s">
        <v>136</v>
      </c>
      <c r="ED114" s="2" t="s">
        <v>126</v>
      </c>
      <c r="EE114" s="2" t="s">
        <v>705</v>
      </c>
      <c r="EF114" s="2" t="s">
        <v>705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150</v>
      </c>
      <c r="EP114" s="2" t="s">
        <v>126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>
        <v>11</v>
      </c>
      <c r="EV114" s="8">
        <v>616.94</v>
      </c>
      <c r="EW114" s="4"/>
      <c r="EX114" s="8"/>
      <c r="EY114" s="7"/>
      <c r="EZ114" s="7"/>
      <c r="FA114" s="2" t="s">
        <v>136</v>
      </c>
      <c r="FB114" s="2" t="s">
        <v>151</v>
      </c>
      <c r="FC114" s="2" t="s">
        <v>425</v>
      </c>
      <c r="FD114" s="2" t="s">
        <v>391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168</v>
      </c>
      <c r="FN114" s="2" t="s">
        <v>126</v>
      </c>
      <c r="FO114" s="2" t="s">
        <v>129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419</v>
      </c>
      <c r="GB114" s="2" t="s">
        <v>129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136</v>
      </c>
      <c r="GL114" s="2" t="s">
        <v>126</v>
      </c>
      <c r="GM114" s="2" t="s">
        <v>520</v>
      </c>
      <c r="GN114" s="2" t="s">
        <v>129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126</v>
      </c>
      <c r="GY114" s="2" t="s">
        <v>199</v>
      </c>
      <c r="GZ114" s="2" t="s">
        <v>932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161</v>
      </c>
      <c r="HJ114" s="2" t="s">
        <v>126</v>
      </c>
      <c r="HK114" s="2" t="s">
        <v>129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126</v>
      </c>
      <c r="HW114" s="2" t="s">
        <v>1154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168</v>
      </c>
      <c r="IH114" s="2" t="s">
        <v>126</v>
      </c>
      <c r="II114" s="2" t="s">
        <v>129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126</v>
      </c>
      <c r="IU114" s="2" t="s">
        <v>708</v>
      </c>
      <c r="IV114" s="2" t="s">
        <v>737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126</v>
      </c>
      <c r="JG114" s="2" t="s">
        <v>208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126</v>
      </c>
      <c r="JS114" s="2" t="s">
        <v>1157</v>
      </c>
      <c r="JT114" s="2" t="s">
        <v>1542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126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126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170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126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168</v>
      </c>
      <c r="PR114" s="2" t="s">
        <v>170</v>
      </c>
      <c r="PS114" s="2" t="s">
        <v>129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1543</v>
      </c>
      <c r="B115" s="2" t="s">
        <v>118</v>
      </c>
      <c r="C115" s="2" t="s">
        <v>1314</v>
      </c>
      <c r="D115" s="2" t="s">
        <v>560</v>
      </c>
      <c r="E115" s="2" t="s">
        <v>561</v>
      </c>
      <c r="F115" s="2" t="s">
        <v>1544</v>
      </c>
      <c r="G115" s="2" t="s">
        <v>1544</v>
      </c>
      <c r="H115" s="2" t="s">
        <v>1544</v>
      </c>
      <c r="I115" s="2" t="s">
        <v>1545</v>
      </c>
      <c r="J115" s="2" t="s">
        <v>124</v>
      </c>
      <c r="K115" s="2" t="s">
        <v>1546</v>
      </c>
      <c r="L115" s="3">
        <v>44.37</v>
      </c>
      <c r="M115" s="3">
        <v>46.59</v>
      </c>
      <c r="N115" s="3">
        <v>104.99</v>
      </c>
      <c r="O115" s="2" t="s">
        <v>126</v>
      </c>
      <c r="P115" s="2" t="s">
        <v>512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176</v>
      </c>
      <c r="V115" s="2" t="s">
        <v>177</v>
      </c>
      <c r="W115" s="2" t="s">
        <v>381</v>
      </c>
      <c r="X115" s="2" t="s">
        <v>366</v>
      </c>
      <c r="Y115" s="2" t="s">
        <v>282</v>
      </c>
      <c r="Z115" s="4">
        <v>61</v>
      </c>
      <c r="AA115" s="4">
        <f>=ROUNDDOWN(7.625,0)</f>
      </c>
      <c r="AB115" s="5">
        <v>8</v>
      </c>
      <c r="AC115" s="2" t="s">
        <v>1547</v>
      </c>
      <c r="AD115" s="4">
        <v>50</v>
      </c>
      <c r="AE115" s="4">
        <v>150</v>
      </c>
      <c r="AF115" s="6">
        <v>65</v>
      </c>
      <c r="AG115" s="6"/>
      <c r="AH115" s="7">
        <v>0.7268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190</v>
      </c>
      <c r="AQ115" s="8">
        <v>11299.06</v>
      </c>
      <c r="AR115" s="4"/>
      <c r="AS115" s="8"/>
      <c r="AT115" s="7"/>
      <c r="AU115" s="7"/>
      <c r="AV115" s="4">
        <v>190</v>
      </c>
      <c r="AW115" s="8">
        <v>11299.06</v>
      </c>
      <c r="AX115" s="4"/>
      <c r="AY115" s="8"/>
      <c r="AZ115" s="7"/>
      <c r="BA115" s="7"/>
      <c r="BB115" s="7">
        <v>1</v>
      </c>
      <c r="BC115" s="4">
        <v>190</v>
      </c>
      <c r="BD115" s="8">
        <v>11299.06</v>
      </c>
      <c r="BE115" s="4"/>
      <c r="BF115" s="8"/>
      <c r="BG115" s="7"/>
      <c r="BH115" s="7"/>
      <c r="BI115" s="7">
        <v>1</v>
      </c>
      <c r="BJ115" s="4">
        <v>190</v>
      </c>
      <c r="BK115" s="8">
        <v>11299.06</v>
      </c>
      <c r="BL115" s="2" t="s">
        <v>1548</v>
      </c>
      <c r="BM115" s="7">
        <v>1</v>
      </c>
      <c r="BN115" s="7">
        <v>1</v>
      </c>
      <c r="BO115" s="4">
        <v>8</v>
      </c>
      <c r="BP115" s="8">
        <v>465.57</v>
      </c>
      <c r="BQ115" s="4"/>
      <c r="BR115" s="8"/>
      <c r="BS115" s="7"/>
      <c r="BT115" s="7"/>
      <c r="BU115" s="2" t="s">
        <v>136</v>
      </c>
      <c r="BV115" s="2" t="s">
        <v>126</v>
      </c>
      <c r="BW115" s="2" t="s">
        <v>1549</v>
      </c>
      <c r="BX115" s="2" t="s">
        <v>1550</v>
      </c>
      <c r="BY115" s="2" t="s">
        <v>139</v>
      </c>
      <c r="BZ115" s="2" t="s">
        <v>129</v>
      </c>
      <c r="CA115" s="4">
        <v>110</v>
      </c>
      <c r="CB115" s="8">
        <v>6500.42</v>
      </c>
      <c r="CC115" s="4"/>
      <c r="CD115" s="8"/>
      <c r="CE115" s="7"/>
      <c r="CF115" s="7"/>
      <c r="CG115" s="2" t="s">
        <v>136</v>
      </c>
      <c r="CH115" s="2" t="s">
        <v>126</v>
      </c>
      <c r="CI115" s="2" t="s">
        <v>282</v>
      </c>
      <c r="CJ115" s="2" t="s">
        <v>1122</v>
      </c>
      <c r="CK115" s="2" t="s">
        <v>139</v>
      </c>
      <c r="CL115" s="2" t="s">
        <v>129</v>
      </c>
      <c r="CM115" s="4">
        <v>26</v>
      </c>
      <c r="CN115" s="8">
        <v>1415.38</v>
      </c>
      <c r="CO115" s="4"/>
      <c r="CP115" s="8"/>
      <c r="CQ115" s="7"/>
      <c r="CR115" s="7"/>
      <c r="CS115" s="2" t="s">
        <v>136</v>
      </c>
      <c r="CT115" s="2" t="s">
        <v>126</v>
      </c>
      <c r="CU115" s="2" t="s">
        <v>1541</v>
      </c>
      <c r="CV115" s="2" t="s">
        <v>894</v>
      </c>
      <c r="CW115" s="2" t="s">
        <v>139</v>
      </c>
      <c r="CX115" s="2" t="s">
        <v>129</v>
      </c>
      <c r="CY115" s="4">
        <v>19</v>
      </c>
      <c r="CZ115" s="8">
        <v>1295.99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184</v>
      </c>
      <c r="DH115" s="2" t="s">
        <v>491</v>
      </c>
      <c r="DI115" s="2" t="s">
        <v>139</v>
      </c>
      <c r="DJ115" s="2" t="s">
        <v>129</v>
      </c>
      <c r="DK115" s="4">
        <v>3</v>
      </c>
      <c r="DL115" s="8">
        <v>163.05</v>
      </c>
      <c r="DM115" s="4"/>
      <c r="DN115" s="8"/>
      <c r="DO115" s="7"/>
      <c r="DP115" s="7"/>
      <c r="DQ115" s="2" t="s">
        <v>136</v>
      </c>
      <c r="DR115" s="2" t="s">
        <v>126</v>
      </c>
      <c r="DS115" s="2" t="s">
        <v>332</v>
      </c>
      <c r="DT115" s="2" t="s">
        <v>664</v>
      </c>
      <c r="DU115" s="2" t="s">
        <v>139</v>
      </c>
      <c r="DV115" s="2" t="s">
        <v>129</v>
      </c>
      <c r="DW115" s="4">
        <v>2</v>
      </c>
      <c r="DX115" s="8">
        <v>136.42</v>
      </c>
      <c r="DY115" s="4"/>
      <c r="DZ115" s="8"/>
      <c r="EA115" s="7"/>
      <c r="EB115" s="7"/>
      <c r="EC115" s="2" t="s">
        <v>136</v>
      </c>
      <c r="ED115" s="2" t="s">
        <v>126</v>
      </c>
      <c r="EE115" s="2" t="s">
        <v>1305</v>
      </c>
      <c r="EF115" s="2" t="s">
        <v>890</v>
      </c>
      <c r="EG115" s="2" t="s">
        <v>139</v>
      </c>
      <c r="EH115" s="2" t="s">
        <v>129</v>
      </c>
      <c r="EI115" s="4">
        <v>14</v>
      </c>
      <c r="EJ115" s="8">
        <v>808.85</v>
      </c>
      <c r="EK115" s="4"/>
      <c r="EL115" s="8"/>
      <c r="EM115" s="7"/>
      <c r="EN115" s="7"/>
      <c r="EO115" s="2" t="s">
        <v>136</v>
      </c>
      <c r="EP115" s="2" t="s">
        <v>126</v>
      </c>
      <c r="EQ115" s="2" t="s">
        <v>190</v>
      </c>
      <c r="ER115" s="2" t="s">
        <v>251</v>
      </c>
      <c r="ES115" s="2" t="s">
        <v>139</v>
      </c>
      <c r="ET115" s="2" t="s">
        <v>129</v>
      </c>
      <c r="EU115" s="4">
        <v>6</v>
      </c>
      <c r="EV115" s="8">
        <v>381.84</v>
      </c>
      <c r="EW115" s="4"/>
      <c r="EX115" s="8"/>
      <c r="EY115" s="7"/>
      <c r="EZ115" s="7"/>
      <c r="FA115" s="2" t="s">
        <v>136</v>
      </c>
      <c r="FB115" s="2" t="s">
        <v>151</v>
      </c>
      <c r="FC115" s="2" t="s">
        <v>735</v>
      </c>
      <c r="FD115" s="2" t="s">
        <v>1376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168</v>
      </c>
      <c r="FN115" s="2" t="s">
        <v>126</v>
      </c>
      <c r="FO115" s="2" t="s">
        <v>129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126</v>
      </c>
      <c r="GA115" s="2" t="s">
        <v>337</v>
      </c>
      <c r="GB115" s="2" t="s">
        <v>557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126</v>
      </c>
      <c r="GM115" s="2" t="s">
        <v>520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199</v>
      </c>
      <c r="GZ115" s="2" t="s">
        <v>616</v>
      </c>
      <c r="HA115" s="2" t="s">
        <v>139</v>
      </c>
      <c r="HB115" s="2" t="s">
        <v>129</v>
      </c>
      <c r="HC115" s="4">
        <v>2</v>
      </c>
      <c r="HD115" s="8">
        <v>131.54</v>
      </c>
      <c r="HE115" s="4"/>
      <c r="HF115" s="8"/>
      <c r="HG115" s="7"/>
      <c r="HH115" s="7"/>
      <c r="HI115" s="2" t="s">
        <v>136</v>
      </c>
      <c r="HJ115" s="2" t="s">
        <v>126</v>
      </c>
      <c r="HK115" s="2" t="s">
        <v>556</v>
      </c>
      <c r="HL115" s="2" t="s">
        <v>618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126</v>
      </c>
      <c r="HW115" s="2" t="s">
        <v>424</v>
      </c>
      <c r="HX115" s="2" t="s">
        <v>1156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168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126</v>
      </c>
      <c r="IU115" s="2" t="s">
        <v>410</v>
      </c>
      <c r="IV115" s="2" t="s">
        <v>1499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126</v>
      </c>
      <c r="JG115" s="2" t="s">
        <v>208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126</v>
      </c>
      <c r="JS115" s="2" t="s">
        <v>781</v>
      </c>
      <c r="JT115" s="2" t="s">
        <v>194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126</v>
      </c>
      <c r="MM115" s="2" t="s">
        <v>129</v>
      </c>
      <c r="MN115" s="2" t="s">
        <v>129</v>
      </c>
      <c r="MO115" s="2" t="s">
        <v>139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129</v>
      </c>
      <c r="NJ115" s="2" t="s">
        <v>129</v>
      </c>
      <c r="NK115" s="2" t="s">
        <v>129</v>
      </c>
      <c r="NL115" s="2" t="s">
        <v>129</v>
      </c>
      <c r="NM115" s="2" t="s">
        <v>129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168</v>
      </c>
      <c r="PF115" s="2" t="s">
        <v>126</v>
      </c>
      <c r="PG115" s="2" t="s">
        <v>129</v>
      </c>
      <c r="PH115" s="2" t="s">
        <v>129</v>
      </c>
      <c r="PI115" s="2" t="s">
        <v>139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129</v>
      </c>
      <c r="PR115" s="2" t="s">
        <v>129</v>
      </c>
      <c r="PS115" s="2" t="s">
        <v>129</v>
      </c>
      <c r="PT115" s="2" t="s">
        <v>129</v>
      </c>
      <c r="PU115" s="2" t="s">
        <v>129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1551</v>
      </c>
      <c r="B116" s="2" t="s">
        <v>118</v>
      </c>
      <c r="C116" s="2" t="s">
        <v>1314</v>
      </c>
      <c r="D116" s="2" t="s">
        <v>560</v>
      </c>
      <c r="E116" s="2" t="s">
        <v>561</v>
      </c>
      <c r="F116" s="2" t="s">
        <v>1552</v>
      </c>
      <c r="G116" s="2" t="s">
        <v>1552</v>
      </c>
      <c r="H116" s="2" t="s">
        <v>1552</v>
      </c>
      <c r="I116" s="2" t="s">
        <v>1553</v>
      </c>
      <c r="J116" s="2" t="s">
        <v>124</v>
      </c>
      <c r="K116" s="2" t="s">
        <v>1554</v>
      </c>
      <c r="L116" s="3">
        <v>50.4</v>
      </c>
      <c r="M116" s="3">
        <v>52.92</v>
      </c>
      <c r="N116" s="3">
        <v>104.99</v>
      </c>
      <c r="O116" s="2" t="s">
        <v>263</v>
      </c>
      <c r="P116" s="2" t="s">
        <v>264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176</v>
      </c>
      <c r="V116" s="2" t="s">
        <v>177</v>
      </c>
      <c r="W116" s="2" t="s">
        <v>366</v>
      </c>
      <c r="X116" s="2" t="s">
        <v>129</v>
      </c>
      <c r="Y116" s="2" t="s">
        <v>327</v>
      </c>
      <c r="Z116" s="4"/>
      <c r="AA116" s="4">
        <f>=ROUNDDOWN({0},0)</f>
      </c>
      <c r="AB116" s="5">
        <v>3</v>
      </c>
      <c r="AC116" s="2" t="s">
        <v>129</v>
      </c>
      <c r="AD116" s="4"/>
      <c r="AE116" s="4"/>
      <c r="AF116" s="6">
        <v>65</v>
      </c>
      <c r="AG116" s="6"/>
      <c r="AH116" s="7">
        <v>0.8279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161</v>
      </c>
      <c r="AQ116" s="8">
        <v>9330.77</v>
      </c>
      <c r="AR116" s="4"/>
      <c r="AS116" s="8"/>
      <c r="AT116" s="7"/>
      <c r="AU116" s="7"/>
      <c r="AV116" s="4">
        <v>161</v>
      </c>
      <c r="AW116" s="8">
        <v>9330.77</v>
      </c>
      <c r="AX116" s="4"/>
      <c r="AY116" s="8"/>
      <c r="AZ116" s="7"/>
      <c r="BA116" s="7"/>
      <c r="BB116" s="7">
        <v>1</v>
      </c>
      <c r="BC116" s="4">
        <v>161</v>
      </c>
      <c r="BD116" s="8">
        <v>9330.77</v>
      </c>
      <c r="BE116" s="4"/>
      <c r="BF116" s="8"/>
      <c r="BG116" s="7"/>
      <c r="BH116" s="7"/>
      <c r="BI116" s="7">
        <v>1</v>
      </c>
      <c r="BJ116" s="4">
        <v>161</v>
      </c>
      <c r="BK116" s="8">
        <v>9330.77</v>
      </c>
      <c r="BL116" s="2" t="s">
        <v>1555</v>
      </c>
      <c r="BM116" s="7">
        <v>1</v>
      </c>
      <c r="BN116" s="7">
        <v>1</v>
      </c>
      <c r="BO116" s="4">
        <v>21</v>
      </c>
      <c r="BP116" s="8">
        <v>1274.17</v>
      </c>
      <c r="BQ116" s="4"/>
      <c r="BR116" s="8"/>
      <c r="BS116" s="7"/>
      <c r="BT116" s="7"/>
      <c r="BU116" s="2" t="s">
        <v>136</v>
      </c>
      <c r="BV116" s="2" t="s">
        <v>170</v>
      </c>
      <c r="BW116" s="2" t="s">
        <v>824</v>
      </c>
      <c r="BX116" s="2" t="s">
        <v>332</v>
      </c>
      <c r="BY116" s="2" t="s">
        <v>139</v>
      </c>
      <c r="BZ116" s="2" t="s">
        <v>129</v>
      </c>
      <c r="CA116" s="4">
        <v>72</v>
      </c>
      <c r="CB116" s="8">
        <v>4240.7</v>
      </c>
      <c r="CC116" s="4"/>
      <c r="CD116" s="8"/>
      <c r="CE116" s="7"/>
      <c r="CF116" s="7"/>
      <c r="CG116" s="2" t="s">
        <v>136</v>
      </c>
      <c r="CH116" s="2" t="s">
        <v>170</v>
      </c>
      <c r="CI116" s="2" t="s">
        <v>327</v>
      </c>
      <c r="CJ116" s="2" t="s">
        <v>154</v>
      </c>
      <c r="CK116" s="2" t="s">
        <v>139</v>
      </c>
      <c r="CL116" s="2" t="s">
        <v>129</v>
      </c>
      <c r="CM116" s="4">
        <v>45</v>
      </c>
      <c r="CN116" s="8">
        <v>2339.67</v>
      </c>
      <c r="CO116" s="4"/>
      <c r="CP116" s="8"/>
      <c r="CQ116" s="7"/>
      <c r="CR116" s="7"/>
      <c r="CS116" s="2" t="s">
        <v>136</v>
      </c>
      <c r="CT116" s="2" t="s">
        <v>170</v>
      </c>
      <c r="CU116" s="2" t="s">
        <v>826</v>
      </c>
      <c r="CV116" s="2" t="s">
        <v>155</v>
      </c>
      <c r="CW116" s="2" t="s">
        <v>139</v>
      </c>
      <c r="CX116" s="2" t="s">
        <v>129</v>
      </c>
      <c r="CY116" s="4">
        <v>12</v>
      </c>
      <c r="CZ116" s="8">
        <v>790.32</v>
      </c>
      <c r="DA116" s="4"/>
      <c r="DB116" s="8"/>
      <c r="DC116" s="7"/>
      <c r="DD116" s="7"/>
      <c r="DE116" s="2" t="s">
        <v>136</v>
      </c>
      <c r="DF116" s="2" t="s">
        <v>170</v>
      </c>
      <c r="DG116" s="2" t="s">
        <v>184</v>
      </c>
      <c r="DH116" s="2" t="s">
        <v>330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170</v>
      </c>
      <c r="DS116" s="2" t="s">
        <v>332</v>
      </c>
      <c r="DT116" s="2" t="s">
        <v>129</v>
      </c>
      <c r="DU116" s="2" t="s">
        <v>139</v>
      </c>
      <c r="DV116" s="2" t="s">
        <v>129</v>
      </c>
      <c r="DW116" s="4">
        <v>2</v>
      </c>
      <c r="DX116" s="8">
        <v>131.72</v>
      </c>
      <c r="DY116" s="4"/>
      <c r="DZ116" s="8"/>
      <c r="EA116" s="7"/>
      <c r="EB116" s="7"/>
      <c r="EC116" s="2" t="s">
        <v>136</v>
      </c>
      <c r="ED116" s="2" t="s">
        <v>170</v>
      </c>
      <c r="EE116" s="2" t="s">
        <v>826</v>
      </c>
      <c r="EF116" s="2" t="s">
        <v>387</v>
      </c>
      <c r="EG116" s="2" t="s">
        <v>139</v>
      </c>
      <c r="EH116" s="2" t="s">
        <v>129</v>
      </c>
      <c r="EI116" s="4">
        <v>3</v>
      </c>
      <c r="EJ116" s="8">
        <v>179.05</v>
      </c>
      <c r="EK116" s="4"/>
      <c r="EL116" s="8"/>
      <c r="EM116" s="7"/>
      <c r="EN116" s="7"/>
      <c r="EO116" s="2" t="s">
        <v>136</v>
      </c>
      <c r="EP116" s="2" t="s">
        <v>170</v>
      </c>
      <c r="EQ116" s="2" t="s">
        <v>826</v>
      </c>
      <c r="ER116" s="2" t="s">
        <v>316</v>
      </c>
      <c r="ES116" s="2" t="s">
        <v>139</v>
      </c>
      <c r="ET116" s="2" t="s">
        <v>129</v>
      </c>
      <c r="EU116" s="4">
        <v>6</v>
      </c>
      <c r="EV116" s="8">
        <v>375.14</v>
      </c>
      <c r="EW116" s="4"/>
      <c r="EX116" s="8"/>
      <c r="EY116" s="7"/>
      <c r="EZ116" s="7"/>
      <c r="FA116" s="2" t="s">
        <v>136</v>
      </c>
      <c r="FB116" s="2" t="s">
        <v>170</v>
      </c>
      <c r="FC116" s="2" t="s">
        <v>335</v>
      </c>
      <c r="FD116" s="2" t="s">
        <v>1417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168</v>
      </c>
      <c r="FN116" s="2" t="s">
        <v>170</v>
      </c>
      <c r="FO116" s="2" t="s">
        <v>129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170</v>
      </c>
      <c r="GA116" s="2" t="s">
        <v>337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168</v>
      </c>
      <c r="GL116" s="2" t="s">
        <v>170</v>
      </c>
      <c r="GM116" s="2" t="s">
        <v>129</v>
      </c>
      <c r="GN116" s="2" t="s">
        <v>129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168</v>
      </c>
      <c r="GX116" s="2" t="s">
        <v>170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170</v>
      </c>
      <c r="HK116" s="2" t="s">
        <v>556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170</v>
      </c>
      <c r="HW116" s="2" t="s">
        <v>340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168</v>
      </c>
      <c r="IH116" s="2" t="s">
        <v>170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170</v>
      </c>
      <c r="IU116" s="2" t="s">
        <v>129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170</v>
      </c>
      <c r="JG116" s="2" t="s">
        <v>395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170</v>
      </c>
      <c r="JS116" s="2" t="s">
        <v>826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170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170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170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170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170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170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170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129</v>
      </c>
      <c r="NJ116" s="2" t="s">
        <v>129</v>
      </c>
      <c r="NK116" s="2" t="s">
        <v>129</v>
      </c>
      <c r="NL116" s="2" t="s">
        <v>129</v>
      </c>
      <c r="NM116" s="2" t="s">
        <v>129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170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170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168</v>
      </c>
      <c r="PF116" s="2" t="s">
        <v>170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129</v>
      </c>
      <c r="PR116" s="2" t="s">
        <v>129</v>
      </c>
      <c r="PS116" s="2" t="s">
        <v>129</v>
      </c>
      <c r="PT116" s="2" t="s">
        <v>129</v>
      </c>
      <c r="PU116" s="2" t="s">
        <v>129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170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1556</v>
      </c>
      <c r="B117" s="2" t="s">
        <v>118</v>
      </c>
      <c r="C117" s="2" t="s">
        <v>1314</v>
      </c>
      <c r="D117" s="2" t="s">
        <v>560</v>
      </c>
      <c r="E117" s="2" t="s">
        <v>561</v>
      </c>
      <c r="F117" s="2" t="s">
        <v>1557</v>
      </c>
      <c r="G117" s="2" t="s">
        <v>1557</v>
      </c>
      <c r="H117" s="2" t="s">
        <v>1557</v>
      </c>
      <c r="I117" s="2" t="s">
        <v>1145</v>
      </c>
      <c r="J117" s="2" t="s">
        <v>124</v>
      </c>
      <c r="K117" s="2" t="s">
        <v>785</v>
      </c>
      <c r="L117" s="3">
        <v>40.38</v>
      </c>
      <c r="M117" s="3">
        <v>42.4</v>
      </c>
      <c r="N117" s="3">
        <v>89.99</v>
      </c>
      <c r="O117" s="2" t="s">
        <v>126</v>
      </c>
      <c r="P117" s="2" t="s">
        <v>512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176</v>
      </c>
      <c r="V117" s="2" t="s">
        <v>177</v>
      </c>
      <c r="W117" s="2" t="s">
        <v>381</v>
      </c>
      <c r="X117" s="2" t="s">
        <v>129</v>
      </c>
      <c r="Y117" s="2" t="s">
        <v>1147</v>
      </c>
      <c r="Z117" s="4">
        <v>79</v>
      </c>
      <c r="AA117" s="4">
        <f>=ROUNDDOWN(32.9166666666667,0)</f>
      </c>
      <c r="AB117" s="5">
        <v>2.4</v>
      </c>
      <c r="AC117" s="2" t="s">
        <v>134</v>
      </c>
      <c r="AD117" s="4">
        <v>100</v>
      </c>
      <c r="AE117" s="4">
        <v>100</v>
      </c>
      <c r="AF117" s="6">
        <v>65</v>
      </c>
      <c r="AG117" s="6"/>
      <c r="AH117" s="7">
        <v>0.8661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165</v>
      </c>
      <c r="AQ117" s="8">
        <v>8127.29</v>
      </c>
      <c r="AR117" s="4"/>
      <c r="AS117" s="8"/>
      <c r="AT117" s="7"/>
      <c r="AU117" s="7"/>
      <c r="AV117" s="4">
        <v>165</v>
      </c>
      <c r="AW117" s="8">
        <v>8127.29</v>
      </c>
      <c r="AX117" s="4"/>
      <c r="AY117" s="8"/>
      <c r="AZ117" s="7"/>
      <c r="BA117" s="7"/>
      <c r="BB117" s="7">
        <v>1</v>
      </c>
      <c r="BC117" s="4">
        <v>165</v>
      </c>
      <c r="BD117" s="8">
        <v>8127.29</v>
      </c>
      <c r="BE117" s="4"/>
      <c r="BF117" s="8"/>
      <c r="BG117" s="7"/>
      <c r="BH117" s="7"/>
      <c r="BI117" s="7">
        <v>1</v>
      </c>
      <c r="BJ117" s="4">
        <v>165</v>
      </c>
      <c r="BK117" s="8">
        <v>8127.29</v>
      </c>
      <c r="BL117" s="2" t="s">
        <v>1540</v>
      </c>
      <c r="BM117" s="7">
        <v>1</v>
      </c>
      <c r="BN117" s="7">
        <v>1</v>
      </c>
      <c r="BO117" s="4">
        <v>7</v>
      </c>
      <c r="BP117" s="8">
        <v>351.67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1558</v>
      </c>
      <c r="BX117" s="2" t="s">
        <v>858</v>
      </c>
      <c r="BY117" s="2" t="s">
        <v>139</v>
      </c>
      <c r="BZ117" s="2" t="s">
        <v>129</v>
      </c>
      <c r="CA117" s="4">
        <v>71</v>
      </c>
      <c r="CB117" s="8">
        <v>3415.67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1147</v>
      </c>
      <c r="CJ117" s="2" t="s">
        <v>706</v>
      </c>
      <c r="CK117" s="2" t="s">
        <v>139</v>
      </c>
      <c r="CL117" s="2" t="s">
        <v>129</v>
      </c>
      <c r="CM117" s="4">
        <v>3</v>
      </c>
      <c r="CN117" s="8">
        <v>125.66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1150</v>
      </c>
      <c r="CV117" s="2" t="s">
        <v>316</v>
      </c>
      <c r="CW117" s="2" t="s">
        <v>139</v>
      </c>
      <c r="CX117" s="2" t="s">
        <v>129</v>
      </c>
      <c r="CY117" s="4">
        <v>10</v>
      </c>
      <c r="CZ117" s="8">
        <v>508.2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184</v>
      </c>
      <c r="DH117" s="2" t="s">
        <v>732</v>
      </c>
      <c r="DI117" s="2" t="s">
        <v>139</v>
      </c>
      <c r="DJ117" s="2" t="s">
        <v>129</v>
      </c>
      <c r="DK117" s="4">
        <v>28</v>
      </c>
      <c r="DL117" s="8">
        <v>1352.88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332</v>
      </c>
      <c r="DT117" s="2" t="s">
        <v>1417</v>
      </c>
      <c r="DU117" s="2" t="s">
        <v>139</v>
      </c>
      <c r="DV117" s="2" t="s">
        <v>129</v>
      </c>
      <c r="DW117" s="4">
        <v>43</v>
      </c>
      <c r="DX117" s="8">
        <v>2224.82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705</v>
      </c>
      <c r="EF117" s="2" t="s">
        <v>1106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150</v>
      </c>
      <c r="EP117" s="2" t="s">
        <v>126</v>
      </c>
      <c r="EQ117" s="2" t="s">
        <v>129</v>
      </c>
      <c r="ER117" s="2" t="s">
        <v>129</v>
      </c>
      <c r="ES117" s="2" t="s">
        <v>139</v>
      </c>
      <c r="ET117" s="2" t="s">
        <v>129</v>
      </c>
      <c r="EU117" s="4">
        <v>3</v>
      </c>
      <c r="EV117" s="8">
        <v>148.39</v>
      </c>
      <c r="EW117" s="4"/>
      <c r="EX117" s="8"/>
      <c r="EY117" s="7"/>
      <c r="EZ117" s="7"/>
      <c r="FA117" s="2" t="s">
        <v>136</v>
      </c>
      <c r="FB117" s="2" t="s">
        <v>151</v>
      </c>
      <c r="FC117" s="2" t="s">
        <v>425</v>
      </c>
      <c r="FD117" s="2" t="s">
        <v>253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168</v>
      </c>
      <c r="FN117" s="2" t="s">
        <v>126</v>
      </c>
      <c r="FO117" s="2" t="s">
        <v>129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337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126</v>
      </c>
      <c r="GM117" s="2" t="s">
        <v>520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126</v>
      </c>
      <c r="GY117" s="2" t="s">
        <v>1559</v>
      </c>
      <c r="GZ117" s="2" t="s">
        <v>956</v>
      </c>
      <c r="HA117" s="2" t="s">
        <v>139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161</v>
      </c>
      <c r="HJ117" s="2" t="s">
        <v>126</v>
      </c>
      <c r="HK117" s="2" t="s">
        <v>129</v>
      </c>
      <c r="HL117" s="2" t="s">
        <v>129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126</v>
      </c>
      <c r="HW117" s="2" t="s">
        <v>1154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168</v>
      </c>
      <c r="IH117" s="2" t="s">
        <v>126</v>
      </c>
      <c r="II117" s="2" t="s">
        <v>129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126</v>
      </c>
      <c r="IU117" s="2" t="s">
        <v>708</v>
      </c>
      <c r="IV117" s="2" t="s">
        <v>1441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136</v>
      </c>
      <c r="JF117" s="2" t="s">
        <v>126</v>
      </c>
      <c r="JG117" s="2" t="s">
        <v>395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126</v>
      </c>
      <c r="JS117" s="2" t="s">
        <v>1157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170</v>
      </c>
      <c r="NK117" s="2" t="s">
        <v>129</v>
      </c>
      <c r="NL117" s="2" t="s">
        <v>129</v>
      </c>
      <c r="NM117" s="2" t="s">
        <v>139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126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168</v>
      </c>
      <c r="PR117" s="2" t="s">
        <v>170</v>
      </c>
      <c r="PS117" s="2" t="s">
        <v>129</v>
      </c>
      <c r="PT117" s="2" t="s">
        <v>129</v>
      </c>
      <c r="PU117" s="2" t="s">
        <v>139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1560</v>
      </c>
      <c r="B118" s="2" t="s">
        <v>118</v>
      </c>
      <c r="C118" s="2" t="s">
        <v>1314</v>
      </c>
      <c r="D118" s="2" t="s">
        <v>560</v>
      </c>
      <c r="E118" s="2" t="s">
        <v>561</v>
      </c>
      <c r="F118" s="2" t="s">
        <v>1561</v>
      </c>
      <c r="G118" s="2" t="s">
        <v>1561</v>
      </c>
      <c r="H118" s="2" t="s">
        <v>1561</v>
      </c>
      <c r="I118" s="2" t="s">
        <v>1562</v>
      </c>
      <c r="J118" s="2" t="s">
        <v>124</v>
      </c>
      <c r="K118" s="2" t="s">
        <v>1563</v>
      </c>
      <c r="L118" s="3">
        <v>45.36</v>
      </c>
      <c r="M118" s="3">
        <v>47.63</v>
      </c>
      <c r="N118" s="3">
        <v>104.99</v>
      </c>
      <c r="O118" s="2" t="s">
        <v>126</v>
      </c>
      <c r="P118" s="2" t="s">
        <v>512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176</v>
      </c>
      <c r="V118" s="2" t="s">
        <v>177</v>
      </c>
      <c r="W118" s="2" t="s">
        <v>528</v>
      </c>
      <c r="X118" s="2" t="s">
        <v>129</v>
      </c>
      <c r="Y118" s="2" t="s">
        <v>419</v>
      </c>
      <c r="Z118" s="4">
        <v>178</v>
      </c>
      <c r="AA118" s="4">
        <f>=ROUNDDOWN(89,0)</f>
      </c>
      <c r="AB118" s="5">
        <v>2</v>
      </c>
      <c r="AC118" s="2" t="s">
        <v>129</v>
      </c>
      <c r="AD118" s="4"/>
      <c r="AE118" s="4"/>
      <c r="AF118" s="6">
        <v>65</v>
      </c>
      <c r="AG118" s="6"/>
      <c r="AH118" s="7">
        <v>0.8607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133</v>
      </c>
      <c r="AQ118" s="8">
        <v>7862.85</v>
      </c>
      <c r="AR118" s="4"/>
      <c r="AS118" s="8"/>
      <c r="AT118" s="7"/>
      <c r="AU118" s="7"/>
      <c r="AV118" s="4">
        <v>133</v>
      </c>
      <c r="AW118" s="8">
        <v>7862.85</v>
      </c>
      <c r="AX118" s="4"/>
      <c r="AY118" s="8"/>
      <c r="AZ118" s="7"/>
      <c r="BA118" s="7"/>
      <c r="BB118" s="7">
        <v>1</v>
      </c>
      <c r="BC118" s="4">
        <v>133</v>
      </c>
      <c r="BD118" s="8">
        <v>7862.85</v>
      </c>
      <c r="BE118" s="4"/>
      <c r="BF118" s="8"/>
      <c r="BG118" s="7"/>
      <c r="BH118" s="7"/>
      <c r="BI118" s="7">
        <v>1</v>
      </c>
      <c r="BJ118" s="4">
        <v>133</v>
      </c>
      <c r="BK118" s="8">
        <v>7862.85</v>
      </c>
      <c r="BL118" s="2" t="s">
        <v>1548</v>
      </c>
      <c r="BM118" s="7">
        <v>1</v>
      </c>
      <c r="BN118" s="7">
        <v>1</v>
      </c>
      <c r="BO118" s="4">
        <v>6</v>
      </c>
      <c r="BP118" s="8">
        <v>362.2</v>
      </c>
      <c r="BQ118" s="4"/>
      <c r="BR118" s="8"/>
      <c r="BS118" s="7"/>
      <c r="BT118" s="7"/>
      <c r="BU118" s="2" t="s">
        <v>136</v>
      </c>
      <c r="BV118" s="2" t="s">
        <v>126</v>
      </c>
      <c r="BW118" s="2" t="s">
        <v>1253</v>
      </c>
      <c r="BX118" s="2" t="s">
        <v>1529</v>
      </c>
      <c r="BY118" s="2" t="s">
        <v>139</v>
      </c>
      <c r="BZ118" s="2" t="s">
        <v>129</v>
      </c>
      <c r="CA118" s="4">
        <v>53</v>
      </c>
      <c r="CB118" s="8">
        <v>3098.2</v>
      </c>
      <c r="CC118" s="4"/>
      <c r="CD118" s="8"/>
      <c r="CE118" s="7"/>
      <c r="CF118" s="7"/>
      <c r="CG118" s="2" t="s">
        <v>136</v>
      </c>
      <c r="CH118" s="2" t="s">
        <v>126</v>
      </c>
      <c r="CI118" s="2" t="s">
        <v>419</v>
      </c>
      <c r="CJ118" s="2" t="s">
        <v>1122</v>
      </c>
      <c r="CK118" s="2" t="s">
        <v>139</v>
      </c>
      <c r="CL118" s="2" t="s">
        <v>129</v>
      </c>
      <c r="CM118" s="4">
        <v>26</v>
      </c>
      <c r="CN118" s="8">
        <v>1408.26</v>
      </c>
      <c r="CO118" s="4"/>
      <c r="CP118" s="8"/>
      <c r="CQ118" s="7"/>
      <c r="CR118" s="7"/>
      <c r="CS118" s="2" t="s">
        <v>136</v>
      </c>
      <c r="CT118" s="2" t="s">
        <v>126</v>
      </c>
      <c r="CU118" s="2" t="s">
        <v>1305</v>
      </c>
      <c r="CV118" s="2" t="s">
        <v>193</v>
      </c>
      <c r="CW118" s="2" t="s">
        <v>139</v>
      </c>
      <c r="CX118" s="2" t="s">
        <v>129</v>
      </c>
      <c r="CY118" s="4">
        <v>12</v>
      </c>
      <c r="CZ118" s="8">
        <v>790.32</v>
      </c>
      <c r="DA118" s="4"/>
      <c r="DB118" s="8"/>
      <c r="DC118" s="7"/>
      <c r="DD118" s="7"/>
      <c r="DE118" s="2" t="s">
        <v>136</v>
      </c>
      <c r="DF118" s="2" t="s">
        <v>126</v>
      </c>
      <c r="DG118" s="2" t="s">
        <v>184</v>
      </c>
      <c r="DH118" s="2" t="s">
        <v>829</v>
      </c>
      <c r="DI118" s="2" t="s">
        <v>139</v>
      </c>
      <c r="DJ118" s="2" t="s">
        <v>129</v>
      </c>
      <c r="DK118" s="4">
        <v>5</v>
      </c>
      <c r="DL118" s="8">
        <v>284.02</v>
      </c>
      <c r="DM118" s="4"/>
      <c r="DN118" s="8"/>
      <c r="DO118" s="7"/>
      <c r="DP118" s="7"/>
      <c r="DQ118" s="2" t="s">
        <v>136</v>
      </c>
      <c r="DR118" s="2" t="s">
        <v>126</v>
      </c>
      <c r="DS118" s="2" t="s">
        <v>332</v>
      </c>
      <c r="DT118" s="2" t="s">
        <v>1564</v>
      </c>
      <c r="DU118" s="2" t="s">
        <v>139</v>
      </c>
      <c r="DV118" s="2" t="s">
        <v>129</v>
      </c>
      <c r="DW118" s="4">
        <v>11</v>
      </c>
      <c r="DX118" s="8">
        <v>724.46</v>
      </c>
      <c r="DY118" s="4"/>
      <c r="DZ118" s="8"/>
      <c r="EA118" s="7"/>
      <c r="EB118" s="7"/>
      <c r="EC118" s="2" t="s">
        <v>136</v>
      </c>
      <c r="ED118" s="2" t="s">
        <v>126</v>
      </c>
      <c r="EE118" s="2" t="s">
        <v>391</v>
      </c>
      <c r="EF118" s="2" t="s">
        <v>375</v>
      </c>
      <c r="EG118" s="2" t="s">
        <v>139</v>
      </c>
      <c r="EH118" s="2" t="s">
        <v>129</v>
      </c>
      <c r="EI118" s="4">
        <v>7</v>
      </c>
      <c r="EJ118" s="8">
        <v>407.5</v>
      </c>
      <c r="EK118" s="4"/>
      <c r="EL118" s="8"/>
      <c r="EM118" s="7"/>
      <c r="EN118" s="7"/>
      <c r="EO118" s="2" t="s">
        <v>136</v>
      </c>
      <c r="EP118" s="2" t="s">
        <v>126</v>
      </c>
      <c r="EQ118" s="2" t="s">
        <v>190</v>
      </c>
      <c r="ER118" s="2" t="s">
        <v>434</v>
      </c>
      <c r="ES118" s="2" t="s">
        <v>139</v>
      </c>
      <c r="ET118" s="2" t="s">
        <v>129</v>
      </c>
      <c r="EU118" s="4">
        <v>6</v>
      </c>
      <c r="EV118" s="8">
        <v>375.14</v>
      </c>
      <c r="EW118" s="4"/>
      <c r="EX118" s="8"/>
      <c r="EY118" s="7"/>
      <c r="EZ118" s="7"/>
      <c r="FA118" s="2" t="s">
        <v>136</v>
      </c>
      <c r="FB118" s="2" t="s">
        <v>151</v>
      </c>
      <c r="FC118" s="2" t="s">
        <v>826</v>
      </c>
      <c r="FD118" s="2" t="s">
        <v>831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168</v>
      </c>
      <c r="FN118" s="2" t="s">
        <v>126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337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150</v>
      </c>
      <c r="GL118" s="2" t="s">
        <v>126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126</v>
      </c>
      <c r="GY118" s="2" t="s">
        <v>1565</v>
      </c>
      <c r="GZ118" s="2" t="s">
        <v>639</v>
      </c>
      <c r="HA118" s="2" t="s">
        <v>139</v>
      </c>
      <c r="HB118" s="2" t="s">
        <v>129</v>
      </c>
      <c r="HC118" s="4">
        <v>7</v>
      </c>
      <c r="HD118" s="8">
        <v>412.75</v>
      </c>
      <c r="HE118" s="4"/>
      <c r="HF118" s="8"/>
      <c r="HG118" s="7"/>
      <c r="HH118" s="7"/>
      <c r="HI118" s="2" t="s">
        <v>136</v>
      </c>
      <c r="HJ118" s="2" t="s">
        <v>126</v>
      </c>
      <c r="HK118" s="2" t="s">
        <v>556</v>
      </c>
      <c r="HL118" s="2" t="s">
        <v>618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424</v>
      </c>
      <c r="HX118" s="2" t="s">
        <v>1162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168</v>
      </c>
      <c r="IH118" s="2" t="s">
        <v>126</v>
      </c>
      <c r="II118" s="2" t="s">
        <v>129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126</v>
      </c>
      <c r="IU118" s="2" t="s">
        <v>432</v>
      </c>
      <c r="IV118" s="2" t="s">
        <v>492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126</v>
      </c>
      <c r="JG118" s="2" t="s">
        <v>395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126</v>
      </c>
      <c r="JS118" s="2" t="s">
        <v>425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126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126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126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126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1566</v>
      </c>
      <c r="B119" s="2" t="s">
        <v>118</v>
      </c>
      <c r="C119" s="2" t="s">
        <v>1314</v>
      </c>
      <c r="D119" s="2" t="s">
        <v>560</v>
      </c>
      <c r="E119" s="2" t="s">
        <v>561</v>
      </c>
      <c r="F119" s="2" t="s">
        <v>1567</v>
      </c>
      <c r="G119" s="2" t="s">
        <v>1567</v>
      </c>
      <c r="H119" s="2" t="s">
        <v>1567</v>
      </c>
      <c r="I119" s="2" t="s">
        <v>1568</v>
      </c>
      <c r="J119" s="2" t="s">
        <v>124</v>
      </c>
      <c r="K119" s="2" t="s">
        <v>365</v>
      </c>
      <c r="L119" s="3">
        <v>46.17</v>
      </c>
      <c r="M119" s="3">
        <v>48.48</v>
      </c>
      <c r="N119" s="3">
        <v>104.99</v>
      </c>
      <c r="O119" s="2" t="s">
        <v>126</v>
      </c>
      <c r="P119" s="2" t="s">
        <v>512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176</v>
      </c>
      <c r="V119" s="2" t="s">
        <v>177</v>
      </c>
      <c r="W119" s="2" t="s">
        <v>381</v>
      </c>
      <c r="X119" s="2" t="s">
        <v>129</v>
      </c>
      <c r="Y119" s="2" t="s">
        <v>1569</v>
      </c>
      <c r="Z119" s="4">
        <v>18</v>
      </c>
      <c r="AA119" s="4">
        <f>=ROUNDDOWN(3.6,0)</f>
      </c>
      <c r="AB119" s="5">
        <v>5</v>
      </c>
      <c r="AC119" s="2" t="s">
        <v>179</v>
      </c>
      <c r="AD119" s="4">
        <v>100</v>
      </c>
      <c r="AE119" s="4">
        <v>100</v>
      </c>
      <c r="AF119" s="6">
        <v>65</v>
      </c>
      <c r="AG119" s="6"/>
      <c r="AH119" s="7">
        <v>0.7459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125</v>
      </c>
      <c r="AQ119" s="8">
        <v>7213.5</v>
      </c>
      <c r="AR119" s="4"/>
      <c r="AS119" s="8"/>
      <c r="AT119" s="7"/>
      <c r="AU119" s="7"/>
      <c r="AV119" s="4">
        <v>125</v>
      </c>
      <c r="AW119" s="8">
        <v>7213.5</v>
      </c>
      <c r="AX119" s="4"/>
      <c r="AY119" s="8"/>
      <c r="AZ119" s="7"/>
      <c r="BA119" s="7"/>
      <c r="BB119" s="7">
        <v>1</v>
      </c>
      <c r="BC119" s="4">
        <v>125</v>
      </c>
      <c r="BD119" s="8">
        <v>7213.5</v>
      </c>
      <c r="BE119" s="4"/>
      <c r="BF119" s="8"/>
      <c r="BG119" s="7"/>
      <c r="BH119" s="7"/>
      <c r="BI119" s="7">
        <v>1</v>
      </c>
      <c r="BJ119" s="4">
        <v>125</v>
      </c>
      <c r="BK119" s="8">
        <v>7213.5</v>
      </c>
      <c r="BL119" s="2" t="s">
        <v>1570</v>
      </c>
      <c r="BM119" s="7">
        <v>1</v>
      </c>
      <c r="BN119" s="7">
        <v>1</v>
      </c>
      <c r="BO119" s="4">
        <v>4</v>
      </c>
      <c r="BP119" s="8">
        <v>237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1558</v>
      </c>
      <c r="BX119" s="2" t="s">
        <v>333</v>
      </c>
      <c r="BY119" s="2" t="s">
        <v>139</v>
      </c>
      <c r="BZ119" s="2" t="s">
        <v>129</v>
      </c>
      <c r="CA119" s="4">
        <v>88</v>
      </c>
      <c r="CB119" s="8">
        <v>5164.83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1569</v>
      </c>
      <c r="CJ119" s="2" t="s">
        <v>280</v>
      </c>
      <c r="CK119" s="2" t="s">
        <v>139</v>
      </c>
      <c r="CL119" s="2" t="s">
        <v>129</v>
      </c>
      <c r="CM119" s="4">
        <v>7</v>
      </c>
      <c r="CN119" s="8">
        <v>317.1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1150</v>
      </c>
      <c r="CV119" s="2" t="s">
        <v>1529</v>
      </c>
      <c r="CW119" s="2" t="s">
        <v>139</v>
      </c>
      <c r="CX119" s="2" t="s">
        <v>129</v>
      </c>
      <c r="CY119" s="4">
        <v>7</v>
      </c>
      <c r="CZ119" s="8">
        <v>404.25</v>
      </c>
      <c r="DA119" s="4"/>
      <c r="DB119" s="8"/>
      <c r="DC119" s="7"/>
      <c r="DD119" s="7"/>
      <c r="DE119" s="2" t="s">
        <v>136</v>
      </c>
      <c r="DF119" s="2" t="s">
        <v>126</v>
      </c>
      <c r="DG119" s="2" t="s">
        <v>184</v>
      </c>
      <c r="DH119" s="2" t="s">
        <v>732</v>
      </c>
      <c r="DI119" s="2" t="s">
        <v>139</v>
      </c>
      <c r="DJ119" s="2" t="s">
        <v>129</v>
      </c>
      <c r="DK119" s="4">
        <v>12</v>
      </c>
      <c r="DL119" s="8">
        <v>678.72</v>
      </c>
      <c r="DM119" s="4"/>
      <c r="DN119" s="8"/>
      <c r="DO119" s="7"/>
      <c r="DP119" s="7"/>
      <c r="DQ119" s="2" t="s">
        <v>136</v>
      </c>
      <c r="DR119" s="2" t="s">
        <v>126</v>
      </c>
      <c r="DS119" s="2" t="s">
        <v>295</v>
      </c>
      <c r="DT119" s="2" t="s">
        <v>376</v>
      </c>
      <c r="DU119" s="2" t="s">
        <v>139</v>
      </c>
      <c r="DV119" s="2" t="s">
        <v>129</v>
      </c>
      <c r="DW119" s="4">
        <v>7</v>
      </c>
      <c r="DX119" s="8">
        <v>411.6</v>
      </c>
      <c r="DY119" s="4"/>
      <c r="DZ119" s="8"/>
      <c r="EA119" s="7"/>
      <c r="EB119" s="7"/>
      <c r="EC119" s="2" t="s">
        <v>136</v>
      </c>
      <c r="ED119" s="2" t="s">
        <v>126</v>
      </c>
      <c r="EE119" s="2" t="s">
        <v>705</v>
      </c>
      <c r="EF119" s="2" t="s">
        <v>375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136</v>
      </c>
      <c r="EP119" s="2" t="s">
        <v>126</v>
      </c>
      <c r="EQ119" s="2" t="s">
        <v>724</v>
      </c>
      <c r="ER119" s="2" t="s">
        <v>372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136</v>
      </c>
      <c r="FB119" s="2" t="s">
        <v>151</v>
      </c>
      <c r="FC119" s="2" t="s">
        <v>425</v>
      </c>
      <c r="FD119" s="2" t="s">
        <v>190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126</v>
      </c>
      <c r="FO119" s="2" t="s">
        <v>129</v>
      </c>
      <c r="FP119" s="2" t="s">
        <v>129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419</v>
      </c>
      <c r="GB119" s="2" t="s">
        <v>836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126</v>
      </c>
      <c r="GM119" s="2" t="s">
        <v>520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199</v>
      </c>
      <c r="GZ119" s="2" t="s">
        <v>1571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161</v>
      </c>
      <c r="HJ119" s="2" t="s">
        <v>126</v>
      </c>
      <c r="HK119" s="2" t="s">
        <v>129</v>
      </c>
      <c r="HL119" s="2" t="s">
        <v>129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126</v>
      </c>
      <c r="HW119" s="2" t="s">
        <v>1154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126</v>
      </c>
      <c r="II119" s="2" t="s">
        <v>129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126</v>
      </c>
      <c r="IU119" s="2" t="s">
        <v>708</v>
      </c>
      <c r="IV119" s="2" t="s">
        <v>129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126</v>
      </c>
      <c r="JG119" s="2" t="s">
        <v>208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126</v>
      </c>
      <c r="JS119" s="2" t="s">
        <v>1572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126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170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126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168</v>
      </c>
      <c r="PR119" s="2" t="s">
        <v>170</v>
      </c>
      <c r="PS119" s="2" t="s">
        <v>129</v>
      </c>
      <c r="PT119" s="2" t="s">
        <v>129</v>
      </c>
      <c r="PU119" s="2" t="s">
        <v>139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1573</v>
      </c>
      <c r="B120" s="2" t="s">
        <v>118</v>
      </c>
      <c r="C120" s="2" t="s">
        <v>1314</v>
      </c>
      <c r="D120" s="2" t="s">
        <v>560</v>
      </c>
      <c r="E120" s="2" t="s">
        <v>561</v>
      </c>
      <c r="F120" s="2" t="s">
        <v>1574</v>
      </c>
      <c r="G120" s="2" t="s">
        <v>1574</v>
      </c>
      <c r="H120" s="2" t="s">
        <v>1574</v>
      </c>
      <c r="I120" s="2" t="s">
        <v>1575</v>
      </c>
      <c r="J120" s="2" t="s">
        <v>124</v>
      </c>
      <c r="K120" s="2" t="s">
        <v>901</v>
      </c>
      <c r="L120" s="3">
        <v>52.65</v>
      </c>
      <c r="M120" s="3">
        <v>55.28</v>
      </c>
      <c r="N120" s="3">
        <v>124.99</v>
      </c>
      <c r="O120" s="2" t="s">
        <v>126</v>
      </c>
      <c r="P120" s="2" t="s">
        <v>325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176</v>
      </c>
      <c r="V120" s="2" t="s">
        <v>177</v>
      </c>
      <c r="W120" s="2" t="s">
        <v>366</v>
      </c>
      <c r="X120" s="2" t="s">
        <v>129</v>
      </c>
      <c r="Y120" s="2" t="s">
        <v>419</v>
      </c>
      <c r="Z120" s="4">
        <v>52</v>
      </c>
      <c r="AA120" s="4">
        <f>=ROUNDDOWN(17.3333333333333,0)</f>
      </c>
      <c r="AB120" s="5">
        <v>3</v>
      </c>
      <c r="AC120" s="2" t="s">
        <v>129</v>
      </c>
      <c r="AD120" s="4"/>
      <c r="AE120" s="4"/>
      <c r="AF120" s="6">
        <v>65</v>
      </c>
      <c r="AG120" s="6"/>
      <c r="AH120" s="7">
        <v>0.9016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86</v>
      </c>
      <c r="AQ120" s="8">
        <v>6113.92</v>
      </c>
      <c r="AR120" s="4"/>
      <c r="AS120" s="8"/>
      <c r="AT120" s="7"/>
      <c r="AU120" s="7"/>
      <c r="AV120" s="4">
        <v>86</v>
      </c>
      <c r="AW120" s="8">
        <v>6113.92</v>
      </c>
      <c r="AX120" s="4"/>
      <c r="AY120" s="8"/>
      <c r="AZ120" s="7"/>
      <c r="BA120" s="7"/>
      <c r="BB120" s="7">
        <v>1</v>
      </c>
      <c r="BC120" s="4">
        <v>86</v>
      </c>
      <c r="BD120" s="8">
        <v>6113.92</v>
      </c>
      <c r="BE120" s="4"/>
      <c r="BF120" s="8"/>
      <c r="BG120" s="7"/>
      <c r="BH120" s="7"/>
      <c r="BI120" s="7">
        <v>1</v>
      </c>
      <c r="BJ120" s="4">
        <v>86</v>
      </c>
      <c r="BK120" s="8">
        <v>6113.92</v>
      </c>
      <c r="BL120" s="2" t="s">
        <v>1576</v>
      </c>
      <c r="BM120" s="7">
        <v>1</v>
      </c>
      <c r="BN120" s="7">
        <v>1</v>
      </c>
      <c r="BO120" s="4">
        <v>13</v>
      </c>
      <c r="BP120" s="8">
        <v>945.99</v>
      </c>
      <c r="BQ120" s="4"/>
      <c r="BR120" s="8"/>
      <c r="BS120" s="7"/>
      <c r="BT120" s="7"/>
      <c r="BU120" s="2" t="s">
        <v>136</v>
      </c>
      <c r="BV120" s="2" t="s">
        <v>126</v>
      </c>
      <c r="BW120" s="2" t="s">
        <v>1253</v>
      </c>
      <c r="BX120" s="2" t="s">
        <v>1162</v>
      </c>
      <c r="BY120" s="2" t="s">
        <v>139</v>
      </c>
      <c r="BZ120" s="2" t="s">
        <v>129</v>
      </c>
      <c r="CA120" s="4">
        <v>31</v>
      </c>
      <c r="CB120" s="8">
        <v>2121.88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419</v>
      </c>
      <c r="CJ120" s="2" t="s">
        <v>1577</v>
      </c>
      <c r="CK120" s="2" t="s">
        <v>139</v>
      </c>
      <c r="CL120" s="2" t="s">
        <v>129</v>
      </c>
      <c r="CM120" s="4">
        <v>6</v>
      </c>
      <c r="CN120" s="8">
        <v>382.89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917</v>
      </c>
      <c r="CV120" s="2" t="s">
        <v>158</v>
      </c>
      <c r="CW120" s="2" t="s">
        <v>139</v>
      </c>
      <c r="CX120" s="2" t="s">
        <v>129</v>
      </c>
      <c r="CY120" s="4">
        <v>6</v>
      </c>
      <c r="CZ120" s="8">
        <v>458.64</v>
      </c>
      <c r="DA120" s="4"/>
      <c r="DB120" s="8"/>
      <c r="DC120" s="7"/>
      <c r="DD120" s="7"/>
      <c r="DE120" s="2" t="s">
        <v>136</v>
      </c>
      <c r="DF120" s="2" t="s">
        <v>126</v>
      </c>
      <c r="DG120" s="2" t="s">
        <v>184</v>
      </c>
      <c r="DH120" s="2" t="s">
        <v>433</v>
      </c>
      <c r="DI120" s="2" t="s">
        <v>139</v>
      </c>
      <c r="DJ120" s="2" t="s">
        <v>129</v>
      </c>
      <c r="DK120" s="4">
        <v>1</v>
      </c>
      <c r="DL120" s="8">
        <v>64.5</v>
      </c>
      <c r="DM120" s="4"/>
      <c r="DN120" s="8"/>
      <c r="DO120" s="7"/>
      <c r="DP120" s="7"/>
      <c r="DQ120" s="2" t="s">
        <v>136</v>
      </c>
      <c r="DR120" s="2" t="s">
        <v>126</v>
      </c>
      <c r="DS120" s="2" t="s">
        <v>332</v>
      </c>
      <c r="DT120" s="2" t="s">
        <v>1578</v>
      </c>
      <c r="DU120" s="2" t="s">
        <v>139</v>
      </c>
      <c r="DV120" s="2" t="s">
        <v>129</v>
      </c>
      <c r="DW120" s="4">
        <v>5</v>
      </c>
      <c r="DX120" s="8">
        <v>382.2</v>
      </c>
      <c r="DY120" s="4"/>
      <c r="DZ120" s="8"/>
      <c r="EA120" s="7"/>
      <c r="EB120" s="7"/>
      <c r="EC120" s="2" t="s">
        <v>136</v>
      </c>
      <c r="ED120" s="2" t="s">
        <v>126</v>
      </c>
      <c r="EE120" s="2" t="s">
        <v>391</v>
      </c>
      <c r="EF120" s="2" t="s">
        <v>1254</v>
      </c>
      <c r="EG120" s="2" t="s">
        <v>139</v>
      </c>
      <c r="EH120" s="2" t="s">
        <v>129</v>
      </c>
      <c r="EI120" s="4">
        <v>9</v>
      </c>
      <c r="EJ120" s="8">
        <v>630.62</v>
      </c>
      <c r="EK120" s="4"/>
      <c r="EL120" s="8"/>
      <c r="EM120" s="7"/>
      <c r="EN120" s="7"/>
      <c r="EO120" s="2" t="s">
        <v>136</v>
      </c>
      <c r="EP120" s="2" t="s">
        <v>126</v>
      </c>
      <c r="EQ120" s="2" t="s">
        <v>190</v>
      </c>
      <c r="ER120" s="2" t="s">
        <v>1579</v>
      </c>
      <c r="ES120" s="2" t="s">
        <v>139</v>
      </c>
      <c r="ET120" s="2" t="s">
        <v>129</v>
      </c>
      <c r="EU120" s="4">
        <v>5</v>
      </c>
      <c r="EV120" s="8">
        <v>369.39</v>
      </c>
      <c r="EW120" s="4"/>
      <c r="EX120" s="8"/>
      <c r="EY120" s="7"/>
      <c r="EZ120" s="7"/>
      <c r="FA120" s="2" t="s">
        <v>136</v>
      </c>
      <c r="FB120" s="2" t="s">
        <v>151</v>
      </c>
      <c r="FC120" s="2" t="s">
        <v>1580</v>
      </c>
      <c r="FD120" s="2" t="s">
        <v>618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168</v>
      </c>
      <c r="FN120" s="2" t="s">
        <v>126</v>
      </c>
      <c r="FO120" s="2" t="s">
        <v>129</v>
      </c>
      <c r="FP120" s="2" t="s">
        <v>129</v>
      </c>
      <c r="FQ120" s="2" t="s">
        <v>139</v>
      </c>
      <c r="FR120" s="2" t="s">
        <v>129</v>
      </c>
      <c r="FS120" s="4">
        <v>2</v>
      </c>
      <c r="FT120" s="8">
        <v>147.42</v>
      </c>
      <c r="FU120" s="4"/>
      <c r="FV120" s="8"/>
      <c r="FW120" s="7"/>
      <c r="FX120" s="7"/>
      <c r="FY120" s="2" t="s">
        <v>136</v>
      </c>
      <c r="FZ120" s="2" t="s">
        <v>126</v>
      </c>
      <c r="GA120" s="2" t="s">
        <v>337</v>
      </c>
      <c r="GB120" s="2" t="s">
        <v>1304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168</v>
      </c>
      <c r="GL120" s="2" t="s">
        <v>126</v>
      </c>
      <c r="GM120" s="2" t="s">
        <v>129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1565</v>
      </c>
      <c r="GZ120" s="2" t="s">
        <v>129</v>
      </c>
      <c r="HA120" s="2" t="s">
        <v>139</v>
      </c>
      <c r="HB120" s="2" t="s">
        <v>129</v>
      </c>
      <c r="HC120" s="4">
        <v>4</v>
      </c>
      <c r="HD120" s="8">
        <v>287.47</v>
      </c>
      <c r="HE120" s="4"/>
      <c r="HF120" s="8"/>
      <c r="HG120" s="7"/>
      <c r="HH120" s="7"/>
      <c r="HI120" s="2" t="s">
        <v>136</v>
      </c>
      <c r="HJ120" s="2" t="s">
        <v>126</v>
      </c>
      <c r="HK120" s="2" t="s">
        <v>556</v>
      </c>
      <c r="HL120" s="2" t="s">
        <v>1581</v>
      </c>
      <c r="HM120" s="2" t="s">
        <v>139</v>
      </c>
      <c r="HN120" s="2" t="s">
        <v>129</v>
      </c>
      <c r="HO120" s="4">
        <v>3</v>
      </c>
      <c r="HP120" s="8">
        <v>197.93</v>
      </c>
      <c r="HQ120" s="4"/>
      <c r="HR120" s="8"/>
      <c r="HS120" s="7"/>
      <c r="HT120" s="7"/>
      <c r="HU120" s="2" t="s">
        <v>136</v>
      </c>
      <c r="HV120" s="2" t="s">
        <v>126</v>
      </c>
      <c r="HW120" s="2" t="s">
        <v>424</v>
      </c>
      <c r="HX120" s="2" t="s">
        <v>1582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126</v>
      </c>
      <c r="IU120" s="2" t="s">
        <v>432</v>
      </c>
      <c r="IV120" s="2" t="s">
        <v>129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126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>
        <v>1</v>
      </c>
      <c r="JL120" s="8">
        <v>124.99</v>
      </c>
      <c r="JM120" s="4"/>
      <c r="JN120" s="8"/>
      <c r="JO120" s="7"/>
      <c r="JP120" s="7"/>
      <c r="JQ120" s="2" t="s">
        <v>136</v>
      </c>
      <c r="JR120" s="2" t="s">
        <v>126</v>
      </c>
      <c r="JS120" s="2" t="s">
        <v>424</v>
      </c>
      <c r="JT120" s="2" t="s">
        <v>1583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126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126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126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129</v>
      </c>
    </row>
    <row r="121">
      <c r="A121" s="2" t="s">
        <v>1584</v>
      </c>
      <c r="B121" s="2" t="s">
        <v>118</v>
      </c>
      <c r="C121" s="2" t="s">
        <v>1314</v>
      </c>
      <c r="D121" s="2" t="s">
        <v>560</v>
      </c>
      <c r="E121" s="2" t="s">
        <v>561</v>
      </c>
      <c r="F121" s="2" t="s">
        <v>1585</v>
      </c>
      <c r="G121" s="2" t="s">
        <v>1585</v>
      </c>
      <c r="H121" s="2" t="s">
        <v>1585</v>
      </c>
      <c r="I121" s="2" t="s">
        <v>1145</v>
      </c>
      <c r="J121" s="2" t="s">
        <v>124</v>
      </c>
      <c r="K121" s="2" t="s">
        <v>365</v>
      </c>
      <c r="L121" s="3">
        <v>41.38</v>
      </c>
      <c r="M121" s="3">
        <v>43.45</v>
      </c>
      <c r="N121" s="3">
        <v>94.99</v>
      </c>
      <c r="O121" s="2" t="s">
        <v>742</v>
      </c>
      <c r="P121" s="2" t="s">
        <v>264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176</v>
      </c>
      <c r="V121" s="2" t="s">
        <v>177</v>
      </c>
      <c r="W121" s="2" t="s">
        <v>381</v>
      </c>
      <c r="X121" s="2" t="s">
        <v>129</v>
      </c>
      <c r="Y121" s="2" t="s">
        <v>1569</v>
      </c>
      <c r="Z121" s="4"/>
      <c r="AA121" s="4">
        <f>=ROUNDDOWN({0},0)</f>
      </c>
      <c r="AB121" s="5">
        <v>1.4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66</v>
      </c>
      <c r="AQ121" s="8">
        <v>3518.16</v>
      </c>
      <c r="AR121" s="4"/>
      <c r="AS121" s="8"/>
      <c r="AT121" s="7"/>
      <c r="AU121" s="7"/>
      <c r="AV121" s="4">
        <v>66</v>
      </c>
      <c r="AW121" s="8">
        <v>3518.16</v>
      </c>
      <c r="AX121" s="4"/>
      <c r="AY121" s="8"/>
      <c r="AZ121" s="7"/>
      <c r="BA121" s="7"/>
      <c r="BB121" s="7">
        <v>1</v>
      </c>
      <c r="BC121" s="4">
        <v>116</v>
      </c>
      <c r="BD121" s="8">
        <v>6084.83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0.5782</v>
      </c>
      <c r="BJ121" s="4">
        <v>66</v>
      </c>
      <c r="BK121" s="8">
        <v>3518.16</v>
      </c>
      <c r="BL121" s="2" t="s">
        <v>1570</v>
      </c>
      <c r="BM121" s="7">
        <v>1</v>
      </c>
      <c r="BN121" s="7">
        <v>1</v>
      </c>
      <c r="BO121" s="4">
        <v>8</v>
      </c>
      <c r="BP121" s="8">
        <v>455.07</v>
      </c>
      <c r="BQ121" s="4"/>
      <c r="BR121" s="8"/>
      <c r="BS121" s="7"/>
      <c r="BT121" s="7"/>
      <c r="BU121" s="2" t="s">
        <v>136</v>
      </c>
      <c r="BV121" s="2" t="s">
        <v>170</v>
      </c>
      <c r="BW121" s="2" t="s">
        <v>280</v>
      </c>
      <c r="BX121" s="2" t="s">
        <v>1586</v>
      </c>
      <c r="BY121" s="2" t="s">
        <v>139</v>
      </c>
      <c r="BZ121" s="2" t="s">
        <v>129</v>
      </c>
      <c r="CA121" s="4">
        <v>36</v>
      </c>
      <c r="CB121" s="8">
        <v>1899.92</v>
      </c>
      <c r="CC121" s="4"/>
      <c r="CD121" s="8"/>
      <c r="CE121" s="7"/>
      <c r="CF121" s="7"/>
      <c r="CG121" s="2" t="s">
        <v>136</v>
      </c>
      <c r="CH121" s="2" t="s">
        <v>170</v>
      </c>
      <c r="CI121" s="2" t="s">
        <v>1569</v>
      </c>
      <c r="CJ121" s="2" t="s">
        <v>188</v>
      </c>
      <c r="CK121" s="2" t="s">
        <v>139</v>
      </c>
      <c r="CL121" s="2" t="s">
        <v>129</v>
      </c>
      <c r="CM121" s="4">
        <v>7</v>
      </c>
      <c r="CN121" s="8">
        <v>322.84</v>
      </c>
      <c r="CO121" s="4"/>
      <c r="CP121" s="8"/>
      <c r="CQ121" s="7"/>
      <c r="CR121" s="7"/>
      <c r="CS121" s="2" t="s">
        <v>136</v>
      </c>
      <c r="CT121" s="2" t="s">
        <v>170</v>
      </c>
      <c r="CU121" s="2" t="s">
        <v>1150</v>
      </c>
      <c r="CV121" s="2" t="s">
        <v>193</v>
      </c>
      <c r="CW121" s="2" t="s">
        <v>139</v>
      </c>
      <c r="CX121" s="2" t="s">
        <v>129</v>
      </c>
      <c r="CY121" s="4">
        <v>2</v>
      </c>
      <c r="CZ121" s="8">
        <v>113.2</v>
      </c>
      <c r="DA121" s="4"/>
      <c r="DB121" s="8"/>
      <c r="DC121" s="7"/>
      <c r="DD121" s="7"/>
      <c r="DE121" s="2" t="s">
        <v>136</v>
      </c>
      <c r="DF121" s="2" t="s">
        <v>170</v>
      </c>
      <c r="DG121" s="2" t="s">
        <v>184</v>
      </c>
      <c r="DH121" s="2" t="s">
        <v>387</v>
      </c>
      <c r="DI121" s="2" t="s">
        <v>139</v>
      </c>
      <c r="DJ121" s="2" t="s">
        <v>129</v>
      </c>
      <c r="DK121" s="4">
        <v>6</v>
      </c>
      <c r="DL121" s="8">
        <v>323.79</v>
      </c>
      <c r="DM121" s="4"/>
      <c r="DN121" s="8"/>
      <c r="DO121" s="7"/>
      <c r="DP121" s="7"/>
      <c r="DQ121" s="2" t="s">
        <v>136</v>
      </c>
      <c r="DR121" s="2" t="s">
        <v>170</v>
      </c>
      <c r="DS121" s="2" t="s">
        <v>332</v>
      </c>
      <c r="DT121" s="2" t="s">
        <v>618</v>
      </c>
      <c r="DU121" s="2" t="s">
        <v>139</v>
      </c>
      <c r="DV121" s="2" t="s">
        <v>129</v>
      </c>
      <c r="DW121" s="4">
        <v>7</v>
      </c>
      <c r="DX121" s="8">
        <v>403.34</v>
      </c>
      <c r="DY121" s="4"/>
      <c r="DZ121" s="8"/>
      <c r="EA121" s="7"/>
      <c r="EB121" s="7"/>
      <c r="EC121" s="2" t="s">
        <v>136</v>
      </c>
      <c r="ED121" s="2" t="s">
        <v>170</v>
      </c>
      <c r="EE121" s="2" t="s">
        <v>705</v>
      </c>
      <c r="EF121" s="2" t="s">
        <v>1223</v>
      </c>
      <c r="EG121" s="2" t="s">
        <v>139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161</v>
      </c>
      <c r="EP121" s="2" t="s">
        <v>170</v>
      </c>
      <c r="EQ121" s="2" t="s">
        <v>129</v>
      </c>
      <c r="ER121" s="2" t="s">
        <v>129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136</v>
      </c>
      <c r="FB121" s="2" t="s">
        <v>151</v>
      </c>
      <c r="FC121" s="2" t="s">
        <v>425</v>
      </c>
      <c r="FD121" s="2" t="s">
        <v>129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168</v>
      </c>
      <c r="FN121" s="2" t="s">
        <v>170</v>
      </c>
      <c r="FO121" s="2" t="s">
        <v>129</v>
      </c>
      <c r="FP121" s="2" t="s">
        <v>129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136</v>
      </c>
      <c r="FZ121" s="2" t="s">
        <v>170</v>
      </c>
      <c r="GA121" s="2" t="s">
        <v>419</v>
      </c>
      <c r="GB121" s="2" t="s">
        <v>129</v>
      </c>
      <c r="GC121" s="2" t="s">
        <v>139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168</v>
      </c>
      <c r="GL121" s="2" t="s">
        <v>170</v>
      </c>
      <c r="GM121" s="2" t="s">
        <v>129</v>
      </c>
      <c r="GN121" s="2" t="s">
        <v>129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168</v>
      </c>
      <c r="GX121" s="2" t="s">
        <v>170</v>
      </c>
      <c r="GY121" s="2" t="s">
        <v>129</v>
      </c>
      <c r="GZ121" s="2" t="s">
        <v>129</v>
      </c>
      <c r="HA121" s="2" t="s">
        <v>139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161</v>
      </c>
      <c r="HJ121" s="2" t="s">
        <v>170</v>
      </c>
      <c r="HK121" s="2" t="s">
        <v>129</v>
      </c>
      <c r="HL121" s="2" t="s">
        <v>129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170</v>
      </c>
      <c r="HW121" s="2" t="s">
        <v>1154</v>
      </c>
      <c r="HX121" s="2" t="s">
        <v>129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168</v>
      </c>
      <c r="IH121" s="2" t="s">
        <v>170</v>
      </c>
      <c r="II121" s="2" t="s">
        <v>129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170</v>
      </c>
      <c r="IU121" s="2" t="s">
        <v>708</v>
      </c>
      <c r="IV121" s="2" t="s">
        <v>129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136</v>
      </c>
      <c r="JF121" s="2" t="s">
        <v>170</v>
      </c>
      <c r="JG121" s="2" t="s">
        <v>208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170</v>
      </c>
      <c r="JS121" s="2" t="s">
        <v>1572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170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170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170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170</v>
      </c>
      <c r="LO121" s="2" t="s">
        <v>129</v>
      </c>
      <c r="LP121" s="2" t="s">
        <v>129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170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170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170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170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170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170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168</v>
      </c>
      <c r="PR121" s="2" t="s">
        <v>170</v>
      </c>
      <c r="PS121" s="2" t="s">
        <v>129</v>
      </c>
      <c r="PT121" s="2" t="s">
        <v>129</v>
      </c>
      <c r="PU121" s="2" t="s">
        <v>139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170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1587</v>
      </c>
      <c r="B122" s="2" t="s">
        <v>118</v>
      </c>
      <c r="C122" s="2" t="s">
        <v>1314</v>
      </c>
      <c r="D122" s="2" t="s">
        <v>560</v>
      </c>
      <c r="E122" s="2" t="s">
        <v>561</v>
      </c>
      <c r="F122" s="2" t="s">
        <v>1585</v>
      </c>
      <c r="G122" s="2" t="s">
        <v>1585</v>
      </c>
      <c r="H122" s="2" t="s">
        <v>1585</v>
      </c>
      <c r="I122" s="2" t="s">
        <v>1145</v>
      </c>
      <c r="J122" s="2" t="s">
        <v>124</v>
      </c>
      <c r="K122" s="2" t="s">
        <v>324</v>
      </c>
      <c r="L122" s="3">
        <v>44.98</v>
      </c>
      <c r="M122" s="3">
        <v>47.23</v>
      </c>
      <c r="N122" s="3">
        <v>94.99</v>
      </c>
      <c r="O122" s="2" t="s">
        <v>742</v>
      </c>
      <c r="P122" s="2" t="s">
        <v>264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176</v>
      </c>
      <c r="V122" s="2" t="s">
        <v>177</v>
      </c>
      <c r="W122" s="2" t="s">
        <v>381</v>
      </c>
      <c r="X122" s="2" t="s">
        <v>129</v>
      </c>
      <c r="Y122" s="2" t="s">
        <v>1569</v>
      </c>
      <c r="Z122" s="4">
        <v>33</v>
      </c>
      <c r="AA122" s="4">
        <f>=ROUNDDOWN(41.25,0)</f>
      </c>
      <c r="AB122" s="5">
        <v>0.8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50</v>
      </c>
      <c r="AQ122" s="8">
        <v>2566.67</v>
      </c>
      <c r="AR122" s="4"/>
      <c r="AS122" s="8"/>
      <c r="AT122" s="7"/>
      <c r="AU122" s="7"/>
      <c r="AV122" s="4">
        <v>50</v>
      </c>
      <c r="AW122" s="8">
        <v>2566.67</v>
      </c>
      <c r="AX122" s="4"/>
      <c r="AY122" s="8"/>
      <c r="AZ122" s="7"/>
      <c r="BA122" s="7"/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0.4218</v>
      </c>
      <c r="BJ122" s="4">
        <v>50</v>
      </c>
      <c r="BK122" s="8">
        <v>2566.67</v>
      </c>
      <c r="BL122" s="2" t="s">
        <v>1588</v>
      </c>
      <c r="BM122" s="7">
        <v>1</v>
      </c>
      <c r="BN122" s="7">
        <v>1</v>
      </c>
      <c r="BO122" s="4">
        <v>2</v>
      </c>
      <c r="BP122" s="8">
        <v>118.86</v>
      </c>
      <c r="BQ122" s="4"/>
      <c r="BR122" s="8"/>
      <c r="BS122" s="7"/>
      <c r="BT122" s="7"/>
      <c r="BU122" s="2" t="s">
        <v>136</v>
      </c>
      <c r="BV122" s="2" t="s">
        <v>126</v>
      </c>
      <c r="BW122" s="2" t="s">
        <v>280</v>
      </c>
      <c r="BX122" s="2" t="s">
        <v>521</v>
      </c>
      <c r="BY122" s="2" t="s">
        <v>139</v>
      </c>
      <c r="BZ122" s="2" t="s">
        <v>129</v>
      </c>
      <c r="CA122" s="4">
        <v>34</v>
      </c>
      <c r="CB122" s="8">
        <v>1715.84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1569</v>
      </c>
      <c r="CJ122" s="2" t="s">
        <v>1589</v>
      </c>
      <c r="CK122" s="2" t="s">
        <v>139</v>
      </c>
      <c r="CL122" s="2" t="s">
        <v>129</v>
      </c>
      <c r="CM122" s="4">
        <v>2</v>
      </c>
      <c r="CN122" s="8">
        <v>69.47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1150</v>
      </c>
      <c r="CV122" s="2" t="s">
        <v>1590</v>
      </c>
      <c r="CW122" s="2" t="s">
        <v>139</v>
      </c>
      <c r="CX122" s="2" t="s">
        <v>129</v>
      </c>
      <c r="CY122" s="4">
        <v>8</v>
      </c>
      <c r="CZ122" s="8">
        <v>452.8</v>
      </c>
      <c r="DA122" s="4"/>
      <c r="DB122" s="8"/>
      <c r="DC122" s="7"/>
      <c r="DD122" s="7"/>
      <c r="DE122" s="2" t="s">
        <v>136</v>
      </c>
      <c r="DF122" s="2" t="s">
        <v>126</v>
      </c>
      <c r="DG122" s="2" t="s">
        <v>184</v>
      </c>
      <c r="DH122" s="2" t="s">
        <v>1591</v>
      </c>
      <c r="DI122" s="2" t="s">
        <v>139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126</v>
      </c>
      <c r="DS122" s="2" t="s">
        <v>332</v>
      </c>
      <c r="DT122" s="2" t="s">
        <v>129</v>
      </c>
      <c r="DU122" s="2" t="s">
        <v>139</v>
      </c>
      <c r="DV122" s="2" t="s">
        <v>129</v>
      </c>
      <c r="DW122" s="4">
        <v>2</v>
      </c>
      <c r="DX122" s="8">
        <v>115.24</v>
      </c>
      <c r="DY122" s="4"/>
      <c r="DZ122" s="8"/>
      <c r="EA122" s="7"/>
      <c r="EB122" s="7"/>
      <c r="EC122" s="2" t="s">
        <v>136</v>
      </c>
      <c r="ED122" s="2" t="s">
        <v>126</v>
      </c>
      <c r="EE122" s="2" t="s">
        <v>705</v>
      </c>
      <c r="EF122" s="2" t="s">
        <v>205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161</v>
      </c>
      <c r="EP122" s="2" t="s">
        <v>126</v>
      </c>
      <c r="EQ122" s="2" t="s">
        <v>129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136</v>
      </c>
      <c r="FB122" s="2" t="s">
        <v>151</v>
      </c>
      <c r="FC122" s="2" t="s">
        <v>425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126</v>
      </c>
      <c r="FO122" s="2" t="s">
        <v>129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419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168</v>
      </c>
      <c r="GL122" s="2" t="s">
        <v>126</v>
      </c>
      <c r="GM122" s="2" t="s">
        <v>129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168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161</v>
      </c>
      <c r="HJ122" s="2" t="s">
        <v>126</v>
      </c>
      <c r="HK122" s="2" t="s">
        <v>129</v>
      </c>
      <c r="HL122" s="2" t="s">
        <v>129</v>
      </c>
      <c r="HM122" s="2" t="s">
        <v>139</v>
      </c>
      <c r="HN122" s="2" t="s">
        <v>129</v>
      </c>
      <c r="HO122" s="4">
        <v>2</v>
      </c>
      <c r="HP122" s="8">
        <v>94.46</v>
      </c>
      <c r="HQ122" s="4"/>
      <c r="HR122" s="8"/>
      <c r="HS122" s="7"/>
      <c r="HT122" s="7"/>
      <c r="HU122" s="2" t="s">
        <v>136</v>
      </c>
      <c r="HV122" s="2" t="s">
        <v>126</v>
      </c>
      <c r="HW122" s="2" t="s">
        <v>1154</v>
      </c>
      <c r="HX122" s="2" t="s">
        <v>198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168</v>
      </c>
      <c r="IH122" s="2" t="s">
        <v>126</v>
      </c>
      <c r="II122" s="2" t="s">
        <v>129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126</v>
      </c>
      <c r="IU122" s="2" t="s">
        <v>708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126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126</v>
      </c>
      <c r="JS122" s="2" t="s">
        <v>1572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129</v>
      </c>
      <c r="LZ122" s="2" t="s">
        <v>129</v>
      </c>
      <c r="MA122" s="2" t="s">
        <v>129</v>
      </c>
      <c r="MB122" s="2" t="s">
        <v>129</v>
      </c>
      <c r="MC122" s="2" t="s">
        <v>129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126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170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168</v>
      </c>
      <c r="PR122" s="2" t="s">
        <v>170</v>
      </c>
      <c r="PS122" s="2" t="s">
        <v>129</v>
      </c>
      <c r="PT122" s="2" t="s">
        <v>129</v>
      </c>
      <c r="PU122" s="2" t="s">
        <v>139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1592</v>
      </c>
      <c r="B123" s="2" t="s">
        <v>118</v>
      </c>
      <c r="C123" s="2" t="s">
        <v>1314</v>
      </c>
      <c r="D123" s="2" t="s">
        <v>560</v>
      </c>
      <c r="E123" s="2" t="s">
        <v>561</v>
      </c>
      <c r="F123" s="2" t="s">
        <v>1593</v>
      </c>
      <c r="G123" s="2" t="s">
        <v>1593</v>
      </c>
      <c r="H123" s="2" t="s">
        <v>1593</v>
      </c>
      <c r="I123" s="2" t="s">
        <v>1594</v>
      </c>
      <c r="J123" s="2" t="s">
        <v>124</v>
      </c>
      <c r="K123" s="2" t="s">
        <v>400</v>
      </c>
      <c r="L123" s="3">
        <v>55</v>
      </c>
      <c r="M123" s="3">
        <v>57.75</v>
      </c>
      <c r="N123" s="3">
        <v>119.99</v>
      </c>
      <c r="O123" s="2" t="s">
        <v>126</v>
      </c>
      <c r="P123" s="2" t="s">
        <v>264</v>
      </c>
      <c r="Q123" s="2" t="s">
        <v>128</v>
      </c>
      <c r="R123" s="2" t="s">
        <v>129</v>
      </c>
      <c r="S123" s="2" t="s">
        <v>1595</v>
      </c>
      <c r="T123" s="2" t="s">
        <v>129</v>
      </c>
      <c r="U123" s="2" t="s">
        <v>129</v>
      </c>
      <c r="V123" s="2" t="s">
        <v>866</v>
      </c>
      <c r="W123" s="2" t="s">
        <v>528</v>
      </c>
      <c r="X123" s="2" t="s">
        <v>129</v>
      </c>
      <c r="Y123" s="2" t="s">
        <v>649</v>
      </c>
      <c r="Z123" s="4">
        <v>26</v>
      </c>
      <c r="AA123" s="4">
        <f>=ROUNDDOWN(20,0)</f>
      </c>
      <c r="AB123" s="5">
        <v>1.3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80</v>
      </c>
      <c r="AQ123" s="8">
        <v>4527.77</v>
      </c>
      <c r="AR123" s="4"/>
      <c r="AS123" s="8"/>
      <c r="AT123" s="7"/>
      <c r="AU123" s="7"/>
      <c r="AV123" s="4">
        <v>80</v>
      </c>
      <c r="AW123" s="8">
        <v>4527.77</v>
      </c>
      <c r="AX123" s="4"/>
      <c r="AY123" s="8"/>
      <c r="AZ123" s="7"/>
      <c r="BA123" s="7"/>
      <c r="BB123" s="7">
        <v>1</v>
      </c>
      <c r="BC123" s="4">
        <v>80</v>
      </c>
      <c r="BD123" s="8">
        <v>4527.77</v>
      </c>
      <c r="BE123" s="4"/>
      <c r="BF123" s="8"/>
      <c r="BG123" s="7"/>
      <c r="BH123" s="7"/>
      <c r="BI123" s="7">
        <v>1</v>
      </c>
      <c r="BJ123" s="4">
        <v>80</v>
      </c>
      <c r="BK123" s="8">
        <v>4527.77</v>
      </c>
      <c r="BL123" s="2" t="s">
        <v>1596</v>
      </c>
      <c r="BM123" s="7">
        <v>1</v>
      </c>
      <c r="BN123" s="7">
        <v>1</v>
      </c>
      <c r="BO123" s="4">
        <v>7</v>
      </c>
      <c r="BP123" s="8">
        <v>423.99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678</v>
      </c>
      <c r="BX123" s="2" t="s">
        <v>1597</v>
      </c>
      <c r="BY123" s="2" t="s">
        <v>139</v>
      </c>
      <c r="BZ123" s="2" t="s">
        <v>129</v>
      </c>
      <c r="CA123" s="4">
        <v>62</v>
      </c>
      <c r="CB123" s="8">
        <v>3470.72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678</v>
      </c>
      <c r="CJ123" s="2" t="s">
        <v>1598</v>
      </c>
      <c r="CK123" s="2" t="s">
        <v>139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136</v>
      </c>
      <c r="CT123" s="2" t="s">
        <v>126</v>
      </c>
      <c r="CU123" s="2" t="s">
        <v>752</v>
      </c>
      <c r="CV123" s="2" t="s">
        <v>1599</v>
      </c>
      <c r="CW123" s="2" t="s">
        <v>139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168</v>
      </c>
      <c r="DF123" s="2" t="s">
        <v>126</v>
      </c>
      <c r="DG123" s="2" t="s">
        <v>458</v>
      </c>
      <c r="DH123" s="2" t="s">
        <v>977</v>
      </c>
      <c r="DI123" s="2" t="s">
        <v>139</v>
      </c>
      <c r="DJ123" s="2" t="s">
        <v>129</v>
      </c>
      <c r="DK123" s="4">
        <v>1</v>
      </c>
      <c r="DL123" s="8">
        <v>60.64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750</v>
      </c>
      <c r="DT123" s="2" t="s">
        <v>1600</v>
      </c>
      <c r="DU123" s="2" t="s">
        <v>139</v>
      </c>
      <c r="DV123" s="2" t="s">
        <v>129</v>
      </c>
      <c r="DW123" s="4">
        <v>3</v>
      </c>
      <c r="DX123" s="8">
        <v>188.88</v>
      </c>
      <c r="DY123" s="4"/>
      <c r="DZ123" s="8"/>
      <c r="EA123" s="7"/>
      <c r="EB123" s="7"/>
      <c r="EC123" s="2" t="s">
        <v>136</v>
      </c>
      <c r="ED123" s="2" t="s">
        <v>126</v>
      </c>
      <c r="EE123" s="2" t="s">
        <v>659</v>
      </c>
      <c r="EF123" s="2" t="s">
        <v>882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136</v>
      </c>
      <c r="EP123" s="2" t="s">
        <v>170</v>
      </c>
      <c r="EQ123" s="2" t="s">
        <v>248</v>
      </c>
      <c r="ER123" s="2" t="s">
        <v>1330</v>
      </c>
      <c r="ES123" s="2" t="s">
        <v>139</v>
      </c>
      <c r="ET123" s="2" t="s">
        <v>129</v>
      </c>
      <c r="EU123" s="4">
        <v>1</v>
      </c>
      <c r="EV123" s="8">
        <v>60.78</v>
      </c>
      <c r="EW123" s="4"/>
      <c r="EX123" s="8"/>
      <c r="EY123" s="7"/>
      <c r="EZ123" s="7"/>
      <c r="FA123" s="2" t="s">
        <v>136</v>
      </c>
      <c r="FB123" s="2" t="s">
        <v>151</v>
      </c>
      <c r="FC123" s="2" t="s">
        <v>875</v>
      </c>
      <c r="FD123" s="2" t="s">
        <v>1601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126</v>
      </c>
      <c r="FO123" s="2" t="s">
        <v>129</v>
      </c>
      <c r="FP123" s="2" t="s">
        <v>129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1327</v>
      </c>
      <c r="GB123" s="2" t="s">
        <v>1602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466</v>
      </c>
      <c r="GN123" s="2" t="s">
        <v>129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126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468</v>
      </c>
      <c r="HL123" s="2" t="s">
        <v>469</v>
      </c>
      <c r="HM123" s="2" t="s">
        <v>139</v>
      </c>
      <c r="HN123" s="2" t="s">
        <v>129</v>
      </c>
      <c r="HO123" s="4">
        <v>5</v>
      </c>
      <c r="HP123" s="8">
        <v>262.77</v>
      </c>
      <c r="HQ123" s="4"/>
      <c r="HR123" s="8"/>
      <c r="HS123" s="7"/>
      <c r="HT123" s="7"/>
      <c r="HU123" s="2" t="s">
        <v>136</v>
      </c>
      <c r="HV123" s="2" t="s">
        <v>126</v>
      </c>
      <c r="HW123" s="2" t="s">
        <v>162</v>
      </c>
      <c r="HX123" s="2" t="s">
        <v>772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168</v>
      </c>
      <c r="IH123" s="2" t="s">
        <v>126</v>
      </c>
      <c r="II123" s="2" t="s">
        <v>129</v>
      </c>
      <c r="IJ123" s="2" t="s">
        <v>129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126</v>
      </c>
      <c r="IU123" s="2" t="s">
        <v>881</v>
      </c>
      <c r="IV123" s="2" t="s">
        <v>1603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>
        <v>1</v>
      </c>
      <c r="JL123" s="8">
        <v>59.99</v>
      </c>
      <c r="JM123" s="4"/>
      <c r="JN123" s="8"/>
      <c r="JO123" s="7"/>
      <c r="JP123" s="7"/>
      <c r="JQ123" s="2" t="s">
        <v>136</v>
      </c>
      <c r="JR123" s="2" t="s">
        <v>126</v>
      </c>
      <c r="JS123" s="2" t="s">
        <v>678</v>
      </c>
      <c r="JT123" s="2" t="s">
        <v>750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170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129</v>
      </c>
      <c r="KP123" s="2" t="s">
        <v>129</v>
      </c>
      <c r="KQ123" s="2" t="s">
        <v>129</v>
      </c>
      <c r="KR123" s="2" t="s">
        <v>129</v>
      </c>
      <c r="KS123" s="2" t="s">
        <v>129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129</v>
      </c>
      <c r="LZ123" s="2" t="s">
        <v>129</v>
      </c>
      <c r="MA123" s="2" t="s">
        <v>129</v>
      </c>
      <c r="MB123" s="2" t="s">
        <v>129</v>
      </c>
      <c r="MC123" s="2" t="s">
        <v>129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129</v>
      </c>
      <c r="ML123" s="2" t="s">
        <v>129</v>
      </c>
      <c r="MM123" s="2" t="s">
        <v>129</v>
      </c>
      <c r="MN123" s="2" t="s">
        <v>129</v>
      </c>
      <c r="MO123" s="2" t="s">
        <v>129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170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129</v>
      </c>
      <c r="PF123" s="2" t="s">
        <v>129</v>
      </c>
      <c r="PG123" s="2" t="s">
        <v>129</v>
      </c>
      <c r="PH123" s="2" t="s">
        <v>129</v>
      </c>
      <c r="PI123" s="2" t="s">
        <v>129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136</v>
      </c>
      <c r="PR123" s="2" t="s">
        <v>170</v>
      </c>
      <c r="PS123" s="2" t="s">
        <v>669</v>
      </c>
      <c r="PT123" s="2" t="s">
        <v>1604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1605</v>
      </c>
      <c r="B124" s="2" t="s">
        <v>118</v>
      </c>
      <c r="C124" s="2" t="s">
        <v>1314</v>
      </c>
      <c r="D124" s="2" t="s">
        <v>560</v>
      </c>
      <c r="E124" s="2" t="s">
        <v>561</v>
      </c>
      <c r="F124" s="2" t="s">
        <v>1606</v>
      </c>
      <c r="G124" s="2" t="s">
        <v>1606</v>
      </c>
      <c r="H124" s="2" t="s">
        <v>1606</v>
      </c>
      <c r="I124" s="2" t="s">
        <v>1607</v>
      </c>
      <c r="J124" s="2" t="s">
        <v>124</v>
      </c>
      <c r="K124" s="2" t="s">
        <v>1608</v>
      </c>
      <c r="L124" s="3">
        <v>43.35</v>
      </c>
      <c r="M124" s="3">
        <v>45.52</v>
      </c>
      <c r="N124" s="3">
        <v>94.99</v>
      </c>
      <c r="O124" s="2" t="s">
        <v>263</v>
      </c>
      <c r="P124" s="2" t="s">
        <v>264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176</v>
      </c>
      <c r="V124" s="2" t="s">
        <v>177</v>
      </c>
      <c r="W124" s="2" t="s">
        <v>381</v>
      </c>
      <c r="X124" s="2" t="s">
        <v>366</v>
      </c>
      <c r="Y124" s="2" t="s">
        <v>282</v>
      </c>
      <c r="Z124" s="4"/>
      <c r="AA124" s="4">
        <f>=ROUNDDOWN({0},0)</f>
      </c>
      <c r="AB124" s="5">
        <v>2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83</v>
      </c>
      <c r="AQ124" s="8">
        <v>4414.67</v>
      </c>
      <c r="AR124" s="4"/>
      <c r="AS124" s="8"/>
      <c r="AT124" s="7"/>
      <c r="AU124" s="7"/>
      <c r="AV124" s="4">
        <v>83</v>
      </c>
      <c r="AW124" s="8">
        <v>4414.67</v>
      </c>
      <c r="AX124" s="4"/>
      <c r="AY124" s="8"/>
      <c r="AZ124" s="7"/>
      <c r="BA124" s="7"/>
      <c r="BB124" s="7">
        <v>1</v>
      </c>
      <c r="BC124" s="4">
        <v>83</v>
      </c>
      <c r="BD124" s="8">
        <v>4414.67</v>
      </c>
      <c r="BE124" s="4"/>
      <c r="BF124" s="8"/>
      <c r="BG124" s="7"/>
      <c r="BH124" s="7"/>
      <c r="BI124" s="7">
        <v>1</v>
      </c>
      <c r="BJ124" s="4">
        <v>83</v>
      </c>
      <c r="BK124" s="8">
        <v>4414.67</v>
      </c>
      <c r="BL124" s="2" t="s">
        <v>1394</v>
      </c>
      <c r="BM124" s="7">
        <v>1</v>
      </c>
      <c r="BN124" s="7">
        <v>1</v>
      </c>
      <c r="BO124" s="4">
        <v>4</v>
      </c>
      <c r="BP124" s="8">
        <v>217.94</v>
      </c>
      <c r="BQ124" s="4"/>
      <c r="BR124" s="8"/>
      <c r="BS124" s="7"/>
      <c r="BT124" s="7"/>
      <c r="BU124" s="2" t="s">
        <v>136</v>
      </c>
      <c r="BV124" s="2" t="s">
        <v>170</v>
      </c>
      <c r="BW124" s="2" t="s">
        <v>1549</v>
      </c>
      <c r="BX124" s="2" t="s">
        <v>391</v>
      </c>
      <c r="BY124" s="2" t="s">
        <v>139</v>
      </c>
      <c r="BZ124" s="2" t="s">
        <v>129</v>
      </c>
      <c r="CA124" s="4">
        <v>28</v>
      </c>
      <c r="CB124" s="8">
        <v>1463.36</v>
      </c>
      <c r="CC124" s="4"/>
      <c r="CD124" s="8"/>
      <c r="CE124" s="7"/>
      <c r="CF124" s="7"/>
      <c r="CG124" s="2" t="s">
        <v>136</v>
      </c>
      <c r="CH124" s="2" t="s">
        <v>170</v>
      </c>
      <c r="CI124" s="2" t="s">
        <v>282</v>
      </c>
      <c r="CJ124" s="2" t="s">
        <v>1609</v>
      </c>
      <c r="CK124" s="2" t="s">
        <v>139</v>
      </c>
      <c r="CL124" s="2" t="s">
        <v>129</v>
      </c>
      <c r="CM124" s="4">
        <v>13</v>
      </c>
      <c r="CN124" s="8">
        <v>597.64</v>
      </c>
      <c r="CO124" s="4"/>
      <c r="CP124" s="8"/>
      <c r="CQ124" s="7"/>
      <c r="CR124" s="7"/>
      <c r="CS124" s="2" t="s">
        <v>136</v>
      </c>
      <c r="CT124" s="2" t="s">
        <v>170</v>
      </c>
      <c r="CU124" s="2" t="s">
        <v>1541</v>
      </c>
      <c r="CV124" s="2" t="s">
        <v>295</v>
      </c>
      <c r="CW124" s="2" t="s">
        <v>139</v>
      </c>
      <c r="CX124" s="2" t="s">
        <v>129</v>
      </c>
      <c r="CY124" s="4">
        <v>1</v>
      </c>
      <c r="CZ124" s="8">
        <v>59.98</v>
      </c>
      <c r="DA124" s="4"/>
      <c r="DB124" s="8"/>
      <c r="DC124" s="7"/>
      <c r="DD124" s="7"/>
      <c r="DE124" s="2" t="s">
        <v>136</v>
      </c>
      <c r="DF124" s="2" t="s">
        <v>170</v>
      </c>
      <c r="DG124" s="2" t="s">
        <v>184</v>
      </c>
      <c r="DH124" s="2" t="s">
        <v>1303</v>
      </c>
      <c r="DI124" s="2" t="s">
        <v>139</v>
      </c>
      <c r="DJ124" s="2" t="s">
        <v>129</v>
      </c>
      <c r="DK124" s="4">
        <v>5</v>
      </c>
      <c r="DL124" s="8">
        <v>247.39</v>
      </c>
      <c r="DM124" s="4"/>
      <c r="DN124" s="8"/>
      <c r="DO124" s="7"/>
      <c r="DP124" s="7"/>
      <c r="DQ124" s="2" t="s">
        <v>136</v>
      </c>
      <c r="DR124" s="2" t="s">
        <v>170</v>
      </c>
      <c r="DS124" s="2" t="s">
        <v>332</v>
      </c>
      <c r="DT124" s="2" t="s">
        <v>1610</v>
      </c>
      <c r="DU124" s="2" t="s">
        <v>139</v>
      </c>
      <c r="DV124" s="2" t="s">
        <v>129</v>
      </c>
      <c r="DW124" s="4">
        <v>16</v>
      </c>
      <c r="DX124" s="8">
        <v>959.68</v>
      </c>
      <c r="DY124" s="4"/>
      <c r="DZ124" s="8"/>
      <c r="EA124" s="7"/>
      <c r="EB124" s="7"/>
      <c r="EC124" s="2" t="s">
        <v>136</v>
      </c>
      <c r="ED124" s="2" t="s">
        <v>170</v>
      </c>
      <c r="EE124" s="2" t="s">
        <v>1305</v>
      </c>
      <c r="EF124" s="2" t="s">
        <v>1611</v>
      </c>
      <c r="EG124" s="2" t="s">
        <v>139</v>
      </c>
      <c r="EH124" s="2" t="s">
        <v>129</v>
      </c>
      <c r="EI124" s="4">
        <v>4</v>
      </c>
      <c r="EJ124" s="8">
        <v>208.04</v>
      </c>
      <c r="EK124" s="4"/>
      <c r="EL124" s="8"/>
      <c r="EM124" s="7"/>
      <c r="EN124" s="7"/>
      <c r="EO124" s="2" t="s">
        <v>136</v>
      </c>
      <c r="EP124" s="2" t="s">
        <v>170</v>
      </c>
      <c r="EQ124" s="2" t="s">
        <v>190</v>
      </c>
      <c r="ER124" s="2" t="s">
        <v>827</v>
      </c>
      <c r="ES124" s="2" t="s">
        <v>139</v>
      </c>
      <c r="ET124" s="2" t="s">
        <v>129</v>
      </c>
      <c r="EU124" s="4">
        <v>8</v>
      </c>
      <c r="EV124" s="8">
        <v>471.28</v>
      </c>
      <c r="EW124" s="4"/>
      <c r="EX124" s="8"/>
      <c r="EY124" s="7"/>
      <c r="EZ124" s="7"/>
      <c r="FA124" s="2" t="s">
        <v>136</v>
      </c>
      <c r="FB124" s="2" t="s">
        <v>170</v>
      </c>
      <c r="FC124" s="2" t="s">
        <v>735</v>
      </c>
      <c r="FD124" s="2" t="s">
        <v>1298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170</v>
      </c>
      <c r="FO124" s="2" t="s">
        <v>129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170</v>
      </c>
      <c r="GA124" s="2" t="s">
        <v>337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168</v>
      </c>
      <c r="GL124" s="2" t="s">
        <v>170</v>
      </c>
      <c r="GM124" s="2" t="s">
        <v>129</v>
      </c>
      <c r="GN124" s="2" t="s">
        <v>129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170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>
        <v>2</v>
      </c>
      <c r="HD124" s="8">
        <v>98.32</v>
      </c>
      <c r="HE124" s="4"/>
      <c r="HF124" s="8"/>
      <c r="HG124" s="7"/>
      <c r="HH124" s="7"/>
      <c r="HI124" s="2" t="s">
        <v>136</v>
      </c>
      <c r="HJ124" s="2" t="s">
        <v>170</v>
      </c>
      <c r="HK124" s="2" t="s">
        <v>556</v>
      </c>
      <c r="HL124" s="2" t="s">
        <v>905</v>
      </c>
      <c r="HM124" s="2" t="s">
        <v>139</v>
      </c>
      <c r="HN124" s="2" t="s">
        <v>129</v>
      </c>
      <c r="HO124" s="4">
        <v>2</v>
      </c>
      <c r="HP124" s="8">
        <v>91.04</v>
      </c>
      <c r="HQ124" s="4"/>
      <c r="HR124" s="8"/>
      <c r="HS124" s="7"/>
      <c r="HT124" s="7"/>
      <c r="HU124" s="2" t="s">
        <v>136</v>
      </c>
      <c r="HV124" s="2" t="s">
        <v>170</v>
      </c>
      <c r="HW124" s="2" t="s">
        <v>424</v>
      </c>
      <c r="HX124" s="2" t="s">
        <v>1225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168</v>
      </c>
      <c r="IH124" s="2" t="s">
        <v>170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168</v>
      </c>
      <c r="IT124" s="2" t="s">
        <v>170</v>
      </c>
      <c r="IU124" s="2" t="s">
        <v>129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170</v>
      </c>
      <c r="JG124" s="2" t="s">
        <v>208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170</v>
      </c>
      <c r="JS124" s="2" t="s">
        <v>781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170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170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170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170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170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170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170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170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170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170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170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1612</v>
      </c>
      <c r="B125" s="2" t="s">
        <v>118</v>
      </c>
      <c r="C125" s="2" t="s">
        <v>1314</v>
      </c>
      <c r="D125" s="2" t="s">
        <v>560</v>
      </c>
      <c r="E125" s="2" t="s">
        <v>561</v>
      </c>
      <c r="F125" s="2" t="s">
        <v>1613</v>
      </c>
      <c r="G125" s="2" t="s">
        <v>1613</v>
      </c>
      <c r="H125" s="2" t="s">
        <v>1613</v>
      </c>
      <c r="I125" s="2" t="s">
        <v>1614</v>
      </c>
      <c r="J125" s="2" t="s">
        <v>124</v>
      </c>
      <c r="K125" s="2" t="s">
        <v>365</v>
      </c>
      <c r="L125" s="3">
        <v>39.5</v>
      </c>
      <c r="M125" s="3">
        <v>41.48</v>
      </c>
      <c r="N125" s="3">
        <v>89.99</v>
      </c>
      <c r="O125" s="2" t="s">
        <v>126</v>
      </c>
      <c r="P125" s="2" t="s">
        <v>512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176</v>
      </c>
      <c r="V125" s="2" t="s">
        <v>177</v>
      </c>
      <c r="W125" s="2" t="s">
        <v>381</v>
      </c>
      <c r="X125" s="2" t="s">
        <v>129</v>
      </c>
      <c r="Y125" s="2" t="s">
        <v>1147</v>
      </c>
      <c r="Z125" s="4">
        <v>100</v>
      </c>
      <c r="AA125" s="4">
        <f>=ROUNDDOWN(12.5,0)</f>
      </c>
      <c r="AB125" s="5">
        <v>8</v>
      </c>
      <c r="AC125" s="2" t="s">
        <v>129</v>
      </c>
      <c r="AD125" s="4"/>
      <c r="AE125" s="4"/>
      <c r="AF125" s="6">
        <v>65</v>
      </c>
      <c r="AG125" s="6"/>
      <c r="AH125" s="7">
        <v>0.5492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79</v>
      </c>
      <c r="AQ125" s="8">
        <v>3965.04</v>
      </c>
      <c r="AR125" s="4"/>
      <c r="AS125" s="8"/>
      <c r="AT125" s="7"/>
      <c r="AU125" s="7"/>
      <c r="AV125" s="4">
        <v>79</v>
      </c>
      <c r="AW125" s="8">
        <v>3965.04</v>
      </c>
      <c r="AX125" s="4"/>
      <c r="AY125" s="8"/>
      <c r="AZ125" s="7"/>
      <c r="BA125" s="7"/>
      <c r="BB125" s="7">
        <v>1</v>
      </c>
      <c r="BC125" s="4">
        <v>79</v>
      </c>
      <c r="BD125" s="8">
        <v>3965.04</v>
      </c>
      <c r="BE125" s="4"/>
      <c r="BF125" s="8"/>
      <c r="BG125" s="7"/>
      <c r="BH125" s="7"/>
      <c r="BI125" s="7">
        <v>1</v>
      </c>
      <c r="BJ125" s="4">
        <v>79</v>
      </c>
      <c r="BK125" s="8">
        <v>3965.04</v>
      </c>
      <c r="BL125" s="2" t="s">
        <v>1615</v>
      </c>
      <c r="BM125" s="7">
        <v>1</v>
      </c>
      <c r="BN125" s="7">
        <v>1</v>
      </c>
      <c r="BO125" s="4">
        <v>4</v>
      </c>
      <c r="BP125" s="8">
        <v>182.96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280</v>
      </c>
      <c r="BX125" s="2" t="s">
        <v>1550</v>
      </c>
      <c r="BY125" s="2" t="s">
        <v>139</v>
      </c>
      <c r="BZ125" s="2" t="s">
        <v>129</v>
      </c>
      <c r="CA125" s="4">
        <v>30</v>
      </c>
      <c r="CB125" s="8">
        <v>1559.95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1147</v>
      </c>
      <c r="CJ125" s="2" t="s">
        <v>1616</v>
      </c>
      <c r="CK125" s="2" t="s">
        <v>139</v>
      </c>
      <c r="CL125" s="2" t="s">
        <v>129</v>
      </c>
      <c r="CM125" s="4">
        <v>12</v>
      </c>
      <c r="CN125" s="8">
        <v>538.23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1150</v>
      </c>
      <c r="CV125" s="2" t="s">
        <v>193</v>
      </c>
      <c r="CW125" s="2" t="s">
        <v>139</v>
      </c>
      <c r="CX125" s="2" t="s">
        <v>129</v>
      </c>
      <c r="CY125" s="4">
        <v>3</v>
      </c>
      <c r="CZ125" s="8">
        <v>152.46</v>
      </c>
      <c r="DA125" s="4"/>
      <c r="DB125" s="8"/>
      <c r="DC125" s="7"/>
      <c r="DD125" s="7"/>
      <c r="DE125" s="2" t="s">
        <v>136</v>
      </c>
      <c r="DF125" s="2" t="s">
        <v>126</v>
      </c>
      <c r="DG125" s="2" t="s">
        <v>184</v>
      </c>
      <c r="DH125" s="2" t="s">
        <v>1046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126</v>
      </c>
      <c r="DS125" s="2" t="s">
        <v>332</v>
      </c>
      <c r="DT125" s="2" t="s">
        <v>769</v>
      </c>
      <c r="DU125" s="2" t="s">
        <v>139</v>
      </c>
      <c r="DV125" s="2" t="s">
        <v>129</v>
      </c>
      <c r="DW125" s="4">
        <v>24</v>
      </c>
      <c r="DX125" s="8">
        <v>1241.76</v>
      </c>
      <c r="DY125" s="4"/>
      <c r="DZ125" s="8"/>
      <c r="EA125" s="7"/>
      <c r="EB125" s="7"/>
      <c r="EC125" s="2" t="s">
        <v>136</v>
      </c>
      <c r="ED125" s="2" t="s">
        <v>126</v>
      </c>
      <c r="EE125" s="2" t="s">
        <v>705</v>
      </c>
      <c r="EF125" s="2" t="s">
        <v>1617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150</v>
      </c>
      <c r="EP125" s="2" t="s">
        <v>126</v>
      </c>
      <c r="EQ125" s="2" t="s">
        <v>129</v>
      </c>
      <c r="ER125" s="2" t="s">
        <v>129</v>
      </c>
      <c r="ES125" s="2" t="s">
        <v>139</v>
      </c>
      <c r="ET125" s="2" t="s">
        <v>129</v>
      </c>
      <c r="EU125" s="4">
        <v>6</v>
      </c>
      <c r="EV125" s="8">
        <v>289.68</v>
      </c>
      <c r="EW125" s="4"/>
      <c r="EX125" s="8"/>
      <c r="EY125" s="7"/>
      <c r="EZ125" s="7"/>
      <c r="FA125" s="2" t="s">
        <v>136</v>
      </c>
      <c r="FB125" s="2" t="s">
        <v>151</v>
      </c>
      <c r="FC125" s="2" t="s">
        <v>425</v>
      </c>
      <c r="FD125" s="2" t="s">
        <v>1618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126</v>
      </c>
      <c r="FO125" s="2" t="s">
        <v>129</v>
      </c>
      <c r="FP125" s="2" t="s">
        <v>129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419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520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595</v>
      </c>
      <c r="GZ125" s="2" t="s">
        <v>1619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161</v>
      </c>
      <c r="HJ125" s="2" t="s">
        <v>126</v>
      </c>
      <c r="HK125" s="2" t="s">
        <v>129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126</v>
      </c>
      <c r="HW125" s="2" t="s">
        <v>1154</v>
      </c>
      <c r="HX125" s="2" t="s">
        <v>129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168</v>
      </c>
      <c r="IH125" s="2" t="s">
        <v>126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126</v>
      </c>
      <c r="IU125" s="2" t="s">
        <v>708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150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126</v>
      </c>
      <c r="JS125" s="2" t="s">
        <v>1157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126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126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170</v>
      </c>
      <c r="NK125" s="2" t="s">
        <v>129</v>
      </c>
      <c r="NL125" s="2" t="s">
        <v>129</v>
      </c>
      <c r="NM125" s="2" t="s">
        <v>139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126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129</v>
      </c>
      <c r="PF125" s="2" t="s">
        <v>129</v>
      </c>
      <c r="PG125" s="2" t="s">
        <v>129</v>
      </c>
      <c r="PH125" s="2" t="s">
        <v>129</v>
      </c>
      <c r="PI125" s="2" t="s">
        <v>129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170</v>
      </c>
      <c r="PS125" s="2" t="s">
        <v>129</v>
      </c>
      <c r="PT125" s="2" t="s">
        <v>129</v>
      </c>
      <c r="PU125" s="2" t="s">
        <v>139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1620</v>
      </c>
      <c r="B126" s="2" t="s">
        <v>118</v>
      </c>
      <c r="C126" s="2" t="s">
        <v>1314</v>
      </c>
      <c r="D126" s="2" t="s">
        <v>560</v>
      </c>
      <c r="E126" s="2" t="s">
        <v>561</v>
      </c>
      <c r="F126" s="2" t="s">
        <v>1621</v>
      </c>
      <c r="G126" s="2" t="s">
        <v>1621</v>
      </c>
      <c r="H126" s="2" t="s">
        <v>1621</v>
      </c>
      <c r="I126" s="2" t="s">
        <v>1622</v>
      </c>
      <c r="J126" s="2" t="s">
        <v>124</v>
      </c>
      <c r="K126" s="2" t="s">
        <v>400</v>
      </c>
      <c r="L126" s="3">
        <v>49.35</v>
      </c>
      <c r="M126" s="3">
        <v>51.82</v>
      </c>
      <c r="N126" s="3">
        <v>99.99</v>
      </c>
      <c r="O126" s="2" t="s">
        <v>263</v>
      </c>
      <c r="P126" s="2" t="s">
        <v>264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176</v>
      </c>
      <c r="V126" s="2" t="s">
        <v>177</v>
      </c>
      <c r="W126" s="2" t="s">
        <v>381</v>
      </c>
      <c r="X126" s="2" t="s">
        <v>129</v>
      </c>
      <c r="Y126" s="2" t="s">
        <v>1147</v>
      </c>
      <c r="Z126" s="4"/>
      <c r="AA126" s="4">
        <f>=ROUNDDOWN({0},0)</f>
      </c>
      <c r="AB126" s="5">
        <v>2</v>
      </c>
      <c r="AC126" s="2" t="s">
        <v>129</v>
      </c>
      <c r="AD126" s="4"/>
      <c r="AE126" s="4"/>
      <c r="AF126" s="6">
        <v>65</v>
      </c>
      <c r="AG126" s="6"/>
      <c r="AH126" s="7">
        <v>0.8798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67</v>
      </c>
      <c r="AQ126" s="8">
        <v>3416.88</v>
      </c>
      <c r="AR126" s="4"/>
      <c r="AS126" s="8"/>
      <c r="AT126" s="7"/>
      <c r="AU126" s="7"/>
      <c r="AV126" s="4">
        <v>67</v>
      </c>
      <c r="AW126" s="8">
        <v>3416.88</v>
      </c>
      <c r="AX126" s="4"/>
      <c r="AY126" s="8"/>
      <c r="AZ126" s="7"/>
      <c r="BA126" s="7"/>
      <c r="BB126" s="7">
        <v>1</v>
      </c>
      <c r="BC126" s="4">
        <v>67</v>
      </c>
      <c r="BD126" s="8">
        <v>3416.88</v>
      </c>
      <c r="BE126" s="4"/>
      <c r="BF126" s="8"/>
      <c r="BG126" s="7"/>
      <c r="BH126" s="7"/>
      <c r="BI126" s="7">
        <v>1</v>
      </c>
      <c r="BJ126" s="4">
        <v>67</v>
      </c>
      <c r="BK126" s="8">
        <v>3416.88</v>
      </c>
      <c r="BL126" s="2" t="s">
        <v>1623</v>
      </c>
      <c r="BM126" s="7">
        <v>1</v>
      </c>
      <c r="BN126" s="7">
        <v>1</v>
      </c>
      <c r="BO126" s="4">
        <v>15</v>
      </c>
      <c r="BP126" s="8">
        <v>701.04</v>
      </c>
      <c r="BQ126" s="4"/>
      <c r="BR126" s="8"/>
      <c r="BS126" s="7"/>
      <c r="BT126" s="7"/>
      <c r="BU126" s="2" t="s">
        <v>136</v>
      </c>
      <c r="BV126" s="2" t="s">
        <v>170</v>
      </c>
      <c r="BW126" s="2" t="s">
        <v>1558</v>
      </c>
      <c r="BX126" s="2" t="s">
        <v>1590</v>
      </c>
      <c r="BY126" s="2" t="s">
        <v>139</v>
      </c>
      <c r="BZ126" s="2" t="s">
        <v>129</v>
      </c>
      <c r="CA126" s="4">
        <v>24</v>
      </c>
      <c r="CB126" s="8">
        <v>1241.28</v>
      </c>
      <c r="CC126" s="4"/>
      <c r="CD126" s="8"/>
      <c r="CE126" s="7"/>
      <c r="CF126" s="7"/>
      <c r="CG126" s="2" t="s">
        <v>136</v>
      </c>
      <c r="CH126" s="2" t="s">
        <v>170</v>
      </c>
      <c r="CI126" s="2" t="s">
        <v>1147</v>
      </c>
      <c r="CJ126" s="2" t="s">
        <v>382</v>
      </c>
      <c r="CK126" s="2" t="s">
        <v>139</v>
      </c>
      <c r="CL126" s="2" t="s">
        <v>129</v>
      </c>
      <c r="CM126" s="4">
        <v>3</v>
      </c>
      <c r="CN126" s="8">
        <v>118.45</v>
      </c>
      <c r="CO126" s="4"/>
      <c r="CP126" s="8"/>
      <c r="CQ126" s="7"/>
      <c r="CR126" s="7"/>
      <c r="CS126" s="2" t="s">
        <v>136</v>
      </c>
      <c r="CT126" s="2" t="s">
        <v>170</v>
      </c>
      <c r="CU126" s="2" t="s">
        <v>1150</v>
      </c>
      <c r="CV126" s="2" t="s">
        <v>708</v>
      </c>
      <c r="CW126" s="2" t="s">
        <v>311</v>
      </c>
      <c r="CX126" s="2" t="s">
        <v>129</v>
      </c>
      <c r="CY126" s="4">
        <v>7</v>
      </c>
      <c r="CZ126" s="8">
        <v>379.96</v>
      </c>
      <c r="DA126" s="4"/>
      <c r="DB126" s="8"/>
      <c r="DC126" s="7"/>
      <c r="DD126" s="7"/>
      <c r="DE126" s="2" t="s">
        <v>136</v>
      </c>
      <c r="DF126" s="2" t="s">
        <v>170</v>
      </c>
      <c r="DG126" s="2" t="s">
        <v>184</v>
      </c>
      <c r="DH126" s="2" t="s">
        <v>227</v>
      </c>
      <c r="DI126" s="2" t="s">
        <v>139</v>
      </c>
      <c r="DJ126" s="2" t="s">
        <v>129</v>
      </c>
      <c r="DK126" s="4">
        <v>8</v>
      </c>
      <c r="DL126" s="8">
        <v>435.28</v>
      </c>
      <c r="DM126" s="4"/>
      <c r="DN126" s="8"/>
      <c r="DO126" s="7"/>
      <c r="DP126" s="7"/>
      <c r="DQ126" s="2" t="s">
        <v>136</v>
      </c>
      <c r="DR126" s="2" t="s">
        <v>170</v>
      </c>
      <c r="DS126" s="2" t="s">
        <v>332</v>
      </c>
      <c r="DT126" s="2" t="s">
        <v>1624</v>
      </c>
      <c r="DU126" s="2" t="s">
        <v>139</v>
      </c>
      <c r="DV126" s="2" t="s">
        <v>129</v>
      </c>
      <c r="DW126" s="4">
        <v>5</v>
      </c>
      <c r="DX126" s="8">
        <v>276.35</v>
      </c>
      <c r="DY126" s="4"/>
      <c r="DZ126" s="8"/>
      <c r="EA126" s="7"/>
      <c r="EB126" s="7"/>
      <c r="EC126" s="2" t="s">
        <v>136</v>
      </c>
      <c r="ED126" s="2" t="s">
        <v>170</v>
      </c>
      <c r="EE126" s="2" t="s">
        <v>705</v>
      </c>
      <c r="EF126" s="2" t="s">
        <v>1549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161</v>
      </c>
      <c r="EP126" s="2" t="s">
        <v>170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>
        <v>2</v>
      </c>
      <c r="EV126" s="8">
        <v>108.58</v>
      </c>
      <c r="EW126" s="4"/>
      <c r="EX126" s="8"/>
      <c r="EY126" s="7"/>
      <c r="EZ126" s="7"/>
      <c r="FA126" s="2" t="s">
        <v>136</v>
      </c>
      <c r="FB126" s="2" t="s">
        <v>170</v>
      </c>
      <c r="FC126" s="2" t="s">
        <v>425</v>
      </c>
      <c r="FD126" s="2" t="s">
        <v>924</v>
      </c>
      <c r="FE126" s="2" t="s">
        <v>311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168</v>
      </c>
      <c r="FN126" s="2" t="s">
        <v>170</v>
      </c>
      <c r="FO126" s="2" t="s">
        <v>129</v>
      </c>
      <c r="FP126" s="2" t="s">
        <v>129</v>
      </c>
      <c r="FQ126" s="2" t="s">
        <v>139</v>
      </c>
      <c r="FR126" s="2" t="s">
        <v>129</v>
      </c>
      <c r="FS126" s="4">
        <v>1</v>
      </c>
      <c r="FT126" s="8">
        <v>55.96</v>
      </c>
      <c r="FU126" s="4"/>
      <c r="FV126" s="8"/>
      <c r="FW126" s="7"/>
      <c r="FX126" s="7"/>
      <c r="FY126" s="2" t="s">
        <v>136</v>
      </c>
      <c r="FZ126" s="2" t="s">
        <v>170</v>
      </c>
      <c r="GA126" s="2" t="s">
        <v>419</v>
      </c>
      <c r="GB126" s="2" t="s">
        <v>907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168</v>
      </c>
      <c r="GL126" s="2" t="s">
        <v>170</v>
      </c>
      <c r="GM126" s="2" t="s">
        <v>129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168</v>
      </c>
      <c r="GX126" s="2" t="s">
        <v>170</v>
      </c>
      <c r="GY126" s="2" t="s">
        <v>129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161</v>
      </c>
      <c r="HJ126" s="2" t="s">
        <v>170</v>
      </c>
      <c r="HK126" s="2" t="s">
        <v>129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170</v>
      </c>
      <c r="HW126" s="2" t="s">
        <v>1154</v>
      </c>
      <c r="HX126" s="2" t="s">
        <v>197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170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170</v>
      </c>
      <c r="IU126" s="2" t="s">
        <v>708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170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>
        <v>2</v>
      </c>
      <c r="JL126" s="8">
        <v>99.98</v>
      </c>
      <c r="JM126" s="4"/>
      <c r="JN126" s="8"/>
      <c r="JO126" s="7"/>
      <c r="JP126" s="7"/>
      <c r="JQ126" s="2" t="s">
        <v>136</v>
      </c>
      <c r="JR126" s="2" t="s">
        <v>170</v>
      </c>
      <c r="JS126" s="2" t="s">
        <v>1157</v>
      </c>
      <c r="JT126" s="2" t="s">
        <v>948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170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170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170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170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129</v>
      </c>
      <c r="LZ126" s="2" t="s">
        <v>129</v>
      </c>
      <c r="MA126" s="2" t="s">
        <v>129</v>
      </c>
      <c r="MB126" s="2" t="s">
        <v>129</v>
      </c>
      <c r="MC126" s="2" t="s">
        <v>129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170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170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170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170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170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170</v>
      </c>
      <c r="PS126" s="2" t="s">
        <v>129</v>
      </c>
      <c r="PT126" s="2" t="s">
        <v>129</v>
      </c>
      <c r="PU126" s="2" t="s">
        <v>139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170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1625</v>
      </c>
      <c r="B127" s="2" t="s">
        <v>118</v>
      </c>
      <c r="C127" s="2" t="s">
        <v>1314</v>
      </c>
      <c r="D127" s="2" t="s">
        <v>560</v>
      </c>
      <c r="E127" s="2" t="s">
        <v>561</v>
      </c>
      <c r="F127" s="2" t="s">
        <v>1626</v>
      </c>
      <c r="G127" s="2" t="s">
        <v>1626</v>
      </c>
      <c r="H127" s="2" t="s">
        <v>1626</v>
      </c>
      <c r="I127" s="2" t="s">
        <v>1627</v>
      </c>
      <c r="J127" s="2" t="s">
        <v>124</v>
      </c>
      <c r="K127" s="2" t="s">
        <v>833</v>
      </c>
      <c r="L127" s="3">
        <v>44.1</v>
      </c>
      <c r="M127" s="3">
        <v>46.3</v>
      </c>
      <c r="N127" s="3">
        <v>89.99</v>
      </c>
      <c r="O127" s="2" t="s">
        <v>742</v>
      </c>
      <c r="P127" s="2" t="s">
        <v>264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176</v>
      </c>
      <c r="V127" s="2" t="s">
        <v>177</v>
      </c>
      <c r="W127" s="2" t="s">
        <v>381</v>
      </c>
      <c r="X127" s="2" t="s">
        <v>129</v>
      </c>
      <c r="Y127" s="2" t="s">
        <v>1569</v>
      </c>
      <c r="Z127" s="4"/>
      <c r="AA127" s="4">
        <f>=ROUNDDOWN({0},0)</f>
      </c>
      <c r="AB127" s="5">
        <v>0.7</v>
      </c>
      <c r="AC127" s="2" t="s">
        <v>129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39</v>
      </c>
      <c r="AQ127" s="8">
        <v>1863.98</v>
      </c>
      <c r="AR127" s="4"/>
      <c r="AS127" s="8"/>
      <c r="AT127" s="7"/>
      <c r="AU127" s="7"/>
      <c r="AV127" s="4">
        <v>39</v>
      </c>
      <c r="AW127" s="8">
        <v>1863.98</v>
      </c>
      <c r="AX127" s="4"/>
      <c r="AY127" s="8"/>
      <c r="AZ127" s="7"/>
      <c r="BA127" s="7"/>
      <c r="BB127" s="7">
        <v>1</v>
      </c>
      <c r="BC127" s="4">
        <v>39</v>
      </c>
      <c r="BD127" s="8">
        <v>1863.98</v>
      </c>
      <c r="BE127" s="4"/>
      <c r="BF127" s="8"/>
      <c r="BG127" s="7"/>
      <c r="BH127" s="7"/>
      <c r="BI127" s="7">
        <v>1</v>
      </c>
      <c r="BJ127" s="4">
        <v>39</v>
      </c>
      <c r="BK127" s="8">
        <v>1863.98</v>
      </c>
      <c r="BL127" s="2" t="s">
        <v>1628</v>
      </c>
      <c r="BM127" s="7">
        <v>1</v>
      </c>
      <c r="BN127" s="7">
        <v>1</v>
      </c>
      <c r="BO127" s="4">
        <v>7</v>
      </c>
      <c r="BP127" s="8">
        <v>339.57</v>
      </c>
      <c r="BQ127" s="4"/>
      <c r="BR127" s="8"/>
      <c r="BS127" s="7"/>
      <c r="BT127" s="7"/>
      <c r="BU127" s="2" t="s">
        <v>136</v>
      </c>
      <c r="BV127" s="2" t="s">
        <v>170</v>
      </c>
      <c r="BW127" s="2" t="s">
        <v>1558</v>
      </c>
      <c r="BX127" s="2" t="s">
        <v>189</v>
      </c>
      <c r="BY127" s="2" t="s">
        <v>139</v>
      </c>
      <c r="BZ127" s="2" t="s">
        <v>129</v>
      </c>
      <c r="CA127" s="4">
        <v>9</v>
      </c>
      <c r="CB127" s="8">
        <v>476.26</v>
      </c>
      <c r="CC127" s="4"/>
      <c r="CD127" s="8"/>
      <c r="CE127" s="7"/>
      <c r="CF127" s="7"/>
      <c r="CG127" s="2" t="s">
        <v>136</v>
      </c>
      <c r="CH127" s="2" t="s">
        <v>170</v>
      </c>
      <c r="CI127" s="2" t="s">
        <v>1569</v>
      </c>
      <c r="CJ127" s="2" t="s">
        <v>188</v>
      </c>
      <c r="CK127" s="2" t="s">
        <v>139</v>
      </c>
      <c r="CL127" s="2" t="s">
        <v>129</v>
      </c>
      <c r="CM127" s="4">
        <v>8</v>
      </c>
      <c r="CN127" s="8">
        <v>324.15</v>
      </c>
      <c r="CO127" s="4"/>
      <c r="CP127" s="8"/>
      <c r="CQ127" s="7"/>
      <c r="CR127" s="7"/>
      <c r="CS127" s="2" t="s">
        <v>136</v>
      </c>
      <c r="CT127" s="2" t="s">
        <v>170</v>
      </c>
      <c r="CU127" s="2" t="s">
        <v>1150</v>
      </c>
      <c r="CV127" s="2" t="s">
        <v>894</v>
      </c>
      <c r="CW127" s="2" t="s">
        <v>139</v>
      </c>
      <c r="CX127" s="2" t="s">
        <v>129</v>
      </c>
      <c r="CY127" s="4">
        <v>6</v>
      </c>
      <c r="CZ127" s="8">
        <v>291.06</v>
      </c>
      <c r="DA127" s="4"/>
      <c r="DB127" s="8"/>
      <c r="DC127" s="7"/>
      <c r="DD127" s="7"/>
      <c r="DE127" s="2" t="s">
        <v>136</v>
      </c>
      <c r="DF127" s="2" t="s">
        <v>170</v>
      </c>
      <c r="DG127" s="2" t="s">
        <v>184</v>
      </c>
      <c r="DH127" s="2" t="s">
        <v>1629</v>
      </c>
      <c r="DI127" s="2" t="s">
        <v>139</v>
      </c>
      <c r="DJ127" s="2" t="s">
        <v>129</v>
      </c>
      <c r="DK127" s="4">
        <v>2</v>
      </c>
      <c r="DL127" s="8">
        <v>97.24</v>
      </c>
      <c r="DM127" s="4"/>
      <c r="DN127" s="8"/>
      <c r="DO127" s="7"/>
      <c r="DP127" s="7"/>
      <c r="DQ127" s="2" t="s">
        <v>136</v>
      </c>
      <c r="DR127" s="2" t="s">
        <v>170</v>
      </c>
      <c r="DS127" s="2" t="s">
        <v>332</v>
      </c>
      <c r="DT127" s="2" t="s">
        <v>943</v>
      </c>
      <c r="DU127" s="2" t="s">
        <v>139</v>
      </c>
      <c r="DV127" s="2" t="s">
        <v>129</v>
      </c>
      <c r="DW127" s="4">
        <v>6</v>
      </c>
      <c r="DX127" s="8">
        <v>296.34</v>
      </c>
      <c r="DY127" s="4"/>
      <c r="DZ127" s="8"/>
      <c r="EA127" s="7"/>
      <c r="EB127" s="7"/>
      <c r="EC127" s="2" t="s">
        <v>136</v>
      </c>
      <c r="ED127" s="2" t="s">
        <v>170</v>
      </c>
      <c r="EE127" s="2" t="s">
        <v>705</v>
      </c>
      <c r="EF127" s="2" t="s">
        <v>1256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161</v>
      </c>
      <c r="EP127" s="2" t="s">
        <v>170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151</v>
      </c>
      <c r="FC127" s="2" t="s">
        <v>425</v>
      </c>
      <c r="FD127" s="2" t="s">
        <v>1550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170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170</v>
      </c>
      <c r="GA127" s="2" t="s">
        <v>1589</v>
      </c>
      <c r="GB127" s="2" t="s">
        <v>1630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168</v>
      </c>
      <c r="GL127" s="2" t="s">
        <v>170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168</v>
      </c>
      <c r="GX127" s="2" t="s">
        <v>170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161</v>
      </c>
      <c r="HJ127" s="2" t="s">
        <v>170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>
        <v>1</v>
      </c>
      <c r="HP127" s="8">
        <v>39.36</v>
      </c>
      <c r="HQ127" s="4"/>
      <c r="HR127" s="8"/>
      <c r="HS127" s="7"/>
      <c r="HT127" s="7"/>
      <c r="HU127" s="2" t="s">
        <v>136</v>
      </c>
      <c r="HV127" s="2" t="s">
        <v>170</v>
      </c>
      <c r="HW127" s="2" t="s">
        <v>1154</v>
      </c>
      <c r="HX127" s="2" t="s">
        <v>1631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170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170</v>
      </c>
      <c r="IU127" s="2" t="s">
        <v>708</v>
      </c>
      <c r="IV127" s="2" t="s">
        <v>663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170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170</v>
      </c>
      <c r="JS127" s="2" t="s">
        <v>1572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170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170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170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170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170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170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170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170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170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170</v>
      </c>
      <c r="PS127" s="2" t="s">
        <v>129</v>
      </c>
      <c r="PT127" s="2" t="s">
        <v>129</v>
      </c>
      <c r="PU127" s="2" t="s">
        <v>139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170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1632</v>
      </c>
      <c r="B128" s="2" t="s">
        <v>118</v>
      </c>
      <c r="C128" s="2" t="s">
        <v>1314</v>
      </c>
      <c r="D128" s="2" t="s">
        <v>560</v>
      </c>
      <c r="E128" s="2" t="s">
        <v>561</v>
      </c>
      <c r="F128" s="2" t="s">
        <v>1633</v>
      </c>
      <c r="G128" s="2" t="s">
        <v>1633</v>
      </c>
      <c r="H128" s="2" t="s">
        <v>1633</v>
      </c>
      <c r="I128" s="2" t="s">
        <v>1634</v>
      </c>
      <c r="J128" s="2" t="s">
        <v>124</v>
      </c>
      <c r="K128" s="2" t="s">
        <v>365</v>
      </c>
      <c r="L128" s="3">
        <v>29.7</v>
      </c>
      <c r="M128" s="3">
        <v>31.18</v>
      </c>
      <c r="N128" s="3">
        <v>69.99</v>
      </c>
      <c r="O128" s="2" t="s">
        <v>126</v>
      </c>
      <c r="P128" s="2" t="s">
        <v>512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176</v>
      </c>
      <c r="V128" s="2" t="s">
        <v>131</v>
      </c>
      <c r="W128" s="2" t="s">
        <v>381</v>
      </c>
      <c r="X128" s="2" t="s">
        <v>132</v>
      </c>
      <c r="Y128" s="2" t="s">
        <v>554</v>
      </c>
      <c r="Z128" s="4">
        <v>186</v>
      </c>
      <c r="AA128" s="4">
        <f>=ROUNDDOWN(62,0)</f>
      </c>
      <c r="AB128" s="5">
        <v>3</v>
      </c>
      <c r="AC128" s="2" t="s">
        <v>129</v>
      </c>
      <c r="AD128" s="4"/>
      <c r="AE128" s="4"/>
      <c r="AF128" s="6">
        <v>63</v>
      </c>
      <c r="AG128" s="6"/>
      <c r="AH128" s="7">
        <v>0.993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14</v>
      </c>
      <c r="AQ128" s="8">
        <v>566.88</v>
      </c>
      <c r="AR128" s="4"/>
      <c r="AS128" s="8"/>
      <c r="AT128" s="7"/>
      <c r="AU128" s="7"/>
      <c r="AV128" s="4">
        <v>14</v>
      </c>
      <c r="AW128" s="8">
        <v>566.88</v>
      </c>
      <c r="AX128" s="4"/>
      <c r="AY128" s="8"/>
      <c r="AZ128" s="7"/>
      <c r="BA128" s="7"/>
      <c r="BB128" s="7">
        <v>1</v>
      </c>
      <c r="BC128" s="4">
        <v>14</v>
      </c>
      <c r="BD128" s="8">
        <v>566.88</v>
      </c>
      <c r="BE128" s="4"/>
      <c r="BF128" s="8"/>
      <c r="BG128" s="7"/>
      <c r="BH128" s="7"/>
      <c r="BI128" s="7">
        <v>1</v>
      </c>
      <c r="BJ128" s="4">
        <v>14</v>
      </c>
      <c r="BK128" s="8">
        <v>566.88</v>
      </c>
      <c r="BL128" s="2" t="s">
        <v>1635</v>
      </c>
      <c r="BM128" s="7">
        <v>1</v>
      </c>
      <c r="BN128" s="7">
        <v>1</v>
      </c>
      <c r="BO128" s="4">
        <v>1</v>
      </c>
      <c r="BP128" s="8">
        <v>38.12</v>
      </c>
      <c r="BQ128" s="4"/>
      <c r="BR128" s="8"/>
      <c r="BS128" s="7"/>
      <c r="BT128" s="7"/>
      <c r="BU128" s="2" t="s">
        <v>136</v>
      </c>
      <c r="BV128" s="2" t="s">
        <v>126</v>
      </c>
      <c r="BW128" s="2" t="s">
        <v>771</v>
      </c>
      <c r="BX128" s="2" t="s">
        <v>342</v>
      </c>
      <c r="BY128" s="2" t="s">
        <v>139</v>
      </c>
      <c r="BZ128" s="2" t="s">
        <v>129</v>
      </c>
      <c r="CA128" s="4">
        <v>8</v>
      </c>
      <c r="CB128" s="8">
        <v>341.31</v>
      </c>
      <c r="CC128" s="4"/>
      <c r="CD128" s="8"/>
      <c r="CE128" s="7"/>
      <c r="CF128" s="7"/>
      <c r="CG128" s="2" t="s">
        <v>136</v>
      </c>
      <c r="CH128" s="2" t="s">
        <v>126</v>
      </c>
      <c r="CI128" s="2" t="s">
        <v>554</v>
      </c>
      <c r="CJ128" s="2" t="s">
        <v>1269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126</v>
      </c>
      <c r="CU128" s="2" t="s">
        <v>1264</v>
      </c>
      <c r="CV128" s="2" t="s">
        <v>129</v>
      </c>
      <c r="CW128" s="2" t="s">
        <v>139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126</v>
      </c>
      <c r="DG128" s="2" t="s">
        <v>406</v>
      </c>
      <c r="DH128" s="2" t="s">
        <v>1636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126</v>
      </c>
      <c r="DS128" s="2" t="s">
        <v>407</v>
      </c>
      <c r="DT128" s="2" t="s">
        <v>769</v>
      </c>
      <c r="DU128" s="2" t="s">
        <v>139</v>
      </c>
      <c r="DV128" s="2" t="s">
        <v>129</v>
      </c>
      <c r="DW128" s="4">
        <v>2</v>
      </c>
      <c r="DX128" s="8">
        <v>77.62</v>
      </c>
      <c r="DY128" s="4"/>
      <c r="DZ128" s="8"/>
      <c r="EA128" s="7"/>
      <c r="EB128" s="7"/>
      <c r="EC128" s="2" t="s">
        <v>136</v>
      </c>
      <c r="ED128" s="2" t="s">
        <v>126</v>
      </c>
      <c r="EE128" s="2" t="s">
        <v>768</v>
      </c>
      <c r="EF128" s="2" t="s">
        <v>949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126</v>
      </c>
      <c r="EQ128" s="2" t="s">
        <v>410</v>
      </c>
      <c r="ER128" s="2" t="s">
        <v>834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209</v>
      </c>
      <c r="FB128" s="2" t="s">
        <v>126</v>
      </c>
      <c r="FC128" s="2" t="s">
        <v>129</v>
      </c>
      <c r="FD128" s="2" t="s">
        <v>129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168</v>
      </c>
      <c r="FN128" s="2" t="s">
        <v>126</v>
      </c>
      <c r="FO128" s="2" t="s">
        <v>129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518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126</v>
      </c>
      <c r="GM128" s="2" t="s">
        <v>520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707</v>
      </c>
      <c r="GZ128" s="2" t="s">
        <v>129</v>
      </c>
      <c r="HA128" s="2" t="s">
        <v>139</v>
      </c>
      <c r="HB128" s="2" t="s">
        <v>129</v>
      </c>
      <c r="HC128" s="4">
        <v>2</v>
      </c>
      <c r="HD128" s="8">
        <v>74.84</v>
      </c>
      <c r="HE128" s="4"/>
      <c r="HF128" s="8"/>
      <c r="HG128" s="7"/>
      <c r="HH128" s="7"/>
      <c r="HI128" s="2" t="s">
        <v>136</v>
      </c>
      <c r="HJ128" s="2" t="s">
        <v>126</v>
      </c>
      <c r="HK128" s="2" t="s">
        <v>199</v>
      </c>
      <c r="HL128" s="2" t="s">
        <v>1637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126</v>
      </c>
      <c r="HW128" s="2" t="s">
        <v>1269</v>
      </c>
      <c r="HX128" s="2" t="s">
        <v>129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126</v>
      </c>
      <c r="IU128" s="2" t="s">
        <v>342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126</v>
      </c>
      <c r="JG128" s="2" t="s">
        <v>208</v>
      </c>
      <c r="JH128" s="2" t="s">
        <v>129</v>
      </c>
      <c r="JI128" s="2" t="s">
        <v>139</v>
      </c>
      <c r="JJ128" s="2" t="s">
        <v>129</v>
      </c>
      <c r="JK128" s="4">
        <v>1</v>
      </c>
      <c r="JL128" s="8">
        <v>34.99</v>
      </c>
      <c r="JM128" s="4"/>
      <c r="JN128" s="8"/>
      <c r="JO128" s="7"/>
      <c r="JP128" s="7"/>
      <c r="JQ128" s="2" t="s">
        <v>136</v>
      </c>
      <c r="JR128" s="2" t="s">
        <v>126</v>
      </c>
      <c r="JS128" s="2" t="s">
        <v>554</v>
      </c>
      <c r="JT128" s="2" t="s">
        <v>1264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129</v>
      </c>
      <c r="ML128" s="2" t="s">
        <v>129</v>
      </c>
      <c r="MM128" s="2" t="s">
        <v>129</v>
      </c>
      <c r="MN128" s="2" t="s">
        <v>129</v>
      </c>
      <c r="MO128" s="2" t="s">
        <v>129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126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126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126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126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1638</v>
      </c>
      <c r="B129" s="2" t="s">
        <v>118</v>
      </c>
      <c r="C129" s="2" t="s">
        <v>1314</v>
      </c>
      <c r="D129" s="2" t="s">
        <v>560</v>
      </c>
      <c r="E129" s="2" t="s">
        <v>561</v>
      </c>
      <c r="F129" s="2" t="s">
        <v>1639</v>
      </c>
      <c r="G129" s="2" t="s">
        <v>1639</v>
      </c>
      <c r="H129" s="2" t="s">
        <v>1639</v>
      </c>
      <c r="I129" s="2" t="s">
        <v>1640</v>
      </c>
      <c r="J129" s="2" t="s">
        <v>124</v>
      </c>
      <c r="K129" s="2" t="s">
        <v>324</v>
      </c>
      <c r="L129" s="3">
        <v>45</v>
      </c>
      <c r="M129" s="3">
        <v>47.25</v>
      </c>
      <c r="N129" s="3">
        <v>104.99</v>
      </c>
      <c r="O129" s="2" t="s">
        <v>126</v>
      </c>
      <c r="P129" s="2" t="s">
        <v>512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176</v>
      </c>
      <c r="V129" s="2" t="s">
        <v>177</v>
      </c>
      <c r="W129" s="2" t="s">
        <v>381</v>
      </c>
      <c r="X129" s="2" t="s">
        <v>804</v>
      </c>
      <c r="Y129" s="2" t="s">
        <v>1641</v>
      </c>
      <c r="Z129" s="4">
        <v>103</v>
      </c>
      <c r="AA129" s="4">
        <f>=ROUNDDOWN(25.75,0)</f>
      </c>
      <c r="AB129" s="5">
        <v>4</v>
      </c>
      <c r="AC129" s="2" t="s">
        <v>129</v>
      </c>
      <c r="AD129" s="4"/>
      <c r="AE129" s="4"/>
      <c r="AF129" s="6">
        <v>63</v>
      </c>
      <c r="AG129" s="6"/>
      <c r="AH129" s="7">
        <v>0.9565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2</v>
      </c>
      <c r="AQ129" s="8">
        <v>140</v>
      </c>
      <c r="AR129" s="4"/>
      <c r="AS129" s="8"/>
      <c r="AT129" s="7"/>
      <c r="AU129" s="7"/>
      <c r="AV129" s="4">
        <v>2</v>
      </c>
      <c r="AW129" s="8">
        <v>140</v>
      </c>
      <c r="AX129" s="4"/>
      <c r="AY129" s="8"/>
      <c r="AZ129" s="7"/>
      <c r="BA129" s="7"/>
      <c r="BB129" s="7">
        <v>1</v>
      </c>
      <c r="BC129" s="4">
        <v>2</v>
      </c>
      <c r="BD129" s="8">
        <v>140</v>
      </c>
      <c r="BE129" s="4"/>
      <c r="BF129" s="8"/>
      <c r="BG129" s="7"/>
      <c r="BH129" s="7"/>
      <c r="BI129" s="7">
        <v>1</v>
      </c>
      <c r="BJ129" s="4">
        <v>2</v>
      </c>
      <c r="BK129" s="8">
        <v>140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126</v>
      </c>
      <c r="BW129" s="2" t="s">
        <v>895</v>
      </c>
      <c r="BX129" s="2" t="s">
        <v>1642</v>
      </c>
      <c r="BY129" s="2" t="s">
        <v>139</v>
      </c>
      <c r="BZ129" s="2" t="s">
        <v>129</v>
      </c>
      <c r="CA129" s="4">
        <v>2</v>
      </c>
      <c r="CB129" s="8">
        <v>140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1641</v>
      </c>
      <c r="CJ129" s="2" t="s">
        <v>1155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1155</v>
      </c>
      <c r="CV129" s="2" t="s">
        <v>1643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126</v>
      </c>
      <c r="DG129" s="2" t="s">
        <v>406</v>
      </c>
      <c r="DH129" s="2" t="s">
        <v>129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126</v>
      </c>
      <c r="DS129" s="2" t="s">
        <v>407</v>
      </c>
      <c r="DT129" s="2" t="s">
        <v>1228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136</v>
      </c>
      <c r="ED129" s="2" t="s">
        <v>126</v>
      </c>
      <c r="EE129" s="2" t="s">
        <v>1644</v>
      </c>
      <c r="EF129" s="2" t="s">
        <v>1645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150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209</v>
      </c>
      <c r="FB129" s="2" t="s">
        <v>126</v>
      </c>
      <c r="FC129" s="2" t="s">
        <v>129</v>
      </c>
      <c r="FD129" s="2" t="s">
        <v>129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126</v>
      </c>
      <c r="FO129" s="2" t="s">
        <v>129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518</v>
      </c>
      <c r="GB129" s="2" t="s">
        <v>1481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136</v>
      </c>
      <c r="GL129" s="2" t="s">
        <v>126</v>
      </c>
      <c r="GM129" s="2" t="s">
        <v>520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150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126</v>
      </c>
      <c r="HK129" s="2" t="s">
        <v>520</v>
      </c>
      <c r="HL129" s="2" t="s">
        <v>1646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126</v>
      </c>
      <c r="HW129" s="2" t="s">
        <v>414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168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126</v>
      </c>
      <c r="IU129" s="2" t="s">
        <v>639</v>
      </c>
      <c r="IV129" s="2" t="s">
        <v>343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126</v>
      </c>
      <c r="JS129" s="2" t="s">
        <v>895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129</v>
      </c>
      <c r="ML129" s="2" t="s">
        <v>129</v>
      </c>
      <c r="MM129" s="2" t="s">
        <v>129</v>
      </c>
      <c r="MN129" s="2" t="s">
        <v>129</v>
      </c>
      <c r="MO129" s="2" t="s">
        <v>129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126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126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1647</v>
      </c>
      <c r="B130" s="2" t="s">
        <v>118</v>
      </c>
      <c r="C130" s="2" t="s">
        <v>1314</v>
      </c>
      <c r="D130" s="2" t="s">
        <v>560</v>
      </c>
      <c r="E130" s="2" t="s">
        <v>561</v>
      </c>
      <c r="F130" s="2" t="s">
        <v>1648</v>
      </c>
      <c r="G130" s="2" t="s">
        <v>1648</v>
      </c>
      <c r="H130" s="2" t="s">
        <v>1648</v>
      </c>
      <c r="I130" s="2" t="s">
        <v>1649</v>
      </c>
      <c r="J130" s="2" t="s">
        <v>124</v>
      </c>
      <c r="K130" s="2" t="s">
        <v>602</v>
      </c>
      <c r="L130" s="3">
        <v>43.2</v>
      </c>
      <c r="M130" s="3">
        <v>45.36</v>
      </c>
      <c r="N130" s="3">
        <v>99.99</v>
      </c>
      <c r="O130" s="2" t="s">
        <v>126</v>
      </c>
      <c r="P130" s="2" t="s">
        <v>512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176</v>
      </c>
      <c r="V130" s="2" t="s">
        <v>177</v>
      </c>
      <c r="W130" s="2" t="s">
        <v>132</v>
      </c>
      <c r="X130" s="2" t="s">
        <v>129</v>
      </c>
      <c r="Y130" s="2" t="s">
        <v>1641</v>
      </c>
      <c r="Z130" s="4">
        <v>39</v>
      </c>
      <c r="AA130" s="4">
        <f>=ROUNDDOWN(7.8,0)</f>
      </c>
      <c r="AB130" s="5">
        <v>5</v>
      </c>
      <c r="AC130" s="2" t="s">
        <v>179</v>
      </c>
      <c r="AD130" s="4">
        <v>100</v>
      </c>
      <c r="AE130" s="4">
        <v>100</v>
      </c>
      <c r="AF130" s="6">
        <v>63</v>
      </c>
      <c r="AG130" s="6"/>
      <c r="AH130" s="7">
        <v>0.9565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2</v>
      </c>
      <c r="AQ130" s="8">
        <v>110.88</v>
      </c>
      <c r="AR130" s="4"/>
      <c r="AS130" s="8"/>
      <c r="AT130" s="7"/>
      <c r="AU130" s="7"/>
      <c r="AV130" s="4">
        <v>2</v>
      </c>
      <c r="AW130" s="8">
        <v>110.88</v>
      </c>
      <c r="AX130" s="4"/>
      <c r="AY130" s="8"/>
      <c r="AZ130" s="7"/>
      <c r="BA130" s="7"/>
      <c r="BB130" s="7">
        <v>1</v>
      </c>
      <c r="BC130" s="4">
        <v>2</v>
      </c>
      <c r="BD130" s="8">
        <v>110.88</v>
      </c>
      <c r="BE130" s="4"/>
      <c r="BF130" s="8"/>
      <c r="BG130" s="7"/>
      <c r="BH130" s="7"/>
      <c r="BI130" s="7">
        <v>1</v>
      </c>
      <c r="BJ130" s="4">
        <v>2</v>
      </c>
      <c r="BK130" s="8">
        <v>110.88</v>
      </c>
      <c r="BL130" s="2" t="s">
        <v>16</v>
      </c>
      <c r="BM130" s="7">
        <v>1</v>
      </c>
      <c r="BN130" s="7">
        <v>1</v>
      </c>
      <c r="BO130" s="4">
        <v>2</v>
      </c>
      <c r="BP130" s="8">
        <v>110.88</v>
      </c>
      <c r="BQ130" s="4"/>
      <c r="BR130" s="8"/>
      <c r="BS130" s="7"/>
      <c r="BT130" s="7"/>
      <c r="BU130" s="2" t="s">
        <v>136</v>
      </c>
      <c r="BV130" s="2" t="s">
        <v>126</v>
      </c>
      <c r="BW130" s="2" t="s">
        <v>895</v>
      </c>
      <c r="BX130" s="2" t="s">
        <v>724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126</v>
      </c>
      <c r="CI130" s="2" t="s">
        <v>1641</v>
      </c>
      <c r="CJ130" s="2" t="s">
        <v>414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136</v>
      </c>
      <c r="CT130" s="2" t="s">
        <v>126</v>
      </c>
      <c r="CU130" s="2" t="s">
        <v>1155</v>
      </c>
      <c r="CV130" s="2" t="s">
        <v>129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126</v>
      </c>
      <c r="DG130" s="2" t="s">
        <v>406</v>
      </c>
      <c r="DH130" s="2" t="s">
        <v>835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126</v>
      </c>
      <c r="DS130" s="2" t="s">
        <v>407</v>
      </c>
      <c r="DT130" s="2" t="s">
        <v>709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136</v>
      </c>
      <c r="ED130" s="2" t="s">
        <v>126</v>
      </c>
      <c r="EE130" s="2" t="s">
        <v>1644</v>
      </c>
      <c r="EF130" s="2" t="s">
        <v>946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150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209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126</v>
      </c>
      <c r="GA130" s="2" t="s">
        <v>518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136</v>
      </c>
      <c r="GL130" s="2" t="s">
        <v>126</v>
      </c>
      <c r="GM130" s="2" t="s">
        <v>520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150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126</v>
      </c>
      <c r="HK130" s="2" t="s">
        <v>520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126</v>
      </c>
      <c r="HW130" s="2" t="s">
        <v>414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126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126</v>
      </c>
      <c r="IU130" s="2" t="s">
        <v>1650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126</v>
      </c>
      <c r="JS130" s="2" t="s">
        <v>895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1651</v>
      </c>
      <c r="B131" s="2" t="s">
        <v>118</v>
      </c>
      <c r="C131" s="2" t="s">
        <v>1314</v>
      </c>
      <c r="D131" s="2" t="s">
        <v>560</v>
      </c>
      <c r="E131" s="2" t="s">
        <v>561</v>
      </c>
      <c r="F131" s="2" t="s">
        <v>1652</v>
      </c>
      <c r="G131" s="2" t="s">
        <v>1652</v>
      </c>
      <c r="H131" s="2" t="s">
        <v>1652</v>
      </c>
      <c r="I131" s="2" t="s">
        <v>1653</v>
      </c>
      <c r="J131" s="2" t="s">
        <v>124</v>
      </c>
      <c r="K131" s="2" t="s">
        <v>1539</v>
      </c>
      <c r="L131" s="3">
        <v>24.5</v>
      </c>
      <c r="M131" s="3">
        <v>25.73</v>
      </c>
      <c r="N131" s="3">
        <v>49.99</v>
      </c>
      <c r="O131" s="2" t="s">
        <v>126</v>
      </c>
      <c r="P131" s="2" t="s">
        <v>963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176</v>
      </c>
      <c r="V131" s="2" t="s">
        <v>177</v>
      </c>
      <c r="W131" s="2" t="s">
        <v>786</v>
      </c>
      <c r="X131" s="2" t="s">
        <v>381</v>
      </c>
      <c r="Y131" s="2" t="s">
        <v>129</v>
      </c>
      <c r="Z131" s="4"/>
      <c r="AA131" s="4">
        <f>=ROUNDDOWN({0},0)</f>
      </c>
      <c r="AB131" s="5"/>
      <c r="AC131" s="2" t="s">
        <v>1654</v>
      </c>
      <c r="AD131" s="4">
        <v>100</v>
      </c>
      <c r="AE131" s="4">
        <v>100</v>
      </c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129</v>
      </c>
      <c r="BM131" s="7"/>
      <c r="BN131" s="7"/>
      <c r="BO131" s="4"/>
      <c r="BP131" s="8"/>
      <c r="BQ131" s="4"/>
      <c r="BR131" s="8"/>
      <c r="BS131" s="7"/>
      <c r="BT131" s="7"/>
      <c r="BU131" s="2" t="s">
        <v>168</v>
      </c>
      <c r="BV131" s="2" t="s">
        <v>126</v>
      </c>
      <c r="BW131" s="2" t="s">
        <v>129</v>
      </c>
      <c r="BX131" s="2" t="s">
        <v>129</v>
      </c>
      <c r="BY131" s="2" t="s">
        <v>139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126</v>
      </c>
      <c r="CI131" s="2" t="s">
        <v>129</v>
      </c>
      <c r="CJ131" s="2" t="s">
        <v>129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168</v>
      </c>
      <c r="CT131" s="2" t="s">
        <v>126</v>
      </c>
      <c r="CU131" s="2" t="s">
        <v>129</v>
      </c>
      <c r="CV131" s="2" t="s">
        <v>129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168</v>
      </c>
      <c r="DF131" s="2" t="s">
        <v>126</v>
      </c>
      <c r="DG131" s="2" t="s">
        <v>129</v>
      </c>
      <c r="DH131" s="2" t="s">
        <v>129</v>
      </c>
      <c r="DI131" s="2" t="s">
        <v>139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168</v>
      </c>
      <c r="DR131" s="2" t="s">
        <v>126</v>
      </c>
      <c r="DS131" s="2" t="s">
        <v>129</v>
      </c>
      <c r="DT131" s="2" t="s">
        <v>129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168</v>
      </c>
      <c r="ED131" s="2" t="s">
        <v>126</v>
      </c>
      <c r="EE131" s="2" t="s">
        <v>129</v>
      </c>
      <c r="EF131" s="2" t="s">
        <v>129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129</v>
      </c>
      <c r="FB131" s="2" t="s">
        <v>129</v>
      </c>
      <c r="FC131" s="2" t="s">
        <v>129</v>
      </c>
      <c r="FD131" s="2" t="s">
        <v>129</v>
      </c>
      <c r="FE131" s="2" t="s">
        <v>129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168</v>
      </c>
      <c r="FN131" s="2" t="s">
        <v>126</v>
      </c>
      <c r="FO131" s="2" t="s">
        <v>129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168</v>
      </c>
      <c r="FZ131" s="2" t="s">
        <v>126</v>
      </c>
      <c r="GA131" s="2" t="s">
        <v>129</v>
      </c>
      <c r="GB131" s="2" t="s">
        <v>129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168</v>
      </c>
      <c r="GL131" s="2" t="s">
        <v>126</v>
      </c>
      <c r="GM131" s="2" t="s">
        <v>129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168</v>
      </c>
      <c r="GX131" s="2" t="s">
        <v>126</v>
      </c>
      <c r="GY131" s="2" t="s">
        <v>129</v>
      </c>
      <c r="GZ131" s="2" t="s">
        <v>129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168</v>
      </c>
      <c r="HJ131" s="2" t="s">
        <v>126</v>
      </c>
      <c r="HK131" s="2" t="s">
        <v>129</v>
      </c>
      <c r="HL131" s="2" t="s">
        <v>129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126</v>
      </c>
      <c r="HW131" s="2" t="s">
        <v>129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126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168</v>
      </c>
      <c r="IT131" s="2" t="s">
        <v>126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126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126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1655</v>
      </c>
      <c r="B132" s="2" t="s">
        <v>118</v>
      </c>
      <c r="C132" s="2" t="s">
        <v>1314</v>
      </c>
      <c r="D132" s="2" t="s">
        <v>560</v>
      </c>
      <c r="E132" s="2" t="s">
        <v>561</v>
      </c>
      <c r="F132" s="2" t="s">
        <v>1656</v>
      </c>
      <c r="G132" s="2" t="s">
        <v>1656</v>
      </c>
      <c r="H132" s="2" t="s">
        <v>1656</v>
      </c>
      <c r="I132" s="2" t="s">
        <v>1657</v>
      </c>
      <c r="J132" s="2" t="s">
        <v>124</v>
      </c>
      <c r="K132" s="2" t="s">
        <v>1488</v>
      </c>
      <c r="L132" s="3">
        <v>38.7</v>
      </c>
      <c r="M132" s="3">
        <v>40.64</v>
      </c>
      <c r="N132" s="3">
        <v>89.99</v>
      </c>
      <c r="O132" s="2" t="s">
        <v>126</v>
      </c>
      <c r="P132" s="2" t="s">
        <v>512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176</v>
      </c>
      <c r="V132" s="2" t="s">
        <v>177</v>
      </c>
      <c r="W132" s="2" t="s">
        <v>366</v>
      </c>
      <c r="X132" s="2" t="s">
        <v>129</v>
      </c>
      <c r="Y132" s="2" t="s">
        <v>1641</v>
      </c>
      <c r="Z132" s="4">
        <v>65</v>
      </c>
      <c r="AA132" s="4">
        <f>=ROUNDDOWN(10.8333333333333,0)</f>
      </c>
      <c r="AB132" s="5">
        <v>6</v>
      </c>
      <c r="AC132" s="2" t="s">
        <v>714</v>
      </c>
      <c r="AD132" s="4">
        <v>100</v>
      </c>
      <c r="AE132" s="4">
        <v>100</v>
      </c>
      <c r="AF132" s="6">
        <v>63</v>
      </c>
      <c r="AG132" s="6"/>
      <c r="AH132" s="7">
        <v>0.9565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126</v>
      </c>
      <c r="BW132" s="2" t="s">
        <v>895</v>
      </c>
      <c r="BX132" s="2" t="s">
        <v>665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126</v>
      </c>
      <c r="CI132" s="2" t="s">
        <v>1641</v>
      </c>
      <c r="CJ132" s="2" t="s">
        <v>414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126</v>
      </c>
      <c r="CU132" s="2" t="s">
        <v>1155</v>
      </c>
      <c r="CV132" s="2" t="s">
        <v>767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126</v>
      </c>
      <c r="DG132" s="2" t="s">
        <v>406</v>
      </c>
      <c r="DH132" s="2" t="s">
        <v>843</v>
      </c>
      <c r="DI132" s="2" t="s">
        <v>139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126</v>
      </c>
      <c r="DS132" s="2" t="s">
        <v>407</v>
      </c>
      <c r="DT132" s="2" t="s">
        <v>956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136</v>
      </c>
      <c r="ED132" s="2" t="s">
        <v>126</v>
      </c>
      <c r="EE132" s="2" t="s">
        <v>1644</v>
      </c>
      <c r="EF132" s="2" t="s">
        <v>1658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150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209</v>
      </c>
      <c r="FB132" s="2" t="s">
        <v>126</v>
      </c>
      <c r="FC132" s="2" t="s">
        <v>129</v>
      </c>
      <c r="FD132" s="2" t="s">
        <v>129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168</v>
      </c>
      <c r="FN132" s="2" t="s">
        <v>126</v>
      </c>
      <c r="FO132" s="2" t="s">
        <v>129</v>
      </c>
      <c r="FP132" s="2" t="s">
        <v>129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518</v>
      </c>
      <c r="GB132" s="2" t="s">
        <v>129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136</v>
      </c>
      <c r="GL132" s="2" t="s">
        <v>126</v>
      </c>
      <c r="GM132" s="2" t="s">
        <v>520</v>
      </c>
      <c r="GN132" s="2" t="s">
        <v>129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150</v>
      </c>
      <c r="GX132" s="2" t="s">
        <v>126</v>
      </c>
      <c r="GY132" s="2" t="s">
        <v>129</v>
      </c>
      <c r="GZ132" s="2" t="s">
        <v>129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126</v>
      </c>
      <c r="HK132" s="2" t="s">
        <v>520</v>
      </c>
      <c r="HL132" s="2" t="s">
        <v>1266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126</v>
      </c>
      <c r="HW132" s="2" t="s">
        <v>414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126</v>
      </c>
      <c r="IU132" s="2" t="s">
        <v>639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126</v>
      </c>
      <c r="JS132" s="2" t="s">
        <v>895</v>
      </c>
      <c r="JT132" s="2" t="s">
        <v>492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168</v>
      </c>
      <c r="PF132" s="2" t="s">
        <v>126</v>
      </c>
      <c r="PG132" s="2" t="s">
        <v>129</v>
      </c>
      <c r="PH132" s="2" t="s">
        <v>129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1659</v>
      </c>
      <c r="B133" s="2" t="s">
        <v>118</v>
      </c>
      <c r="C133" s="2" t="s">
        <v>1314</v>
      </c>
      <c r="D133" s="2" t="s">
        <v>560</v>
      </c>
      <c r="E133" s="2" t="s">
        <v>561</v>
      </c>
      <c r="F133" s="2" t="s">
        <v>1660</v>
      </c>
      <c r="G133" s="2" t="s">
        <v>1660</v>
      </c>
      <c r="H133" s="2" t="s">
        <v>1660</v>
      </c>
      <c r="I133" s="2" t="s">
        <v>1661</v>
      </c>
      <c r="J133" s="2" t="s">
        <v>124</v>
      </c>
      <c r="K133" s="2" t="s">
        <v>324</v>
      </c>
      <c r="L133" s="3">
        <v>52</v>
      </c>
      <c r="M133" s="3">
        <v>54.6</v>
      </c>
      <c r="N133" s="3">
        <v>109.99</v>
      </c>
      <c r="O133" s="2" t="s">
        <v>126</v>
      </c>
      <c r="P133" s="2" t="s">
        <v>443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176</v>
      </c>
      <c r="V133" s="2" t="s">
        <v>177</v>
      </c>
      <c r="W133" s="2" t="s">
        <v>381</v>
      </c>
      <c r="X133" s="2" t="s">
        <v>786</v>
      </c>
      <c r="Y133" s="2" t="s">
        <v>129</v>
      </c>
      <c r="Z133" s="4"/>
      <c r="AA133" s="4">
        <f>=ROUNDDOWN({0},0)</f>
      </c>
      <c r="AB133" s="5"/>
      <c r="AC133" s="2" t="s">
        <v>134</v>
      </c>
      <c r="AD133" s="4">
        <v>100</v>
      </c>
      <c r="AE133" s="4">
        <v>100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168</v>
      </c>
      <c r="BV133" s="2" t="s">
        <v>126</v>
      </c>
      <c r="BW133" s="2" t="s">
        <v>129</v>
      </c>
      <c r="BX133" s="2" t="s">
        <v>129</v>
      </c>
      <c r="BY133" s="2" t="s">
        <v>139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126</v>
      </c>
      <c r="CI133" s="2" t="s">
        <v>129</v>
      </c>
      <c r="CJ133" s="2" t="s">
        <v>129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168</v>
      </c>
      <c r="CT133" s="2" t="s">
        <v>126</v>
      </c>
      <c r="CU133" s="2" t="s">
        <v>129</v>
      </c>
      <c r="CV133" s="2" t="s">
        <v>129</v>
      </c>
      <c r="CW133" s="2" t="s">
        <v>139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168</v>
      </c>
      <c r="DF133" s="2" t="s">
        <v>126</v>
      </c>
      <c r="DG133" s="2" t="s">
        <v>129</v>
      </c>
      <c r="DH133" s="2" t="s">
        <v>129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168</v>
      </c>
      <c r="DR133" s="2" t="s">
        <v>126</v>
      </c>
      <c r="DS133" s="2" t="s">
        <v>129</v>
      </c>
      <c r="DT133" s="2" t="s">
        <v>129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168</v>
      </c>
      <c r="ED133" s="2" t="s">
        <v>126</v>
      </c>
      <c r="EE133" s="2" t="s">
        <v>129</v>
      </c>
      <c r="EF133" s="2" t="s">
        <v>129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129</v>
      </c>
      <c r="FB133" s="2" t="s">
        <v>129</v>
      </c>
      <c r="FC133" s="2" t="s">
        <v>129</v>
      </c>
      <c r="FD133" s="2" t="s">
        <v>129</v>
      </c>
      <c r="FE133" s="2" t="s">
        <v>129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168</v>
      </c>
      <c r="FN133" s="2" t="s">
        <v>126</v>
      </c>
      <c r="FO133" s="2" t="s">
        <v>129</v>
      </c>
      <c r="FP133" s="2" t="s">
        <v>129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168</v>
      </c>
      <c r="FZ133" s="2" t="s">
        <v>126</v>
      </c>
      <c r="GA133" s="2" t="s">
        <v>129</v>
      </c>
      <c r="GB133" s="2" t="s">
        <v>129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168</v>
      </c>
      <c r="GL133" s="2" t="s">
        <v>126</v>
      </c>
      <c r="GM133" s="2" t="s">
        <v>129</v>
      </c>
      <c r="GN133" s="2" t="s">
        <v>129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168</v>
      </c>
      <c r="GX133" s="2" t="s">
        <v>126</v>
      </c>
      <c r="GY133" s="2" t="s">
        <v>129</v>
      </c>
      <c r="GZ133" s="2" t="s">
        <v>129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168</v>
      </c>
      <c r="HJ133" s="2" t="s">
        <v>126</v>
      </c>
      <c r="HK133" s="2" t="s">
        <v>129</v>
      </c>
      <c r="HL133" s="2" t="s">
        <v>129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168</v>
      </c>
      <c r="HV133" s="2" t="s">
        <v>126</v>
      </c>
      <c r="HW133" s="2" t="s">
        <v>129</v>
      </c>
      <c r="HX133" s="2" t="s">
        <v>129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168</v>
      </c>
      <c r="IT133" s="2" t="s">
        <v>126</v>
      </c>
      <c r="IU133" s="2" t="s">
        <v>129</v>
      </c>
      <c r="IV133" s="2" t="s">
        <v>129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126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169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126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126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126</v>
      </c>
      <c r="OU133" s="2" t="s">
        <v>129</v>
      </c>
      <c r="OV133" s="2" t="s">
        <v>129</v>
      </c>
      <c r="OW133" s="2" t="s">
        <v>139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168</v>
      </c>
      <c r="PF133" s="2" t="s">
        <v>126</v>
      </c>
      <c r="PG133" s="2" t="s">
        <v>129</v>
      </c>
      <c r="PH133" s="2" t="s">
        <v>129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1662</v>
      </c>
      <c r="B134" s="2" t="s">
        <v>118</v>
      </c>
      <c r="C134" s="2" t="s">
        <v>1314</v>
      </c>
      <c r="D134" s="2" t="s">
        <v>560</v>
      </c>
      <c r="E134" s="2" t="s">
        <v>561</v>
      </c>
      <c r="F134" s="2" t="s">
        <v>1663</v>
      </c>
      <c r="G134" s="2" t="s">
        <v>1663</v>
      </c>
      <c r="H134" s="2" t="s">
        <v>1663</v>
      </c>
      <c r="I134" s="2" t="s">
        <v>1664</v>
      </c>
      <c r="J134" s="2" t="s">
        <v>124</v>
      </c>
      <c r="K134" s="2" t="s">
        <v>1665</v>
      </c>
      <c r="L134" s="3">
        <v>49</v>
      </c>
      <c r="M134" s="3">
        <v>51.45</v>
      </c>
      <c r="N134" s="3">
        <v>99.99</v>
      </c>
      <c r="O134" s="2" t="s">
        <v>126</v>
      </c>
      <c r="P134" s="2" t="s">
        <v>443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176</v>
      </c>
      <c r="V134" s="2" t="s">
        <v>177</v>
      </c>
      <c r="W134" s="2" t="s">
        <v>381</v>
      </c>
      <c r="X134" s="2" t="s">
        <v>786</v>
      </c>
      <c r="Y134" s="2" t="s">
        <v>787</v>
      </c>
      <c r="Z134" s="4">
        <v>90</v>
      </c>
      <c r="AA134" s="4">
        <f>=ROUNDDOWN({0},0)</f>
      </c>
      <c r="AB134" s="5"/>
      <c r="AC134" s="2" t="s">
        <v>129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129</v>
      </c>
      <c r="BM134" s="7"/>
      <c r="BN134" s="7"/>
      <c r="BO134" s="4"/>
      <c r="BP134" s="8"/>
      <c r="BQ134" s="4"/>
      <c r="BR134" s="8"/>
      <c r="BS134" s="7"/>
      <c r="BT134" s="7"/>
      <c r="BU134" s="2" t="s">
        <v>136</v>
      </c>
      <c r="BV134" s="2" t="s">
        <v>126</v>
      </c>
      <c r="BW134" s="2" t="s">
        <v>557</v>
      </c>
      <c r="BX134" s="2" t="s">
        <v>129</v>
      </c>
      <c r="BY134" s="2" t="s">
        <v>139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136</v>
      </c>
      <c r="CH134" s="2" t="s">
        <v>126</v>
      </c>
      <c r="CI134" s="2" t="s">
        <v>789</v>
      </c>
      <c r="CJ134" s="2" t="s">
        <v>129</v>
      </c>
      <c r="CK134" s="2" t="s">
        <v>139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126</v>
      </c>
      <c r="CU134" s="2" t="s">
        <v>787</v>
      </c>
      <c r="CV134" s="2" t="s">
        <v>129</v>
      </c>
      <c r="CW134" s="2" t="s">
        <v>139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209</v>
      </c>
      <c r="DF134" s="2" t="s">
        <v>126</v>
      </c>
      <c r="DG134" s="2" t="s">
        <v>129</v>
      </c>
      <c r="DH134" s="2" t="s">
        <v>129</v>
      </c>
      <c r="DI134" s="2" t="s">
        <v>139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209</v>
      </c>
      <c r="DR134" s="2" t="s">
        <v>126</v>
      </c>
      <c r="DS134" s="2" t="s">
        <v>129</v>
      </c>
      <c r="DT134" s="2" t="s">
        <v>129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126</v>
      </c>
      <c r="EE134" s="2" t="s">
        <v>1666</v>
      </c>
      <c r="EF134" s="2" t="s">
        <v>129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126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129</v>
      </c>
      <c r="FB134" s="2" t="s">
        <v>129</v>
      </c>
      <c r="FC134" s="2" t="s">
        <v>129</v>
      </c>
      <c r="FD134" s="2" t="s">
        <v>129</v>
      </c>
      <c r="FE134" s="2" t="s">
        <v>129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126</v>
      </c>
      <c r="FO134" s="2" t="s">
        <v>129</v>
      </c>
      <c r="FP134" s="2" t="s">
        <v>129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209</v>
      </c>
      <c r="FZ134" s="2" t="s">
        <v>126</v>
      </c>
      <c r="GA134" s="2" t="s">
        <v>129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150</v>
      </c>
      <c r="GL134" s="2" t="s">
        <v>126</v>
      </c>
      <c r="GM134" s="2" t="s">
        <v>129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150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168</v>
      </c>
      <c r="HJ134" s="2" t="s">
        <v>126</v>
      </c>
      <c r="HK134" s="2" t="s">
        <v>129</v>
      </c>
      <c r="HL134" s="2" t="s">
        <v>129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126</v>
      </c>
      <c r="HW134" s="2" t="s">
        <v>129</v>
      </c>
      <c r="HX134" s="2" t="s">
        <v>129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126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209</v>
      </c>
      <c r="IT134" s="2" t="s">
        <v>126</v>
      </c>
      <c r="IU134" s="2" t="s">
        <v>129</v>
      </c>
      <c r="IV134" s="2" t="s">
        <v>129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126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136</v>
      </c>
      <c r="JR134" s="2" t="s">
        <v>126</v>
      </c>
      <c r="JS134" s="2" t="s">
        <v>789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129</v>
      </c>
      <c r="ML134" s="2" t="s">
        <v>129</v>
      </c>
      <c r="MM134" s="2" t="s">
        <v>129</v>
      </c>
      <c r="MN134" s="2" t="s">
        <v>129</v>
      </c>
      <c r="MO134" s="2" t="s">
        <v>129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126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126</v>
      </c>
      <c r="OU134" s="2" t="s">
        <v>129</v>
      </c>
      <c r="OV134" s="2" t="s">
        <v>129</v>
      </c>
      <c r="OW134" s="2" t="s">
        <v>139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168</v>
      </c>
      <c r="PF134" s="2" t="s">
        <v>126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126</v>
      </c>
      <c r="QE134" s="2" t="s">
        <v>129</v>
      </c>
      <c r="QF134" s="2" t="s">
        <v>129</v>
      </c>
      <c r="QG134" s="2" t="s">
        <v>139</v>
      </c>
      <c r="QH134" s="2" t="s">
        <v>129</v>
      </c>
    </row>
    <row r="135">
      <c r="A135" s="2" t="s">
        <v>1667</v>
      </c>
      <c r="B135" s="2" t="s">
        <v>118</v>
      </c>
      <c r="C135" s="2" t="s">
        <v>1314</v>
      </c>
      <c r="D135" s="2" t="s">
        <v>560</v>
      </c>
      <c r="E135" s="2" t="s">
        <v>561</v>
      </c>
      <c r="F135" s="2" t="s">
        <v>1668</v>
      </c>
      <c r="G135" s="2" t="s">
        <v>1668</v>
      </c>
      <c r="H135" s="2" t="s">
        <v>1668</v>
      </c>
      <c r="I135" s="2" t="s">
        <v>1669</v>
      </c>
      <c r="J135" s="2" t="s">
        <v>124</v>
      </c>
      <c r="K135" s="2" t="s">
        <v>1670</v>
      </c>
      <c r="L135" s="3">
        <v>55</v>
      </c>
      <c r="M135" s="3">
        <v>57.75</v>
      </c>
      <c r="N135" s="3">
        <v>114.99</v>
      </c>
      <c r="O135" s="2" t="s">
        <v>126</v>
      </c>
      <c r="P135" s="2" t="s">
        <v>443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176</v>
      </c>
      <c r="V135" s="2" t="s">
        <v>177</v>
      </c>
      <c r="W135" s="2" t="s">
        <v>786</v>
      </c>
      <c r="X135" s="2" t="s">
        <v>381</v>
      </c>
      <c r="Y135" s="2" t="s">
        <v>1671</v>
      </c>
      <c r="Z135" s="4">
        <v>100</v>
      </c>
      <c r="AA135" s="4">
        <f>=ROUNDDOWN({0},0)</f>
      </c>
      <c r="AB135" s="5"/>
      <c r="AC135" s="2" t="s">
        <v>129</v>
      </c>
      <c r="AD135" s="4"/>
      <c r="AE135" s="4"/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129</v>
      </c>
      <c r="BM135" s="7"/>
      <c r="BN135" s="7"/>
      <c r="BO135" s="4"/>
      <c r="BP135" s="8"/>
      <c r="BQ135" s="4"/>
      <c r="BR135" s="8"/>
      <c r="BS135" s="7"/>
      <c r="BT135" s="7"/>
      <c r="BU135" s="2" t="s">
        <v>209</v>
      </c>
      <c r="BV135" s="2" t="s">
        <v>126</v>
      </c>
      <c r="BW135" s="2" t="s">
        <v>129</v>
      </c>
      <c r="BX135" s="2" t="s">
        <v>129</v>
      </c>
      <c r="BY135" s="2" t="s">
        <v>139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126</v>
      </c>
      <c r="CI135" s="2" t="s">
        <v>1286</v>
      </c>
      <c r="CJ135" s="2" t="s">
        <v>129</v>
      </c>
      <c r="CK135" s="2" t="s">
        <v>139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209</v>
      </c>
      <c r="CT135" s="2" t="s">
        <v>126</v>
      </c>
      <c r="CU135" s="2" t="s">
        <v>129</v>
      </c>
      <c r="CV135" s="2" t="s">
        <v>129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209</v>
      </c>
      <c r="DF135" s="2" t="s">
        <v>126</v>
      </c>
      <c r="DG135" s="2" t="s">
        <v>129</v>
      </c>
      <c r="DH135" s="2" t="s">
        <v>129</v>
      </c>
      <c r="DI135" s="2" t="s">
        <v>139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209</v>
      </c>
      <c r="DR135" s="2" t="s">
        <v>126</v>
      </c>
      <c r="DS135" s="2" t="s">
        <v>129</v>
      </c>
      <c r="DT135" s="2" t="s">
        <v>129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168</v>
      </c>
      <c r="ED135" s="2" t="s">
        <v>126</v>
      </c>
      <c r="EE135" s="2" t="s">
        <v>129</v>
      </c>
      <c r="EF135" s="2" t="s">
        <v>129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150</v>
      </c>
      <c r="EP135" s="2" t="s">
        <v>126</v>
      </c>
      <c r="EQ135" s="2" t="s">
        <v>129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129</v>
      </c>
      <c r="FB135" s="2" t="s">
        <v>129</v>
      </c>
      <c r="FC135" s="2" t="s">
        <v>129</v>
      </c>
      <c r="FD135" s="2" t="s">
        <v>129</v>
      </c>
      <c r="FE135" s="2" t="s">
        <v>129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126</v>
      </c>
      <c r="FO135" s="2" t="s">
        <v>129</v>
      </c>
      <c r="FP135" s="2" t="s">
        <v>129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209</v>
      </c>
      <c r="FZ135" s="2" t="s">
        <v>126</v>
      </c>
      <c r="GA135" s="2" t="s">
        <v>129</v>
      </c>
      <c r="GB135" s="2" t="s">
        <v>129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150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150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168</v>
      </c>
      <c r="HJ135" s="2" t="s">
        <v>126</v>
      </c>
      <c r="HK135" s="2" t="s">
        <v>129</v>
      </c>
      <c r="HL135" s="2" t="s">
        <v>129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126</v>
      </c>
      <c r="HW135" s="2" t="s">
        <v>129</v>
      </c>
      <c r="HX135" s="2" t="s">
        <v>129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168</v>
      </c>
      <c r="IH135" s="2" t="s">
        <v>126</v>
      </c>
      <c r="II135" s="2" t="s">
        <v>129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209</v>
      </c>
      <c r="IT135" s="2" t="s">
        <v>126</v>
      </c>
      <c r="IU135" s="2" t="s">
        <v>129</v>
      </c>
      <c r="IV135" s="2" t="s">
        <v>129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126</v>
      </c>
      <c r="JS135" s="2" t="s">
        <v>1286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126</v>
      </c>
      <c r="LO135" s="2" t="s">
        <v>129</v>
      </c>
      <c r="LP135" s="2" t="s">
        <v>129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129</v>
      </c>
      <c r="ML135" s="2" t="s">
        <v>129</v>
      </c>
      <c r="MM135" s="2" t="s">
        <v>129</v>
      </c>
      <c r="MN135" s="2" t="s">
        <v>129</v>
      </c>
      <c r="MO135" s="2" t="s">
        <v>129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169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126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126</v>
      </c>
      <c r="OU135" s="2" t="s">
        <v>129</v>
      </c>
      <c r="OV135" s="2" t="s">
        <v>129</v>
      </c>
      <c r="OW135" s="2" t="s">
        <v>139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168</v>
      </c>
      <c r="PF135" s="2" t="s">
        <v>126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129</v>
      </c>
    </row>
    <row r="136">
      <c r="A136" s="2" t="s">
        <v>1672</v>
      </c>
      <c r="B136" s="2" t="s">
        <v>118</v>
      </c>
      <c r="C136" s="2" t="s">
        <v>1314</v>
      </c>
      <c r="D136" s="2" t="s">
        <v>560</v>
      </c>
      <c r="E136" s="2" t="s">
        <v>561</v>
      </c>
      <c r="F136" s="2" t="s">
        <v>1673</v>
      </c>
      <c r="G136" s="2" t="s">
        <v>1673</v>
      </c>
      <c r="H136" s="2" t="s">
        <v>1673</v>
      </c>
      <c r="I136" s="2" t="s">
        <v>1674</v>
      </c>
      <c r="J136" s="2" t="s">
        <v>124</v>
      </c>
      <c r="K136" s="2" t="s">
        <v>324</v>
      </c>
      <c r="L136" s="3">
        <v>33</v>
      </c>
      <c r="M136" s="3">
        <v>34.65</v>
      </c>
      <c r="N136" s="3">
        <v>69.99</v>
      </c>
      <c r="O136" s="2" t="s">
        <v>126</v>
      </c>
      <c r="P136" s="2" t="s">
        <v>443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176</v>
      </c>
      <c r="V136" s="2" t="s">
        <v>177</v>
      </c>
      <c r="W136" s="2" t="s">
        <v>381</v>
      </c>
      <c r="X136" s="2" t="s">
        <v>804</v>
      </c>
      <c r="Y136" s="2" t="s">
        <v>1671</v>
      </c>
      <c r="Z136" s="4">
        <v>100</v>
      </c>
      <c r="AA136" s="4">
        <f>=ROUNDDOWN({0},0)</f>
      </c>
      <c r="AB136" s="5"/>
      <c r="AC136" s="2" t="s">
        <v>129</v>
      </c>
      <c r="AD136" s="4"/>
      <c r="AE136" s="4"/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129</v>
      </c>
      <c r="BM136" s="7"/>
      <c r="BN136" s="7"/>
      <c r="BO136" s="4"/>
      <c r="BP136" s="8"/>
      <c r="BQ136" s="4"/>
      <c r="BR136" s="8"/>
      <c r="BS136" s="7"/>
      <c r="BT136" s="7"/>
      <c r="BU136" s="2" t="s">
        <v>209</v>
      </c>
      <c r="BV136" s="2" t="s">
        <v>126</v>
      </c>
      <c r="BW136" s="2" t="s">
        <v>129</v>
      </c>
      <c r="BX136" s="2" t="s">
        <v>129</v>
      </c>
      <c r="BY136" s="2" t="s">
        <v>139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126</v>
      </c>
      <c r="CI136" s="2" t="s">
        <v>1286</v>
      </c>
      <c r="CJ136" s="2" t="s">
        <v>129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209</v>
      </c>
      <c r="CT136" s="2" t="s">
        <v>126</v>
      </c>
      <c r="CU136" s="2" t="s">
        <v>129</v>
      </c>
      <c r="CV136" s="2" t="s">
        <v>129</v>
      </c>
      <c r="CW136" s="2" t="s">
        <v>139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209</v>
      </c>
      <c r="DF136" s="2" t="s">
        <v>126</v>
      </c>
      <c r="DG136" s="2" t="s">
        <v>129</v>
      </c>
      <c r="DH136" s="2" t="s">
        <v>129</v>
      </c>
      <c r="DI136" s="2" t="s">
        <v>139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209</v>
      </c>
      <c r="DR136" s="2" t="s">
        <v>126</v>
      </c>
      <c r="DS136" s="2" t="s">
        <v>129</v>
      </c>
      <c r="DT136" s="2" t="s">
        <v>129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168</v>
      </c>
      <c r="ED136" s="2" t="s">
        <v>126</v>
      </c>
      <c r="EE136" s="2" t="s">
        <v>129</v>
      </c>
      <c r="EF136" s="2" t="s">
        <v>129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150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129</v>
      </c>
      <c r="FB136" s="2" t="s">
        <v>129</v>
      </c>
      <c r="FC136" s="2" t="s">
        <v>129</v>
      </c>
      <c r="FD136" s="2" t="s">
        <v>129</v>
      </c>
      <c r="FE136" s="2" t="s">
        <v>129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126</v>
      </c>
      <c r="FO136" s="2" t="s">
        <v>129</v>
      </c>
      <c r="FP136" s="2" t="s">
        <v>129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209</v>
      </c>
      <c r="FZ136" s="2" t="s">
        <v>126</v>
      </c>
      <c r="GA136" s="2" t="s">
        <v>129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150</v>
      </c>
      <c r="GL136" s="2" t="s">
        <v>126</v>
      </c>
      <c r="GM136" s="2" t="s">
        <v>129</v>
      </c>
      <c r="GN136" s="2" t="s">
        <v>129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150</v>
      </c>
      <c r="GX136" s="2" t="s">
        <v>126</v>
      </c>
      <c r="GY136" s="2" t="s">
        <v>129</v>
      </c>
      <c r="GZ136" s="2" t="s">
        <v>129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168</v>
      </c>
      <c r="HJ136" s="2" t="s">
        <v>126</v>
      </c>
      <c r="HK136" s="2" t="s">
        <v>129</v>
      </c>
      <c r="HL136" s="2" t="s">
        <v>129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126</v>
      </c>
      <c r="HW136" s="2" t="s">
        <v>129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168</v>
      </c>
      <c r="IH136" s="2" t="s">
        <v>126</v>
      </c>
      <c r="II136" s="2" t="s">
        <v>129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209</v>
      </c>
      <c r="IT136" s="2" t="s">
        <v>126</v>
      </c>
      <c r="IU136" s="2" t="s">
        <v>129</v>
      </c>
      <c r="IV136" s="2" t="s">
        <v>129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168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126</v>
      </c>
      <c r="JS136" s="2" t="s">
        <v>1286</v>
      </c>
      <c r="JT136" s="2" t="s">
        <v>129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126</v>
      </c>
      <c r="OU136" s="2" t="s">
        <v>129</v>
      </c>
      <c r="OV136" s="2" t="s">
        <v>129</v>
      </c>
      <c r="OW136" s="2" t="s">
        <v>139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168</v>
      </c>
      <c r="PF136" s="2" t="s">
        <v>126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129</v>
      </c>
    </row>
    <row r="137">
      <c r="A137" s="2" t="s">
        <v>1675</v>
      </c>
      <c r="B137" s="2" t="s">
        <v>118</v>
      </c>
      <c r="C137" s="2" t="s">
        <v>1314</v>
      </c>
      <c r="D137" s="2" t="s">
        <v>560</v>
      </c>
      <c r="E137" s="2" t="s">
        <v>561</v>
      </c>
      <c r="F137" s="2" t="s">
        <v>1676</v>
      </c>
      <c r="G137" s="2" t="s">
        <v>1676</v>
      </c>
      <c r="H137" s="2" t="s">
        <v>1676</v>
      </c>
      <c r="I137" s="2" t="s">
        <v>1677</v>
      </c>
      <c r="J137" s="2" t="s">
        <v>124</v>
      </c>
      <c r="K137" s="2" t="s">
        <v>808</v>
      </c>
      <c r="L137" s="3">
        <v>38.4</v>
      </c>
      <c r="M137" s="3">
        <v>40.32</v>
      </c>
      <c r="N137" s="3">
        <v>79.99</v>
      </c>
      <c r="O137" s="2" t="s">
        <v>126</v>
      </c>
      <c r="P137" s="2" t="s">
        <v>963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176</v>
      </c>
      <c r="V137" s="2" t="s">
        <v>177</v>
      </c>
      <c r="W137" s="2" t="s">
        <v>1678</v>
      </c>
      <c r="X137" s="2" t="s">
        <v>381</v>
      </c>
      <c r="Y137" s="2" t="s">
        <v>129</v>
      </c>
      <c r="Z137" s="4"/>
      <c r="AA137" s="4">
        <f>=ROUNDDOWN({0},0)</f>
      </c>
      <c r="AB137" s="5"/>
      <c r="AC137" s="2" t="s">
        <v>1679</v>
      </c>
      <c r="AD137" s="4">
        <v>100</v>
      </c>
      <c r="AE137" s="4">
        <v>100</v>
      </c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168</v>
      </c>
      <c r="BV137" s="2" t="s">
        <v>126</v>
      </c>
      <c r="BW137" s="2" t="s">
        <v>129</v>
      </c>
      <c r="BX137" s="2" t="s">
        <v>129</v>
      </c>
      <c r="BY137" s="2" t="s">
        <v>139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126</v>
      </c>
      <c r="CI137" s="2" t="s">
        <v>129</v>
      </c>
      <c r="CJ137" s="2" t="s">
        <v>129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168</v>
      </c>
      <c r="CT137" s="2" t="s">
        <v>126</v>
      </c>
      <c r="CU137" s="2" t="s">
        <v>129</v>
      </c>
      <c r="CV137" s="2" t="s">
        <v>129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168</v>
      </c>
      <c r="DF137" s="2" t="s">
        <v>126</v>
      </c>
      <c r="DG137" s="2" t="s">
        <v>129</v>
      </c>
      <c r="DH137" s="2" t="s">
        <v>129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168</v>
      </c>
      <c r="DR137" s="2" t="s">
        <v>126</v>
      </c>
      <c r="DS137" s="2" t="s">
        <v>129</v>
      </c>
      <c r="DT137" s="2" t="s">
        <v>129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168</v>
      </c>
      <c r="ED137" s="2" t="s">
        <v>126</v>
      </c>
      <c r="EE137" s="2" t="s">
        <v>129</v>
      </c>
      <c r="EF137" s="2" t="s">
        <v>129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168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129</v>
      </c>
      <c r="FB137" s="2" t="s">
        <v>129</v>
      </c>
      <c r="FC137" s="2" t="s">
        <v>129</v>
      </c>
      <c r="FD137" s="2" t="s">
        <v>129</v>
      </c>
      <c r="FE137" s="2" t="s">
        <v>129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126</v>
      </c>
      <c r="FO137" s="2" t="s">
        <v>129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168</v>
      </c>
      <c r="FZ137" s="2" t="s">
        <v>126</v>
      </c>
      <c r="GA137" s="2" t="s">
        <v>129</v>
      </c>
      <c r="GB137" s="2" t="s">
        <v>129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126</v>
      </c>
      <c r="GM137" s="2" t="s">
        <v>129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168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168</v>
      </c>
      <c r="HJ137" s="2" t="s">
        <v>126</v>
      </c>
      <c r="HK137" s="2" t="s">
        <v>129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126</v>
      </c>
      <c r="HW137" s="2" t="s">
        <v>129</v>
      </c>
      <c r="HX137" s="2" t="s">
        <v>129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168</v>
      </c>
      <c r="IH137" s="2" t="s">
        <v>126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126</v>
      </c>
      <c r="IU137" s="2" t="s">
        <v>129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126</v>
      </c>
      <c r="JS137" s="2" t="s">
        <v>129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168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126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126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126</v>
      </c>
      <c r="OU137" s="2" t="s">
        <v>129</v>
      </c>
      <c r="OV137" s="2" t="s">
        <v>129</v>
      </c>
      <c r="OW137" s="2" t="s">
        <v>139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168</v>
      </c>
      <c r="PF137" s="2" t="s">
        <v>126</v>
      </c>
      <c r="PG137" s="2" t="s">
        <v>129</v>
      </c>
      <c r="PH137" s="2" t="s">
        <v>129</v>
      </c>
      <c r="PI137" s="2" t="s">
        <v>139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126</v>
      </c>
      <c r="QE137" s="2" t="s">
        <v>129</v>
      </c>
      <c r="QF137" s="2" t="s">
        <v>129</v>
      </c>
      <c r="QG137" s="2" t="s">
        <v>139</v>
      </c>
      <c r="QH137" s="2" t="s">
        <v>129</v>
      </c>
    </row>
    <row r="138">
      <c r="A138" s="2" t="s">
        <v>1680</v>
      </c>
      <c r="B138" s="2" t="s">
        <v>118</v>
      </c>
      <c r="C138" s="2" t="s">
        <v>1314</v>
      </c>
      <c r="D138" s="2" t="s">
        <v>560</v>
      </c>
      <c r="E138" s="2" t="s">
        <v>1681</v>
      </c>
      <c r="F138" s="2" t="s">
        <v>1682</v>
      </c>
      <c r="G138" s="2" t="s">
        <v>129</v>
      </c>
      <c r="H138" s="2" t="s">
        <v>129</v>
      </c>
      <c r="I138" s="2" t="s">
        <v>129</v>
      </c>
      <c r="J138" s="2" t="s">
        <v>1683</v>
      </c>
      <c r="K138" s="2" t="s">
        <v>808</v>
      </c>
      <c r="L138" s="3">
        <v>92.89</v>
      </c>
      <c r="M138" s="3"/>
      <c r="N138" s="3"/>
      <c r="O138" s="2" t="s">
        <v>1684</v>
      </c>
      <c r="P138" s="2" t="s">
        <v>129</v>
      </c>
      <c r="Q138" s="2" t="s">
        <v>129</v>
      </c>
      <c r="R138" s="2" t="s">
        <v>33</v>
      </c>
      <c r="S138" s="2" t="s">
        <v>129</v>
      </c>
      <c r="T138" s="2" t="s">
        <v>129</v>
      </c>
      <c r="U138" s="2" t="s">
        <v>129</v>
      </c>
      <c r="V138" s="2" t="s">
        <v>129</v>
      </c>
      <c r="W138" s="2" t="s">
        <v>129</v>
      </c>
      <c r="X138" s="2" t="s">
        <v>129</v>
      </c>
      <c r="Y138" s="2" t="s">
        <v>129</v>
      </c>
      <c r="Z138" s="4"/>
      <c r="AA138" s="4">
        <f>=ROUNDDOWN({0},0)</f>
      </c>
      <c r="AB138" s="5"/>
      <c r="AC138" s="2" t="s">
        <v>129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129</v>
      </c>
      <c r="BD138" s="8" t="s">
        <v>129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129</v>
      </c>
      <c r="BV138" s="2" t="s">
        <v>129</v>
      </c>
      <c r="BW138" s="2" t="s">
        <v>129</v>
      </c>
      <c r="BX138" s="2" t="s">
        <v>129</v>
      </c>
      <c r="BY138" s="2" t="s">
        <v>129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129</v>
      </c>
      <c r="CH138" s="2" t="s">
        <v>129</v>
      </c>
      <c r="CI138" s="2" t="s">
        <v>129</v>
      </c>
      <c r="CJ138" s="2" t="s">
        <v>129</v>
      </c>
      <c r="CK138" s="2" t="s">
        <v>129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129</v>
      </c>
      <c r="CT138" s="2" t="s">
        <v>129</v>
      </c>
      <c r="CU138" s="2" t="s">
        <v>129</v>
      </c>
      <c r="CV138" s="2" t="s">
        <v>129</v>
      </c>
      <c r="CW138" s="2" t="s">
        <v>129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129</v>
      </c>
      <c r="DF138" s="2" t="s">
        <v>129</v>
      </c>
      <c r="DG138" s="2" t="s">
        <v>129</v>
      </c>
      <c r="DH138" s="2" t="s">
        <v>129</v>
      </c>
      <c r="DI138" s="2" t="s">
        <v>129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129</v>
      </c>
      <c r="DR138" s="2" t="s">
        <v>129</v>
      </c>
      <c r="DS138" s="2" t="s">
        <v>129</v>
      </c>
      <c r="DT138" s="2" t="s">
        <v>129</v>
      </c>
      <c r="DU138" s="2" t="s">
        <v>129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129</v>
      </c>
      <c r="ED138" s="2" t="s">
        <v>129</v>
      </c>
      <c r="EE138" s="2" t="s">
        <v>129</v>
      </c>
      <c r="EF138" s="2" t="s">
        <v>129</v>
      </c>
      <c r="EG138" s="2" t="s">
        <v>129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129</v>
      </c>
      <c r="EP138" s="2" t="s">
        <v>129</v>
      </c>
      <c r="EQ138" s="2" t="s">
        <v>129</v>
      </c>
      <c r="ER138" s="2" t="s">
        <v>129</v>
      </c>
      <c r="ES138" s="2" t="s">
        <v>129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129</v>
      </c>
      <c r="FB138" s="2" t="s">
        <v>129</v>
      </c>
      <c r="FC138" s="2" t="s">
        <v>129</v>
      </c>
      <c r="FD138" s="2" t="s">
        <v>129</v>
      </c>
      <c r="FE138" s="2" t="s">
        <v>129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129</v>
      </c>
      <c r="FN138" s="2" t="s">
        <v>129</v>
      </c>
      <c r="FO138" s="2" t="s">
        <v>129</v>
      </c>
      <c r="FP138" s="2" t="s">
        <v>129</v>
      </c>
      <c r="FQ138" s="2" t="s">
        <v>129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129</v>
      </c>
      <c r="FZ138" s="2" t="s">
        <v>129</v>
      </c>
      <c r="GA138" s="2" t="s">
        <v>129</v>
      </c>
      <c r="GB138" s="2" t="s">
        <v>129</v>
      </c>
      <c r="GC138" s="2" t="s">
        <v>129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129</v>
      </c>
      <c r="GL138" s="2" t="s">
        <v>129</v>
      </c>
      <c r="GM138" s="2" t="s">
        <v>129</v>
      </c>
      <c r="GN138" s="2" t="s">
        <v>129</v>
      </c>
      <c r="GO138" s="2" t="s">
        <v>129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129</v>
      </c>
      <c r="GX138" s="2" t="s">
        <v>129</v>
      </c>
      <c r="GY138" s="2" t="s">
        <v>129</v>
      </c>
      <c r="GZ138" s="2" t="s">
        <v>129</v>
      </c>
      <c r="HA138" s="2" t="s">
        <v>129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129</v>
      </c>
      <c r="HJ138" s="2" t="s">
        <v>129</v>
      </c>
      <c r="HK138" s="2" t="s">
        <v>129</v>
      </c>
      <c r="HL138" s="2" t="s">
        <v>129</v>
      </c>
      <c r="HM138" s="2" t="s">
        <v>129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129</v>
      </c>
      <c r="HV138" s="2" t="s">
        <v>129</v>
      </c>
      <c r="HW138" s="2" t="s">
        <v>129</v>
      </c>
      <c r="HX138" s="2" t="s">
        <v>129</v>
      </c>
      <c r="HY138" s="2" t="s">
        <v>129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129</v>
      </c>
      <c r="IH138" s="2" t="s">
        <v>129</v>
      </c>
      <c r="II138" s="2" t="s">
        <v>129</v>
      </c>
      <c r="IJ138" s="2" t="s">
        <v>129</v>
      </c>
      <c r="IK138" s="2" t="s">
        <v>129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129</v>
      </c>
      <c r="IT138" s="2" t="s">
        <v>129</v>
      </c>
      <c r="IU138" s="2" t="s">
        <v>129</v>
      </c>
      <c r="IV138" s="2" t="s">
        <v>129</v>
      </c>
      <c r="IW138" s="2" t="s">
        <v>129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129</v>
      </c>
      <c r="JF138" s="2" t="s">
        <v>129</v>
      </c>
      <c r="JG138" s="2" t="s">
        <v>129</v>
      </c>
      <c r="JH138" s="2" t="s">
        <v>129</v>
      </c>
      <c r="JI138" s="2" t="s">
        <v>129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129</v>
      </c>
      <c r="JR138" s="2" t="s">
        <v>129</v>
      </c>
      <c r="JS138" s="2" t="s">
        <v>129</v>
      </c>
      <c r="JT138" s="2" t="s">
        <v>129</v>
      </c>
      <c r="JU138" s="2" t="s">
        <v>129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129</v>
      </c>
      <c r="KD138" s="2" t="s">
        <v>129</v>
      </c>
      <c r="KE138" s="2" t="s">
        <v>129</v>
      </c>
      <c r="KF138" s="2" t="s">
        <v>129</v>
      </c>
      <c r="KG138" s="2" t="s">
        <v>129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129</v>
      </c>
      <c r="KP138" s="2" t="s">
        <v>129</v>
      </c>
      <c r="KQ138" s="2" t="s">
        <v>129</v>
      </c>
      <c r="KR138" s="2" t="s">
        <v>129</v>
      </c>
      <c r="KS138" s="2" t="s">
        <v>129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129</v>
      </c>
      <c r="LB138" s="2" t="s">
        <v>129</v>
      </c>
      <c r="LC138" s="2" t="s">
        <v>129</v>
      </c>
      <c r="LD138" s="2" t="s">
        <v>129</v>
      </c>
      <c r="LE138" s="2" t="s">
        <v>129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129</v>
      </c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129</v>
      </c>
      <c r="MX138" s="2" t="s">
        <v>129</v>
      </c>
      <c r="MY138" s="2" t="s">
        <v>129</v>
      </c>
      <c r="MZ138" s="2" t="s">
        <v>129</v>
      </c>
      <c r="NA138" s="2" t="s">
        <v>129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129</v>
      </c>
      <c r="OH138" s="2" t="s">
        <v>129</v>
      </c>
      <c r="OI138" s="2" t="s">
        <v>129</v>
      </c>
      <c r="OJ138" s="2" t="s">
        <v>129</v>
      </c>
      <c r="OK138" s="2" t="s">
        <v>129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129</v>
      </c>
      <c r="QD138" s="2" t="s">
        <v>129</v>
      </c>
      <c r="QE138" s="2" t="s">
        <v>129</v>
      </c>
      <c r="QF138" s="2" t="s">
        <v>129</v>
      </c>
      <c r="QG138" s="2" t="s">
        <v>129</v>
      </c>
      <c r="QH138" s="2" t="s">
        <v>129</v>
      </c>
    </row>
    <row r="139">
      <c r="A139" s="2" t="s">
        <v>1685</v>
      </c>
      <c r="B139" s="2" t="s">
        <v>118</v>
      </c>
      <c r="C139" s="2" t="s">
        <v>1314</v>
      </c>
      <c r="D139" s="2" t="s">
        <v>560</v>
      </c>
      <c r="E139" s="2" t="s">
        <v>1681</v>
      </c>
      <c r="F139" s="2" t="s">
        <v>1682</v>
      </c>
      <c r="G139" s="2" t="s">
        <v>129</v>
      </c>
      <c r="H139" s="2" t="s">
        <v>129</v>
      </c>
      <c r="I139" s="2" t="s">
        <v>129</v>
      </c>
      <c r="J139" s="2" t="s">
        <v>1686</v>
      </c>
      <c r="K139" s="2" t="s">
        <v>1687</v>
      </c>
      <c r="L139" s="3">
        <v>32.11</v>
      </c>
      <c r="M139" s="3"/>
      <c r="N139" s="3"/>
      <c r="O139" s="2" t="s">
        <v>1684</v>
      </c>
      <c r="P139" s="2" t="s">
        <v>129</v>
      </c>
      <c r="Q139" s="2" t="s">
        <v>129</v>
      </c>
      <c r="R139" s="2" t="s">
        <v>33</v>
      </c>
      <c r="S139" s="2" t="s">
        <v>129</v>
      </c>
      <c r="T139" s="2" t="s">
        <v>129</v>
      </c>
      <c r="U139" s="2" t="s">
        <v>129</v>
      </c>
      <c r="V139" s="2" t="s">
        <v>129</v>
      </c>
      <c r="W139" s="2" t="s">
        <v>129</v>
      </c>
      <c r="X139" s="2" t="s">
        <v>129</v>
      </c>
      <c r="Y139" s="2" t="s">
        <v>129</v>
      </c>
      <c r="Z139" s="4"/>
      <c r="AA139" s="4">
        <f>=ROUNDDOWN({0},0)</f>
      </c>
      <c r="AB139" s="5"/>
      <c r="AC139" s="2" t="s">
        <v>129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129</v>
      </c>
      <c r="BV139" s="2" t="s">
        <v>129</v>
      </c>
      <c r="BW139" s="2" t="s">
        <v>129</v>
      </c>
      <c r="BX139" s="2" t="s">
        <v>129</v>
      </c>
      <c r="BY139" s="2" t="s">
        <v>129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129</v>
      </c>
      <c r="CH139" s="2" t="s">
        <v>129</v>
      </c>
      <c r="CI139" s="2" t="s">
        <v>129</v>
      </c>
      <c r="CJ139" s="2" t="s">
        <v>129</v>
      </c>
      <c r="CK139" s="2" t="s">
        <v>129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129</v>
      </c>
      <c r="CT139" s="2" t="s">
        <v>129</v>
      </c>
      <c r="CU139" s="2" t="s">
        <v>129</v>
      </c>
      <c r="CV139" s="2" t="s">
        <v>129</v>
      </c>
      <c r="CW139" s="2" t="s">
        <v>129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129</v>
      </c>
      <c r="DF139" s="2" t="s">
        <v>129</v>
      </c>
      <c r="DG139" s="2" t="s">
        <v>129</v>
      </c>
      <c r="DH139" s="2" t="s">
        <v>129</v>
      </c>
      <c r="DI139" s="2" t="s">
        <v>129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129</v>
      </c>
      <c r="DR139" s="2" t="s">
        <v>129</v>
      </c>
      <c r="DS139" s="2" t="s">
        <v>129</v>
      </c>
      <c r="DT139" s="2" t="s">
        <v>129</v>
      </c>
      <c r="DU139" s="2" t="s">
        <v>129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129</v>
      </c>
      <c r="ED139" s="2" t="s">
        <v>129</v>
      </c>
      <c r="EE139" s="2" t="s">
        <v>129</v>
      </c>
      <c r="EF139" s="2" t="s">
        <v>129</v>
      </c>
      <c r="EG139" s="2" t="s">
        <v>129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129</v>
      </c>
      <c r="EP139" s="2" t="s">
        <v>129</v>
      </c>
      <c r="EQ139" s="2" t="s">
        <v>129</v>
      </c>
      <c r="ER139" s="2" t="s">
        <v>129</v>
      </c>
      <c r="ES139" s="2" t="s">
        <v>129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129</v>
      </c>
      <c r="FB139" s="2" t="s">
        <v>129</v>
      </c>
      <c r="FC139" s="2" t="s">
        <v>129</v>
      </c>
      <c r="FD139" s="2" t="s">
        <v>129</v>
      </c>
      <c r="FE139" s="2" t="s">
        <v>129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129</v>
      </c>
      <c r="FN139" s="2" t="s">
        <v>129</v>
      </c>
      <c r="FO139" s="2" t="s">
        <v>129</v>
      </c>
      <c r="FP139" s="2" t="s">
        <v>129</v>
      </c>
      <c r="FQ139" s="2" t="s">
        <v>129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129</v>
      </c>
      <c r="FZ139" s="2" t="s">
        <v>129</v>
      </c>
      <c r="GA139" s="2" t="s">
        <v>129</v>
      </c>
      <c r="GB139" s="2" t="s">
        <v>129</v>
      </c>
      <c r="GC139" s="2" t="s">
        <v>129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129</v>
      </c>
      <c r="GL139" s="2" t="s">
        <v>129</v>
      </c>
      <c r="GM139" s="2" t="s">
        <v>129</v>
      </c>
      <c r="GN139" s="2" t="s">
        <v>129</v>
      </c>
      <c r="GO139" s="2" t="s">
        <v>129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129</v>
      </c>
      <c r="GX139" s="2" t="s">
        <v>129</v>
      </c>
      <c r="GY139" s="2" t="s">
        <v>129</v>
      </c>
      <c r="GZ139" s="2" t="s">
        <v>129</v>
      </c>
      <c r="HA139" s="2" t="s">
        <v>129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129</v>
      </c>
      <c r="HJ139" s="2" t="s">
        <v>129</v>
      </c>
      <c r="HK139" s="2" t="s">
        <v>129</v>
      </c>
      <c r="HL139" s="2" t="s">
        <v>129</v>
      </c>
      <c r="HM139" s="2" t="s">
        <v>129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129</v>
      </c>
      <c r="HV139" s="2" t="s">
        <v>129</v>
      </c>
      <c r="HW139" s="2" t="s">
        <v>129</v>
      </c>
      <c r="HX139" s="2" t="s">
        <v>129</v>
      </c>
      <c r="HY139" s="2" t="s">
        <v>129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129</v>
      </c>
      <c r="IH139" s="2" t="s">
        <v>129</v>
      </c>
      <c r="II139" s="2" t="s">
        <v>129</v>
      </c>
      <c r="IJ139" s="2" t="s">
        <v>129</v>
      </c>
      <c r="IK139" s="2" t="s">
        <v>129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129</v>
      </c>
      <c r="JF139" s="2" t="s">
        <v>129</v>
      </c>
      <c r="JG139" s="2" t="s">
        <v>129</v>
      </c>
      <c r="JH139" s="2" t="s">
        <v>129</v>
      </c>
      <c r="JI139" s="2" t="s">
        <v>129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129</v>
      </c>
      <c r="JR139" s="2" t="s">
        <v>129</v>
      </c>
      <c r="JS139" s="2" t="s">
        <v>129</v>
      </c>
      <c r="JT139" s="2" t="s">
        <v>129</v>
      </c>
      <c r="JU139" s="2" t="s">
        <v>129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129</v>
      </c>
      <c r="KD139" s="2" t="s">
        <v>129</v>
      </c>
      <c r="KE139" s="2" t="s">
        <v>129</v>
      </c>
      <c r="KF139" s="2" t="s">
        <v>129</v>
      </c>
      <c r="KG139" s="2" t="s">
        <v>129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129</v>
      </c>
      <c r="KP139" s="2" t="s">
        <v>129</v>
      </c>
      <c r="KQ139" s="2" t="s">
        <v>129</v>
      </c>
      <c r="KR139" s="2" t="s">
        <v>129</v>
      </c>
      <c r="KS139" s="2" t="s">
        <v>129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129</v>
      </c>
      <c r="LB139" s="2" t="s">
        <v>129</v>
      </c>
      <c r="LC139" s="2" t="s">
        <v>129</v>
      </c>
      <c r="LD139" s="2" t="s">
        <v>129</v>
      </c>
      <c r="LE139" s="2" t="s">
        <v>129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129</v>
      </c>
      <c r="QD139" s="2" t="s">
        <v>129</v>
      </c>
      <c r="QE139" s="2" t="s">
        <v>129</v>
      </c>
      <c r="QF139" s="2" t="s">
        <v>129</v>
      </c>
      <c r="QG139" s="2" t="s">
        <v>129</v>
      </c>
      <c r="QH139" s="2" t="s">
        <v>129</v>
      </c>
    </row>
    <row r="140">
      <c r="A140" s="2" t="s">
        <v>1688</v>
      </c>
      <c r="B140" s="2" t="s">
        <v>118</v>
      </c>
      <c r="C140" s="2" t="s">
        <v>1314</v>
      </c>
      <c r="D140" s="2" t="s">
        <v>819</v>
      </c>
      <c r="E140" s="2" t="s">
        <v>820</v>
      </c>
      <c r="F140" s="2" t="s">
        <v>1689</v>
      </c>
      <c r="G140" s="2" t="s">
        <v>1689</v>
      </c>
      <c r="H140" s="2" t="s">
        <v>1689</v>
      </c>
      <c r="I140" s="2" t="s">
        <v>1690</v>
      </c>
      <c r="J140" s="2" t="s">
        <v>124</v>
      </c>
      <c r="K140" s="2" t="s">
        <v>324</v>
      </c>
      <c r="L140" s="3">
        <v>89.35</v>
      </c>
      <c r="M140" s="3">
        <v>93.82</v>
      </c>
      <c r="N140" s="3">
        <v>199.99</v>
      </c>
      <c r="O140" s="2" t="s">
        <v>126</v>
      </c>
      <c r="P140" s="2" t="s">
        <v>512</v>
      </c>
      <c r="Q140" s="2" t="s">
        <v>128</v>
      </c>
      <c r="R140" s="2" t="s">
        <v>129</v>
      </c>
      <c r="S140" s="2" t="s">
        <v>1691</v>
      </c>
      <c r="T140" s="2" t="s">
        <v>129</v>
      </c>
      <c r="U140" s="2" t="s">
        <v>129</v>
      </c>
      <c r="V140" s="2" t="s">
        <v>131</v>
      </c>
      <c r="W140" s="2" t="s">
        <v>381</v>
      </c>
      <c r="X140" s="2" t="s">
        <v>129</v>
      </c>
      <c r="Y140" s="2" t="s">
        <v>649</v>
      </c>
      <c r="Z140" s="4">
        <v>128</v>
      </c>
      <c r="AA140" s="4">
        <f>=ROUNDDOWN(16,0)</f>
      </c>
      <c r="AB140" s="5">
        <v>8</v>
      </c>
      <c r="AC140" s="2" t="s">
        <v>134</v>
      </c>
      <c r="AD140" s="4">
        <v>200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>
        <v>0.2</v>
      </c>
      <c r="AL140" s="2" t="s">
        <v>129</v>
      </c>
      <c r="AM140" s="4"/>
      <c r="AN140" s="4"/>
      <c r="AO140" s="7">
        <v>0.9126</v>
      </c>
      <c r="AP140" s="4">
        <v>176</v>
      </c>
      <c r="AQ140" s="8">
        <v>19901.09</v>
      </c>
      <c r="AR140" s="4"/>
      <c r="AS140" s="8"/>
      <c r="AT140" s="7"/>
      <c r="AU140" s="7"/>
      <c r="AV140" s="4">
        <v>176</v>
      </c>
      <c r="AW140" s="8">
        <v>19901.09</v>
      </c>
      <c r="AX140" s="4"/>
      <c r="AY140" s="8"/>
      <c r="AZ140" s="7"/>
      <c r="BA140" s="7"/>
      <c r="BB140" s="7">
        <v>1</v>
      </c>
      <c r="BC140" s="4">
        <v>357</v>
      </c>
      <c r="BD140" s="8">
        <v>39586.52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>
        <v>0.5027</v>
      </c>
      <c r="BJ140" s="4">
        <v>180</v>
      </c>
      <c r="BK140" s="8">
        <v>20381.81</v>
      </c>
      <c r="BL140" s="2" t="s">
        <v>1692</v>
      </c>
      <c r="BM140" s="7">
        <v>0.9778</v>
      </c>
      <c r="BN140" s="7">
        <v>0.9764</v>
      </c>
      <c r="BO140" s="4">
        <v>12</v>
      </c>
      <c r="BP140" s="8">
        <v>1524.3</v>
      </c>
      <c r="BQ140" s="4"/>
      <c r="BR140" s="8"/>
      <c r="BS140" s="7"/>
      <c r="BT140" s="7"/>
      <c r="BU140" s="2" t="s">
        <v>136</v>
      </c>
      <c r="BV140" s="2" t="s">
        <v>126</v>
      </c>
      <c r="BW140" s="2" t="s">
        <v>678</v>
      </c>
      <c r="BX140" s="2" t="s">
        <v>1693</v>
      </c>
      <c r="BY140" s="2" t="s">
        <v>139</v>
      </c>
      <c r="BZ140" s="2" t="s">
        <v>129</v>
      </c>
      <c r="CA140" s="4">
        <v>30</v>
      </c>
      <c r="CB140" s="8">
        <v>3429.06</v>
      </c>
      <c r="CC140" s="4"/>
      <c r="CD140" s="8"/>
      <c r="CE140" s="7"/>
      <c r="CF140" s="7"/>
      <c r="CG140" s="2" t="s">
        <v>136</v>
      </c>
      <c r="CH140" s="2" t="s">
        <v>126</v>
      </c>
      <c r="CI140" s="2" t="s">
        <v>678</v>
      </c>
      <c r="CJ140" s="2" t="s">
        <v>1694</v>
      </c>
      <c r="CK140" s="2" t="s">
        <v>139</v>
      </c>
      <c r="CL140" s="2" t="s">
        <v>129</v>
      </c>
      <c r="CM140" s="4">
        <v>19</v>
      </c>
      <c r="CN140" s="8">
        <v>1892.71</v>
      </c>
      <c r="CO140" s="4"/>
      <c r="CP140" s="8"/>
      <c r="CQ140" s="7"/>
      <c r="CR140" s="7"/>
      <c r="CS140" s="2" t="s">
        <v>136</v>
      </c>
      <c r="CT140" s="2" t="s">
        <v>126</v>
      </c>
      <c r="CU140" s="2" t="s">
        <v>678</v>
      </c>
      <c r="CV140" s="2" t="s">
        <v>1695</v>
      </c>
      <c r="CW140" s="2" t="s">
        <v>139</v>
      </c>
      <c r="CX140" s="2" t="s">
        <v>129</v>
      </c>
      <c r="CY140" s="4">
        <v>32</v>
      </c>
      <c r="CZ140" s="8">
        <v>4056</v>
      </c>
      <c r="DA140" s="4"/>
      <c r="DB140" s="8"/>
      <c r="DC140" s="7"/>
      <c r="DD140" s="7"/>
      <c r="DE140" s="2" t="s">
        <v>136</v>
      </c>
      <c r="DF140" s="2" t="s">
        <v>126</v>
      </c>
      <c r="DG140" s="2" t="s">
        <v>458</v>
      </c>
      <c r="DH140" s="2" t="s">
        <v>1189</v>
      </c>
      <c r="DI140" s="2" t="s">
        <v>139</v>
      </c>
      <c r="DJ140" s="2" t="s">
        <v>129</v>
      </c>
      <c r="DK140" s="4">
        <v>14</v>
      </c>
      <c r="DL140" s="8">
        <v>1612.94</v>
      </c>
      <c r="DM140" s="4"/>
      <c r="DN140" s="8"/>
      <c r="DO140" s="7"/>
      <c r="DP140" s="7"/>
      <c r="DQ140" s="2" t="s">
        <v>136</v>
      </c>
      <c r="DR140" s="2" t="s">
        <v>126</v>
      </c>
      <c r="DS140" s="2" t="s">
        <v>750</v>
      </c>
      <c r="DT140" s="2" t="s">
        <v>1696</v>
      </c>
      <c r="DU140" s="2" t="s">
        <v>139</v>
      </c>
      <c r="DV140" s="2" t="s">
        <v>129</v>
      </c>
      <c r="DW140" s="4">
        <v>2</v>
      </c>
      <c r="DX140" s="8">
        <v>251.86</v>
      </c>
      <c r="DY140" s="4"/>
      <c r="DZ140" s="8"/>
      <c r="EA140" s="7"/>
      <c r="EB140" s="7"/>
      <c r="EC140" s="2" t="s">
        <v>136</v>
      </c>
      <c r="ED140" s="2" t="s">
        <v>126</v>
      </c>
      <c r="EE140" s="2" t="s">
        <v>1697</v>
      </c>
      <c r="EF140" s="2" t="s">
        <v>1698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170</v>
      </c>
      <c r="EQ140" s="2" t="s">
        <v>613</v>
      </c>
      <c r="ER140" s="2" t="s">
        <v>1024</v>
      </c>
      <c r="ES140" s="2" t="s">
        <v>139</v>
      </c>
      <c r="ET140" s="2" t="s">
        <v>129</v>
      </c>
      <c r="EU140" s="4">
        <v>20</v>
      </c>
      <c r="EV140" s="8">
        <v>2110.55</v>
      </c>
      <c r="EW140" s="4"/>
      <c r="EX140" s="8"/>
      <c r="EY140" s="7"/>
      <c r="EZ140" s="7"/>
      <c r="FA140" s="2" t="s">
        <v>136</v>
      </c>
      <c r="FB140" s="2" t="s">
        <v>151</v>
      </c>
      <c r="FC140" s="2" t="s">
        <v>875</v>
      </c>
      <c r="FD140" s="2" t="s">
        <v>1699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168</v>
      </c>
      <c r="FN140" s="2" t="s">
        <v>126</v>
      </c>
      <c r="FO140" s="2" t="s">
        <v>129</v>
      </c>
      <c r="FP140" s="2" t="s">
        <v>129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126</v>
      </c>
      <c r="GA140" s="2" t="s">
        <v>1327</v>
      </c>
      <c r="GB140" s="2" t="s">
        <v>880</v>
      </c>
      <c r="GC140" s="2" t="s">
        <v>139</v>
      </c>
      <c r="GD140" s="2" t="s">
        <v>129</v>
      </c>
      <c r="GE140" s="4">
        <v>17</v>
      </c>
      <c r="GF140" s="8">
        <v>1733.6</v>
      </c>
      <c r="GG140" s="4"/>
      <c r="GH140" s="8"/>
      <c r="GI140" s="7"/>
      <c r="GJ140" s="7"/>
      <c r="GK140" s="2" t="s">
        <v>136</v>
      </c>
      <c r="GL140" s="2" t="s">
        <v>126</v>
      </c>
      <c r="GM140" s="2" t="s">
        <v>197</v>
      </c>
      <c r="GN140" s="2" t="s">
        <v>1700</v>
      </c>
      <c r="GO140" s="2" t="s">
        <v>139</v>
      </c>
      <c r="GP140" s="2" t="s">
        <v>129</v>
      </c>
      <c r="GQ140" s="4">
        <v>13</v>
      </c>
      <c r="GR140" s="8">
        <v>1529.11</v>
      </c>
      <c r="GS140" s="4"/>
      <c r="GT140" s="8"/>
      <c r="GU140" s="7"/>
      <c r="GV140" s="7"/>
      <c r="GW140" s="2" t="s">
        <v>136</v>
      </c>
      <c r="GX140" s="2" t="s">
        <v>126</v>
      </c>
      <c r="GY140" s="2" t="s">
        <v>1134</v>
      </c>
      <c r="GZ140" s="2" t="s">
        <v>1134</v>
      </c>
      <c r="HA140" s="2" t="s">
        <v>139</v>
      </c>
      <c r="HB140" s="2" t="s">
        <v>129</v>
      </c>
      <c r="HC140" s="4">
        <v>3</v>
      </c>
      <c r="HD140" s="8">
        <v>343.65</v>
      </c>
      <c r="HE140" s="4"/>
      <c r="HF140" s="8"/>
      <c r="HG140" s="7"/>
      <c r="HH140" s="7"/>
      <c r="HI140" s="2" t="s">
        <v>136</v>
      </c>
      <c r="HJ140" s="2" t="s">
        <v>126</v>
      </c>
      <c r="HK140" s="2" t="s">
        <v>572</v>
      </c>
      <c r="HL140" s="2" t="s">
        <v>157</v>
      </c>
      <c r="HM140" s="2" t="s">
        <v>139</v>
      </c>
      <c r="HN140" s="2" t="s">
        <v>129</v>
      </c>
      <c r="HO140" s="4">
        <v>1</v>
      </c>
      <c r="HP140" s="8">
        <v>109.73</v>
      </c>
      <c r="HQ140" s="4"/>
      <c r="HR140" s="8"/>
      <c r="HS140" s="7"/>
      <c r="HT140" s="7"/>
      <c r="HU140" s="2" t="s">
        <v>136</v>
      </c>
      <c r="HV140" s="2" t="s">
        <v>126</v>
      </c>
      <c r="HW140" s="2" t="s">
        <v>1330</v>
      </c>
      <c r="HX140" s="2" t="s">
        <v>1701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150</v>
      </c>
      <c r="IH140" s="2" t="s">
        <v>126</v>
      </c>
      <c r="II140" s="2" t="s">
        <v>129</v>
      </c>
      <c r="IJ140" s="2" t="s">
        <v>129</v>
      </c>
      <c r="IK140" s="2" t="s">
        <v>139</v>
      </c>
      <c r="IL140" s="2" t="s">
        <v>129</v>
      </c>
      <c r="IM140" s="4">
        <v>8</v>
      </c>
      <c r="IN140" s="8">
        <v>762.48</v>
      </c>
      <c r="IO140" s="4"/>
      <c r="IP140" s="8"/>
      <c r="IQ140" s="7"/>
      <c r="IR140" s="7"/>
      <c r="IS140" s="2" t="s">
        <v>136</v>
      </c>
      <c r="IT140" s="2" t="s">
        <v>126</v>
      </c>
      <c r="IU140" s="2" t="s">
        <v>1702</v>
      </c>
      <c r="IV140" s="2" t="s">
        <v>1696</v>
      </c>
      <c r="IW140" s="2" t="s">
        <v>139</v>
      </c>
      <c r="IX140" s="2" t="s">
        <v>129</v>
      </c>
      <c r="IY140" s="4">
        <v>5</v>
      </c>
      <c r="IZ140" s="8">
        <v>545.1</v>
      </c>
      <c r="JA140" s="4"/>
      <c r="JB140" s="8"/>
      <c r="JC140" s="7"/>
      <c r="JD140" s="7"/>
      <c r="JE140" s="2" t="s">
        <v>136</v>
      </c>
      <c r="JF140" s="2" t="s">
        <v>126</v>
      </c>
      <c r="JG140" s="2" t="s">
        <v>166</v>
      </c>
      <c r="JH140" s="2" t="s">
        <v>280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126</v>
      </c>
      <c r="JS140" s="2" t="s">
        <v>678</v>
      </c>
      <c r="JT140" s="2" t="s">
        <v>1703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129</v>
      </c>
      <c r="KP140" s="2" t="s">
        <v>129</v>
      </c>
      <c r="KQ140" s="2" t="s">
        <v>129</v>
      </c>
      <c r="KR140" s="2" t="s">
        <v>129</v>
      </c>
      <c r="KS140" s="2" t="s">
        <v>129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126</v>
      </c>
      <c r="LO140" s="2" t="s">
        <v>129</v>
      </c>
      <c r="LP140" s="2" t="s">
        <v>129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170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136</v>
      </c>
      <c r="PR140" s="2" t="s">
        <v>170</v>
      </c>
      <c r="PS140" s="2" t="s">
        <v>669</v>
      </c>
      <c r="PT140" s="2" t="s">
        <v>627</v>
      </c>
      <c r="PU140" s="2" t="s">
        <v>139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1704</v>
      </c>
      <c r="B141" s="2" t="s">
        <v>118</v>
      </c>
      <c r="C141" s="2" t="s">
        <v>1314</v>
      </c>
      <c r="D141" s="2" t="s">
        <v>819</v>
      </c>
      <c r="E141" s="2" t="s">
        <v>820</v>
      </c>
      <c r="F141" s="2" t="s">
        <v>1689</v>
      </c>
      <c r="G141" s="2" t="s">
        <v>1689</v>
      </c>
      <c r="H141" s="2" t="s">
        <v>1689</v>
      </c>
      <c r="I141" s="2" t="s">
        <v>1690</v>
      </c>
      <c r="J141" s="2" t="s">
        <v>124</v>
      </c>
      <c r="K141" s="2" t="s">
        <v>833</v>
      </c>
      <c r="L141" s="3">
        <v>89.35</v>
      </c>
      <c r="M141" s="3">
        <v>93.82</v>
      </c>
      <c r="N141" s="3">
        <v>199.99</v>
      </c>
      <c r="O141" s="2" t="s">
        <v>126</v>
      </c>
      <c r="P141" s="2" t="s">
        <v>512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129</v>
      </c>
      <c r="V141" s="2" t="s">
        <v>131</v>
      </c>
      <c r="W141" s="2" t="s">
        <v>528</v>
      </c>
      <c r="X141" s="2" t="s">
        <v>129</v>
      </c>
      <c r="Y141" s="2" t="s">
        <v>464</v>
      </c>
      <c r="Z141" s="4">
        <v>71</v>
      </c>
      <c r="AA141" s="4">
        <f>=ROUNDDOWN(23.6666666666667,0)</f>
      </c>
      <c r="AB141" s="5">
        <v>3</v>
      </c>
      <c r="AC141" s="2" t="s">
        <v>129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181</v>
      </c>
      <c r="AQ141" s="8">
        <v>19685.43</v>
      </c>
      <c r="AR141" s="4"/>
      <c r="AS141" s="8"/>
      <c r="AT141" s="7"/>
      <c r="AU141" s="7"/>
      <c r="AV141" s="4">
        <v>181</v>
      </c>
      <c r="AW141" s="8">
        <v>19685.43</v>
      </c>
      <c r="AX141" s="4"/>
      <c r="AY141" s="8"/>
      <c r="AZ141" s="7"/>
      <c r="BA141" s="7"/>
      <c r="BB141" s="7">
        <v>1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>
        <v>0.4973</v>
      </c>
      <c r="BJ141" s="4">
        <v>181</v>
      </c>
      <c r="BK141" s="8">
        <v>19685.43</v>
      </c>
      <c r="BL141" s="2" t="s">
        <v>1705</v>
      </c>
      <c r="BM141" s="7">
        <v>1</v>
      </c>
      <c r="BN141" s="7">
        <v>1</v>
      </c>
      <c r="BO141" s="4">
        <v>10</v>
      </c>
      <c r="BP141" s="8">
        <v>1142.6</v>
      </c>
      <c r="BQ141" s="4"/>
      <c r="BR141" s="8"/>
      <c r="BS141" s="7"/>
      <c r="BT141" s="7"/>
      <c r="BU141" s="2" t="s">
        <v>136</v>
      </c>
      <c r="BV141" s="2" t="s">
        <v>126</v>
      </c>
      <c r="BW141" s="2" t="s">
        <v>1706</v>
      </c>
      <c r="BX141" s="2" t="s">
        <v>990</v>
      </c>
      <c r="BY141" s="2" t="s">
        <v>139</v>
      </c>
      <c r="BZ141" s="2" t="s">
        <v>129</v>
      </c>
      <c r="CA141" s="4">
        <v>55</v>
      </c>
      <c r="CB141" s="8">
        <v>5609.76</v>
      </c>
      <c r="CC141" s="4"/>
      <c r="CD141" s="8"/>
      <c r="CE141" s="7"/>
      <c r="CF141" s="7"/>
      <c r="CG141" s="2" t="s">
        <v>136</v>
      </c>
      <c r="CH141" s="2" t="s">
        <v>126</v>
      </c>
      <c r="CI141" s="2" t="s">
        <v>1235</v>
      </c>
      <c r="CJ141" s="2" t="s">
        <v>997</v>
      </c>
      <c r="CK141" s="2" t="s">
        <v>139</v>
      </c>
      <c r="CL141" s="2" t="s">
        <v>129</v>
      </c>
      <c r="CM141" s="4">
        <v>21</v>
      </c>
      <c r="CN141" s="8">
        <v>2125.57</v>
      </c>
      <c r="CO141" s="4"/>
      <c r="CP141" s="8"/>
      <c r="CQ141" s="7"/>
      <c r="CR141" s="7"/>
      <c r="CS141" s="2" t="s">
        <v>136</v>
      </c>
      <c r="CT141" s="2" t="s">
        <v>126</v>
      </c>
      <c r="CU141" s="2" t="s">
        <v>973</v>
      </c>
      <c r="CV141" s="2" t="s">
        <v>1707</v>
      </c>
      <c r="CW141" s="2" t="s">
        <v>139</v>
      </c>
      <c r="CX141" s="2" t="s">
        <v>129</v>
      </c>
      <c r="CY141" s="4">
        <v>31</v>
      </c>
      <c r="CZ141" s="8">
        <v>3758.44</v>
      </c>
      <c r="DA141" s="4"/>
      <c r="DB141" s="8"/>
      <c r="DC141" s="7"/>
      <c r="DD141" s="7"/>
      <c r="DE141" s="2" t="s">
        <v>136</v>
      </c>
      <c r="DF141" s="2" t="s">
        <v>126</v>
      </c>
      <c r="DG141" s="2" t="s">
        <v>240</v>
      </c>
      <c r="DH141" s="2" t="s">
        <v>1708</v>
      </c>
      <c r="DI141" s="2" t="s">
        <v>139</v>
      </c>
      <c r="DJ141" s="2" t="s">
        <v>129</v>
      </c>
      <c r="DK141" s="4">
        <v>7</v>
      </c>
      <c r="DL141" s="8">
        <v>806.47</v>
      </c>
      <c r="DM141" s="4"/>
      <c r="DN141" s="8"/>
      <c r="DO141" s="7"/>
      <c r="DP141" s="7"/>
      <c r="DQ141" s="2" t="s">
        <v>136</v>
      </c>
      <c r="DR141" s="2" t="s">
        <v>126</v>
      </c>
      <c r="DS141" s="2" t="s">
        <v>1449</v>
      </c>
      <c r="DT141" s="2" t="s">
        <v>240</v>
      </c>
      <c r="DU141" s="2" t="s">
        <v>139</v>
      </c>
      <c r="DV141" s="2" t="s">
        <v>129</v>
      </c>
      <c r="DW141" s="4">
        <v>7</v>
      </c>
      <c r="DX141" s="8">
        <v>843.15</v>
      </c>
      <c r="DY141" s="4"/>
      <c r="DZ141" s="8"/>
      <c r="EA141" s="7"/>
      <c r="EB141" s="7"/>
      <c r="EC141" s="2" t="s">
        <v>136</v>
      </c>
      <c r="ED141" s="2" t="s">
        <v>126</v>
      </c>
      <c r="EE141" s="2" t="s">
        <v>631</v>
      </c>
      <c r="EF141" s="2" t="s">
        <v>1709</v>
      </c>
      <c r="EG141" s="2" t="s">
        <v>139</v>
      </c>
      <c r="EH141" s="2" t="s">
        <v>129</v>
      </c>
      <c r="EI141" s="4">
        <v>7</v>
      </c>
      <c r="EJ141" s="8">
        <v>760.39</v>
      </c>
      <c r="EK141" s="4"/>
      <c r="EL141" s="8"/>
      <c r="EM141" s="7"/>
      <c r="EN141" s="7"/>
      <c r="EO141" s="2" t="s">
        <v>136</v>
      </c>
      <c r="EP141" s="2" t="s">
        <v>126</v>
      </c>
      <c r="EQ141" s="2" t="s">
        <v>486</v>
      </c>
      <c r="ER141" s="2" t="s">
        <v>506</v>
      </c>
      <c r="ES141" s="2" t="s">
        <v>139</v>
      </c>
      <c r="ET141" s="2" t="s">
        <v>129</v>
      </c>
      <c r="EU141" s="4">
        <v>13</v>
      </c>
      <c r="EV141" s="8">
        <v>1403.35</v>
      </c>
      <c r="EW141" s="4"/>
      <c r="EX141" s="8"/>
      <c r="EY141" s="7"/>
      <c r="EZ141" s="7"/>
      <c r="FA141" s="2" t="s">
        <v>136</v>
      </c>
      <c r="FB141" s="2" t="s">
        <v>151</v>
      </c>
      <c r="FC141" s="2" t="s">
        <v>997</v>
      </c>
      <c r="FD141" s="2" t="s">
        <v>240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168</v>
      </c>
      <c r="FN141" s="2" t="s">
        <v>126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>
        <v>1</v>
      </c>
      <c r="FT141" s="8">
        <v>118.5</v>
      </c>
      <c r="FU141" s="4"/>
      <c r="FV141" s="8"/>
      <c r="FW141" s="7"/>
      <c r="FX141" s="7"/>
      <c r="FY141" s="2" t="s">
        <v>136</v>
      </c>
      <c r="FZ141" s="2" t="s">
        <v>126</v>
      </c>
      <c r="GA141" s="2" t="s">
        <v>156</v>
      </c>
      <c r="GB141" s="2" t="s">
        <v>662</v>
      </c>
      <c r="GC141" s="2" t="s">
        <v>139</v>
      </c>
      <c r="GD141" s="2" t="s">
        <v>129</v>
      </c>
      <c r="GE141" s="4">
        <v>19</v>
      </c>
      <c r="GF141" s="8">
        <v>1985.95</v>
      </c>
      <c r="GG141" s="4"/>
      <c r="GH141" s="8"/>
      <c r="GI141" s="7"/>
      <c r="GJ141" s="7"/>
      <c r="GK141" s="2" t="s">
        <v>136</v>
      </c>
      <c r="GL141" s="2" t="s">
        <v>126</v>
      </c>
      <c r="GM141" s="2" t="s">
        <v>197</v>
      </c>
      <c r="GN141" s="2" t="s">
        <v>368</v>
      </c>
      <c r="GO141" s="2" t="s">
        <v>139</v>
      </c>
      <c r="GP141" s="2" t="s">
        <v>129</v>
      </c>
      <c r="GQ141" s="4">
        <v>7</v>
      </c>
      <c r="GR141" s="8">
        <v>845.32</v>
      </c>
      <c r="GS141" s="4"/>
      <c r="GT141" s="8"/>
      <c r="GU141" s="7"/>
      <c r="GV141" s="7"/>
      <c r="GW141" s="2" t="s">
        <v>136</v>
      </c>
      <c r="GX141" s="2" t="s">
        <v>126</v>
      </c>
      <c r="GY141" s="2" t="s">
        <v>1134</v>
      </c>
      <c r="GZ141" s="2" t="s">
        <v>613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161</v>
      </c>
      <c r="HJ141" s="2" t="s">
        <v>126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126</v>
      </c>
      <c r="HW141" s="2" t="s">
        <v>1330</v>
      </c>
      <c r="HX141" s="2" t="s">
        <v>129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150</v>
      </c>
      <c r="IH141" s="2" t="s">
        <v>126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>
        <v>3</v>
      </c>
      <c r="IN141" s="8">
        <v>285.93</v>
      </c>
      <c r="IO141" s="4"/>
      <c r="IP141" s="8"/>
      <c r="IQ141" s="7"/>
      <c r="IR141" s="7"/>
      <c r="IS141" s="2" t="s">
        <v>136</v>
      </c>
      <c r="IT141" s="2" t="s">
        <v>126</v>
      </c>
      <c r="IU141" s="2" t="s">
        <v>634</v>
      </c>
      <c r="IV141" s="2" t="s">
        <v>1247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126</v>
      </c>
      <c r="JG141" s="2" t="s">
        <v>208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136</v>
      </c>
      <c r="JR141" s="2" t="s">
        <v>126</v>
      </c>
      <c r="JS141" s="2" t="s">
        <v>1235</v>
      </c>
      <c r="JT141" s="2" t="s">
        <v>1107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129</v>
      </c>
      <c r="KP141" s="2" t="s">
        <v>129</v>
      </c>
      <c r="KQ141" s="2" t="s">
        <v>129</v>
      </c>
      <c r="KR141" s="2" t="s">
        <v>129</v>
      </c>
      <c r="KS141" s="2" t="s">
        <v>129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126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170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136</v>
      </c>
      <c r="PR141" s="2" t="s">
        <v>170</v>
      </c>
      <c r="PS141" s="2" t="s">
        <v>171</v>
      </c>
      <c r="PT141" s="2" t="s">
        <v>129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1710</v>
      </c>
      <c r="B142" s="2" t="s">
        <v>118</v>
      </c>
      <c r="C142" s="2" t="s">
        <v>1314</v>
      </c>
      <c r="D142" s="2" t="s">
        <v>819</v>
      </c>
      <c r="E142" s="2" t="s">
        <v>820</v>
      </c>
      <c r="F142" s="2" t="s">
        <v>1506</v>
      </c>
      <c r="G142" s="2" t="s">
        <v>1506</v>
      </c>
      <c r="H142" s="2" t="s">
        <v>1506</v>
      </c>
      <c r="I142" s="2" t="s">
        <v>1711</v>
      </c>
      <c r="J142" s="2" t="s">
        <v>124</v>
      </c>
      <c r="K142" s="2" t="s">
        <v>602</v>
      </c>
      <c r="L142" s="3">
        <v>129.06</v>
      </c>
      <c r="M142" s="3">
        <v>135.51</v>
      </c>
      <c r="N142" s="3">
        <v>284.99</v>
      </c>
      <c r="O142" s="2" t="s">
        <v>126</v>
      </c>
      <c r="P142" s="2" t="s">
        <v>512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129</v>
      </c>
      <c r="V142" s="2" t="s">
        <v>177</v>
      </c>
      <c r="W142" s="2" t="s">
        <v>132</v>
      </c>
      <c r="X142" s="2" t="s">
        <v>129</v>
      </c>
      <c r="Y142" s="2" t="s">
        <v>1508</v>
      </c>
      <c r="Z142" s="4">
        <v>29</v>
      </c>
      <c r="AA142" s="4">
        <f>=ROUNDDOWN(5.8,0)</f>
      </c>
      <c r="AB142" s="5">
        <v>5</v>
      </c>
      <c r="AC142" s="2" t="s">
        <v>714</v>
      </c>
      <c r="AD142" s="4">
        <v>100</v>
      </c>
      <c r="AE142" s="4">
        <v>100</v>
      </c>
      <c r="AF142" s="6">
        <v>63</v>
      </c>
      <c r="AG142" s="6"/>
      <c r="AH142" s="7">
        <v>0.9481</v>
      </c>
      <c r="AI142" s="4"/>
      <c r="AJ142" s="4">
        <f>=ROUNDDOWN({0},0)</f>
      </c>
      <c r="AK142" s="5">
        <v>1</v>
      </c>
      <c r="AL142" s="2" t="s">
        <v>129</v>
      </c>
      <c r="AM142" s="4"/>
      <c r="AN142" s="4"/>
      <c r="AO142" s="7">
        <v>0.9918</v>
      </c>
      <c r="AP142" s="4">
        <v>173</v>
      </c>
      <c r="AQ142" s="8">
        <v>25569.52</v>
      </c>
      <c r="AR142" s="4"/>
      <c r="AS142" s="8"/>
      <c r="AT142" s="7"/>
      <c r="AU142" s="7"/>
      <c r="AV142" s="4">
        <v>173</v>
      </c>
      <c r="AW142" s="8">
        <v>25569.52</v>
      </c>
      <c r="AX142" s="4"/>
      <c r="AY142" s="8"/>
      <c r="AZ142" s="7"/>
      <c r="BA142" s="7"/>
      <c r="BB142" s="7">
        <v>1</v>
      </c>
      <c r="BC142" s="4">
        <v>173</v>
      </c>
      <c r="BD142" s="8">
        <v>25569.52</v>
      </c>
      <c r="BE142" s="4"/>
      <c r="BF142" s="8"/>
      <c r="BG142" s="7"/>
      <c r="BH142" s="7"/>
      <c r="BI142" s="7">
        <v>1</v>
      </c>
      <c r="BJ142" s="4">
        <v>174</v>
      </c>
      <c r="BK142" s="8">
        <v>25733.97</v>
      </c>
      <c r="BL142" s="2" t="s">
        <v>1712</v>
      </c>
      <c r="BM142" s="7">
        <v>0.9943</v>
      </c>
      <c r="BN142" s="7">
        <v>0.9936</v>
      </c>
      <c r="BO142" s="4">
        <v>35</v>
      </c>
      <c r="BP142" s="8">
        <v>5495.57</v>
      </c>
      <c r="BQ142" s="4"/>
      <c r="BR142" s="8"/>
      <c r="BS142" s="7"/>
      <c r="BT142" s="7"/>
      <c r="BU142" s="2" t="s">
        <v>136</v>
      </c>
      <c r="BV142" s="2" t="s">
        <v>126</v>
      </c>
      <c r="BW142" s="2" t="s">
        <v>351</v>
      </c>
      <c r="BX142" s="2" t="s">
        <v>1713</v>
      </c>
      <c r="BY142" s="2" t="s">
        <v>139</v>
      </c>
      <c r="BZ142" s="2" t="s">
        <v>129</v>
      </c>
      <c r="CA142" s="4">
        <v>88</v>
      </c>
      <c r="CB142" s="8">
        <v>12236.9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1512</v>
      </c>
      <c r="CJ142" s="2" t="s">
        <v>310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126</v>
      </c>
      <c r="CU142" s="2" t="s">
        <v>142</v>
      </c>
      <c r="CV142" s="2" t="s">
        <v>1714</v>
      </c>
      <c r="CW142" s="2" t="s">
        <v>139</v>
      </c>
      <c r="CX142" s="2" t="s">
        <v>129</v>
      </c>
      <c r="CY142" s="4">
        <v>27</v>
      </c>
      <c r="CZ142" s="8">
        <v>4261.41</v>
      </c>
      <c r="DA142" s="4"/>
      <c r="DB142" s="8"/>
      <c r="DC142" s="7"/>
      <c r="DD142" s="7"/>
      <c r="DE142" s="2" t="s">
        <v>136</v>
      </c>
      <c r="DF142" s="2" t="s">
        <v>126</v>
      </c>
      <c r="DG142" s="2" t="s">
        <v>493</v>
      </c>
      <c r="DH142" s="2" t="s">
        <v>1715</v>
      </c>
      <c r="DI142" s="2" t="s">
        <v>139</v>
      </c>
      <c r="DJ142" s="2" t="s">
        <v>129</v>
      </c>
      <c r="DK142" s="4">
        <v>8</v>
      </c>
      <c r="DL142" s="8">
        <v>1253.39</v>
      </c>
      <c r="DM142" s="4"/>
      <c r="DN142" s="8"/>
      <c r="DO142" s="7"/>
      <c r="DP142" s="7"/>
      <c r="DQ142" s="2" t="s">
        <v>136</v>
      </c>
      <c r="DR142" s="2" t="s">
        <v>126</v>
      </c>
      <c r="DS142" s="2" t="s">
        <v>1097</v>
      </c>
      <c r="DT142" s="2" t="s">
        <v>1716</v>
      </c>
      <c r="DU142" s="2" t="s">
        <v>139</v>
      </c>
      <c r="DV142" s="2" t="s">
        <v>129</v>
      </c>
      <c r="DW142" s="4">
        <v>6</v>
      </c>
      <c r="DX142" s="8">
        <v>939.54</v>
      </c>
      <c r="DY142" s="4"/>
      <c r="DZ142" s="8"/>
      <c r="EA142" s="7"/>
      <c r="EB142" s="7"/>
      <c r="EC142" s="2" t="s">
        <v>136</v>
      </c>
      <c r="ED142" s="2" t="s">
        <v>126</v>
      </c>
      <c r="EE142" s="2" t="s">
        <v>148</v>
      </c>
      <c r="EF142" s="2" t="s">
        <v>1515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136</v>
      </c>
      <c r="EP142" s="2" t="s">
        <v>170</v>
      </c>
      <c r="EQ142" s="2" t="s">
        <v>613</v>
      </c>
      <c r="ER142" s="2" t="s">
        <v>1717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136</v>
      </c>
      <c r="FB142" s="2" t="s">
        <v>151</v>
      </c>
      <c r="FC142" s="2" t="s">
        <v>152</v>
      </c>
      <c r="FD142" s="2" t="s">
        <v>1718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126</v>
      </c>
      <c r="FO142" s="2" t="s">
        <v>129</v>
      </c>
      <c r="FP142" s="2" t="s">
        <v>129</v>
      </c>
      <c r="FQ142" s="2" t="s">
        <v>139</v>
      </c>
      <c r="FR142" s="2" t="s">
        <v>129</v>
      </c>
      <c r="FS142" s="4">
        <v>1</v>
      </c>
      <c r="FT142" s="8">
        <v>162.16</v>
      </c>
      <c r="FU142" s="4"/>
      <c r="FV142" s="8"/>
      <c r="FW142" s="7"/>
      <c r="FX142" s="7"/>
      <c r="FY142" s="2" t="s">
        <v>136</v>
      </c>
      <c r="FZ142" s="2" t="s">
        <v>126</v>
      </c>
      <c r="GA142" s="2" t="s">
        <v>156</v>
      </c>
      <c r="GB142" s="2" t="s">
        <v>643</v>
      </c>
      <c r="GC142" s="2" t="s">
        <v>139</v>
      </c>
      <c r="GD142" s="2" t="s">
        <v>129</v>
      </c>
      <c r="GE142" s="4">
        <v>2</v>
      </c>
      <c r="GF142" s="8">
        <v>292.79</v>
      </c>
      <c r="GG142" s="4"/>
      <c r="GH142" s="8"/>
      <c r="GI142" s="7"/>
      <c r="GJ142" s="7"/>
      <c r="GK142" s="2" t="s">
        <v>136</v>
      </c>
      <c r="GL142" s="2" t="s">
        <v>126</v>
      </c>
      <c r="GM142" s="2" t="s">
        <v>197</v>
      </c>
      <c r="GN142" s="2" t="s">
        <v>389</v>
      </c>
      <c r="GO142" s="2" t="s">
        <v>139</v>
      </c>
      <c r="GP142" s="2" t="s">
        <v>129</v>
      </c>
      <c r="GQ142" s="4">
        <v>5</v>
      </c>
      <c r="GR142" s="8">
        <v>782.77</v>
      </c>
      <c r="GS142" s="4"/>
      <c r="GT142" s="8"/>
      <c r="GU142" s="7"/>
      <c r="GV142" s="7"/>
      <c r="GW142" s="2" t="s">
        <v>136</v>
      </c>
      <c r="GX142" s="2" t="s">
        <v>126</v>
      </c>
      <c r="GY142" s="2" t="s">
        <v>1134</v>
      </c>
      <c r="GZ142" s="2" t="s">
        <v>1719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161</v>
      </c>
      <c r="HJ142" s="2" t="s">
        <v>126</v>
      </c>
      <c r="HK142" s="2" t="s">
        <v>129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126</v>
      </c>
      <c r="HW142" s="2" t="s">
        <v>1720</v>
      </c>
      <c r="HX142" s="2" t="s">
        <v>1532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150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126</v>
      </c>
      <c r="IU142" s="2" t="s">
        <v>360</v>
      </c>
      <c r="IV142" s="2" t="s">
        <v>1721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126</v>
      </c>
      <c r="JG142" s="2" t="s">
        <v>166</v>
      </c>
      <c r="JH142" s="2" t="s">
        <v>1722</v>
      </c>
      <c r="JI142" s="2" t="s">
        <v>139</v>
      </c>
      <c r="JJ142" s="2" t="s">
        <v>129</v>
      </c>
      <c r="JK142" s="4">
        <v>1</v>
      </c>
      <c r="JL142" s="8">
        <v>144.99</v>
      </c>
      <c r="JM142" s="4"/>
      <c r="JN142" s="8"/>
      <c r="JO142" s="7"/>
      <c r="JP142" s="7"/>
      <c r="JQ142" s="2" t="s">
        <v>136</v>
      </c>
      <c r="JR142" s="2" t="s">
        <v>126</v>
      </c>
      <c r="JS142" s="2" t="s">
        <v>1512</v>
      </c>
      <c r="JT142" s="2" t="s">
        <v>1723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129</v>
      </c>
      <c r="KP142" s="2" t="s">
        <v>129</v>
      </c>
      <c r="KQ142" s="2" t="s">
        <v>129</v>
      </c>
      <c r="KR142" s="2" t="s">
        <v>129</v>
      </c>
      <c r="KS142" s="2" t="s">
        <v>129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168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170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129</v>
      </c>
      <c r="PF142" s="2" t="s">
        <v>129</v>
      </c>
      <c r="PG142" s="2" t="s">
        <v>129</v>
      </c>
      <c r="PH142" s="2" t="s">
        <v>129</v>
      </c>
      <c r="PI142" s="2" t="s">
        <v>129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136</v>
      </c>
      <c r="PR142" s="2" t="s">
        <v>170</v>
      </c>
      <c r="PS142" s="2" t="s">
        <v>171</v>
      </c>
      <c r="PT142" s="2" t="s">
        <v>129</v>
      </c>
      <c r="PU142" s="2" t="s">
        <v>139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129</v>
      </c>
    </row>
    <row r="143">
      <c r="A143" s="2" t="s">
        <v>1724</v>
      </c>
      <c r="B143" s="2" t="s">
        <v>118</v>
      </c>
      <c r="C143" s="2" t="s">
        <v>1314</v>
      </c>
      <c r="D143" s="2" t="s">
        <v>819</v>
      </c>
      <c r="E143" s="2" t="s">
        <v>820</v>
      </c>
      <c r="F143" s="2" t="s">
        <v>1725</v>
      </c>
      <c r="G143" s="2" t="s">
        <v>1725</v>
      </c>
      <c r="H143" s="2" t="s">
        <v>1725</v>
      </c>
      <c r="I143" s="2" t="s">
        <v>1726</v>
      </c>
      <c r="J143" s="2" t="s">
        <v>124</v>
      </c>
      <c r="K143" s="2" t="s">
        <v>1727</v>
      </c>
      <c r="L143" s="3">
        <v>78.49</v>
      </c>
      <c r="M143" s="3">
        <v>82.41</v>
      </c>
      <c r="N143" s="3">
        <v>174.99</v>
      </c>
      <c r="O143" s="2" t="s">
        <v>126</v>
      </c>
      <c r="P143" s="2" t="s">
        <v>512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176</v>
      </c>
      <c r="V143" s="2" t="s">
        <v>177</v>
      </c>
      <c r="W143" s="2" t="s">
        <v>786</v>
      </c>
      <c r="X143" s="2" t="s">
        <v>129</v>
      </c>
      <c r="Y143" s="2" t="s">
        <v>327</v>
      </c>
      <c r="Z143" s="4">
        <v>70</v>
      </c>
      <c r="AA143" s="4">
        <f>=ROUNDDOWN(116.666666666667,0)</f>
      </c>
      <c r="AB143" s="5">
        <v>0.6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91</v>
      </c>
      <c r="AQ143" s="8">
        <v>8664.61</v>
      </c>
      <c r="AR143" s="4"/>
      <c r="AS143" s="8"/>
      <c r="AT143" s="7"/>
      <c r="AU143" s="7"/>
      <c r="AV143" s="4">
        <v>91</v>
      </c>
      <c r="AW143" s="8">
        <v>8664.61</v>
      </c>
      <c r="AX143" s="4"/>
      <c r="AY143" s="8"/>
      <c r="AZ143" s="7"/>
      <c r="BA143" s="7"/>
      <c r="BB143" s="7">
        <v>1</v>
      </c>
      <c r="BC143" s="4">
        <v>91</v>
      </c>
      <c r="BD143" s="8">
        <v>8664.61</v>
      </c>
      <c r="BE143" s="4"/>
      <c r="BF143" s="8"/>
      <c r="BG143" s="7"/>
      <c r="BH143" s="7"/>
      <c r="BI143" s="7">
        <v>1</v>
      </c>
      <c r="BJ143" s="4">
        <v>91</v>
      </c>
      <c r="BK143" s="8">
        <v>8664.61</v>
      </c>
      <c r="BL143" s="2" t="s">
        <v>1728</v>
      </c>
      <c r="BM143" s="7">
        <v>1</v>
      </c>
      <c r="BN143" s="7">
        <v>1</v>
      </c>
      <c r="BO143" s="4">
        <v>5</v>
      </c>
      <c r="BP143" s="8">
        <v>498.35</v>
      </c>
      <c r="BQ143" s="4"/>
      <c r="BR143" s="8"/>
      <c r="BS143" s="7"/>
      <c r="BT143" s="7"/>
      <c r="BU143" s="2" t="s">
        <v>136</v>
      </c>
      <c r="BV143" s="2" t="s">
        <v>126</v>
      </c>
      <c r="BW143" s="2" t="s">
        <v>824</v>
      </c>
      <c r="BX143" s="2" t="s">
        <v>1298</v>
      </c>
      <c r="BY143" s="2" t="s">
        <v>139</v>
      </c>
      <c r="BZ143" s="2" t="s">
        <v>129</v>
      </c>
      <c r="CA143" s="4">
        <v>47</v>
      </c>
      <c r="CB143" s="8">
        <v>4619.44</v>
      </c>
      <c r="CC143" s="4"/>
      <c r="CD143" s="8"/>
      <c r="CE143" s="7"/>
      <c r="CF143" s="7"/>
      <c r="CG143" s="2" t="s">
        <v>136</v>
      </c>
      <c r="CH143" s="2" t="s">
        <v>126</v>
      </c>
      <c r="CI143" s="2" t="s">
        <v>327</v>
      </c>
      <c r="CJ143" s="2" t="s">
        <v>154</v>
      </c>
      <c r="CK143" s="2" t="s">
        <v>139</v>
      </c>
      <c r="CL143" s="2" t="s">
        <v>129</v>
      </c>
      <c r="CM143" s="4">
        <v>10</v>
      </c>
      <c r="CN143" s="8">
        <v>780.98</v>
      </c>
      <c r="CO143" s="4"/>
      <c r="CP143" s="8"/>
      <c r="CQ143" s="7"/>
      <c r="CR143" s="7"/>
      <c r="CS143" s="2" t="s">
        <v>136</v>
      </c>
      <c r="CT143" s="2" t="s">
        <v>126</v>
      </c>
      <c r="CU143" s="2" t="s">
        <v>826</v>
      </c>
      <c r="CV143" s="2" t="s">
        <v>158</v>
      </c>
      <c r="CW143" s="2" t="s">
        <v>139</v>
      </c>
      <c r="CX143" s="2" t="s">
        <v>129</v>
      </c>
      <c r="CY143" s="4">
        <v>1</v>
      </c>
      <c r="CZ143" s="8">
        <v>99.96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184</v>
      </c>
      <c r="DH143" s="2" t="s">
        <v>1729</v>
      </c>
      <c r="DI143" s="2" t="s">
        <v>139</v>
      </c>
      <c r="DJ143" s="2" t="s">
        <v>129</v>
      </c>
      <c r="DK143" s="4">
        <v>3</v>
      </c>
      <c r="DL143" s="8">
        <v>283.39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332</v>
      </c>
      <c r="DT143" s="2" t="s">
        <v>772</v>
      </c>
      <c r="DU143" s="2" t="s">
        <v>139</v>
      </c>
      <c r="DV143" s="2" t="s">
        <v>129</v>
      </c>
      <c r="DW143" s="4">
        <v>6</v>
      </c>
      <c r="DX143" s="8">
        <v>599.76</v>
      </c>
      <c r="DY143" s="4"/>
      <c r="DZ143" s="8"/>
      <c r="EA143" s="7"/>
      <c r="EB143" s="7"/>
      <c r="EC143" s="2" t="s">
        <v>136</v>
      </c>
      <c r="ED143" s="2" t="s">
        <v>126</v>
      </c>
      <c r="EE143" s="2" t="s">
        <v>826</v>
      </c>
      <c r="EF143" s="2" t="s">
        <v>329</v>
      </c>
      <c r="EG143" s="2" t="s">
        <v>139</v>
      </c>
      <c r="EH143" s="2" t="s">
        <v>129</v>
      </c>
      <c r="EI143" s="4">
        <v>6</v>
      </c>
      <c r="EJ143" s="8">
        <v>556.66</v>
      </c>
      <c r="EK143" s="4"/>
      <c r="EL143" s="8"/>
      <c r="EM143" s="7"/>
      <c r="EN143" s="7"/>
      <c r="EO143" s="2" t="s">
        <v>136</v>
      </c>
      <c r="EP143" s="2" t="s">
        <v>126</v>
      </c>
      <c r="EQ143" s="2" t="s">
        <v>826</v>
      </c>
      <c r="ER143" s="2" t="s">
        <v>434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151</v>
      </c>
      <c r="FC143" s="2" t="s">
        <v>335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126</v>
      </c>
      <c r="FO143" s="2" t="s">
        <v>129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555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150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150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>
        <v>11</v>
      </c>
      <c r="HD143" s="8">
        <v>1038.69</v>
      </c>
      <c r="HE143" s="4"/>
      <c r="HF143" s="8"/>
      <c r="HG143" s="7"/>
      <c r="HH143" s="7"/>
      <c r="HI143" s="2" t="s">
        <v>136</v>
      </c>
      <c r="HJ143" s="2" t="s">
        <v>126</v>
      </c>
      <c r="HK143" s="2" t="s">
        <v>556</v>
      </c>
      <c r="HL143" s="2" t="s">
        <v>1618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126</v>
      </c>
      <c r="HW143" s="2" t="s">
        <v>340</v>
      </c>
      <c r="HX143" s="2" t="s">
        <v>894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168</v>
      </c>
      <c r="IH143" s="2" t="s">
        <v>126</v>
      </c>
      <c r="II143" s="2" t="s">
        <v>129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126</v>
      </c>
      <c r="IU143" s="2" t="s">
        <v>342</v>
      </c>
      <c r="IV143" s="2" t="s">
        <v>129</v>
      </c>
      <c r="IW143" s="2" t="s">
        <v>139</v>
      </c>
      <c r="IX143" s="2" t="s">
        <v>129</v>
      </c>
      <c r="IY143" s="4">
        <v>2</v>
      </c>
      <c r="IZ143" s="8">
        <v>187.38</v>
      </c>
      <c r="JA143" s="4"/>
      <c r="JB143" s="8"/>
      <c r="JC143" s="7"/>
      <c r="JD143" s="7"/>
      <c r="JE143" s="2" t="s">
        <v>136</v>
      </c>
      <c r="JF143" s="2" t="s">
        <v>126</v>
      </c>
      <c r="JG143" s="2" t="s">
        <v>395</v>
      </c>
      <c r="JH143" s="2" t="s">
        <v>1730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136</v>
      </c>
      <c r="JR143" s="2" t="s">
        <v>126</v>
      </c>
      <c r="JS143" s="2" t="s">
        <v>826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126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126</v>
      </c>
      <c r="OI143" s="2" t="s">
        <v>129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126</v>
      </c>
      <c r="PG143" s="2" t="s">
        <v>129</v>
      </c>
      <c r="PH143" s="2" t="s">
        <v>129</v>
      </c>
      <c r="PI143" s="2" t="s">
        <v>139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126</v>
      </c>
      <c r="QE143" s="2" t="s">
        <v>129</v>
      </c>
      <c r="QF143" s="2" t="s">
        <v>129</v>
      </c>
      <c r="QG143" s="2" t="s">
        <v>139</v>
      </c>
      <c r="QH143" s="2" t="s">
        <v>129</v>
      </c>
    </row>
    <row r="144">
      <c r="A144" s="2" t="s">
        <v>1731</v>
      </c>
      <c r="B144" s="2" t="s">
        <v>118</v>
      </c>
      <c r="C144" s="2" t="s">
        <v>1314</v>
      </c>
      <c r="D144" s="2" t="s">
        <v>819</v>
      </c>
      <c r="E144" s="2" t="s">
        <v>820</v>
      </c>
      <c r="F144" s="2" t="s">
        <v>1732</v>
      </c>
      <c r="G144" s="2" t="s">
        <v>1732</v>
      </c>
      <c r="H144" s="2" t="s">
        <v>1732</v>
      </c>
      <c r="I144" s="2" t="s">
        <v>1733</v>
      </c>
      <c r="J144" s="2" t="s">
        <v>124</v>
      </c>
      <c r="K144" s="2" t="s">
        <v>324</v>
      </c>
      <c r="L144" s="3">
        <v>141.18</v>
      </c>
      <c r="M144" s="3">
        <v>148.24</v>
      </c>
      <c r="N144" s="3">
        <v>299</v>
      </c>
      <c r="O144" s="2" t="s">
        <v>263</v>
      </c>
      <c r="P144" s="2" t="s">
        <v>264</v>
      </c>
      <c r="Q144" s="2" t="s">
        <v>128</v>
      </c>
      <c r="R144" s="2" t="s">
        <v>129</v>
      </c>
      <c r="S144" s="2" t="s">
        <v>1734</v>
      </c>
      <c r="T144" s="2" t="s">
        <v>129</v>
      </c>
      <c r="U144" s="2" t="s">
        <v>129</v>
      </c>
      <c r="V144" s="2" t="s">
        <v>131</v>
      </c>
      <c r="W144" s="2" t="s">
        <v>528</v>
      </c>
      <c r="X144" s="2" t="s">
        <v>129</v>
      </c>
      <c r="Y144" s="2" t="s">
        <v>1735</v>
      </c>
      <c r="Z144" s="4"/>
      <c r="AA144" s="4">
        <f>=ROUNDDOWN({0},0)</f>
      </c>
      <c r="AB144" s="5">
        <v>1.4</v>
      </c>
      <c r="AC144" s="2" t="s">
        <v>129</v>
      </c>
      <c r="AD144" s="4"/>
      <c r="AE144" s="4"/>
      <c r="AF144" s="6">
        <v>63</v>
      </c>
      <c r="AG144" s="6"/>
      <c r="AH144" s="7">
        <v>0.8388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54</v>
      </c>
      <c r="AQ144" s="8">
        <v>5911.17</v>
      </c>
      <c r="AR144" s="4"/>
      <c r="AS144" s="8"/>
      <c r="AT144" s="7"/>
      <c r="AU144" s="7"/>
      <c r="AV144" s="4">
        <v>54</v>
      </c>
      <c r="AW144" s="8">
        <v>5911.17</v>
      </c>
      <c r="AX144" s="4"/>
      <c r="AY144" s="8"/>
      <c r="AZ144" s="7"/>
      <c r="BA144" s="7"/>
      <c r="BB144" s="7">
        <v>1</v>
      </c>
      <c r="BC144" s="4">
        <v>54</v>
      </c>
      <c r="BD144" s="8">
        <v>5911.17</v>
      </c>
      <c r="BE144" s="4"/>
      <c r="BF144" s="8"/>
      <c r="BG144" s="7"/>
      <c r="BH144" s="7"/>
      <c r="BI144" s="7">
        <v>1</v>
      </c>
      <c r="BJ144" s="4">
        <v>54</v>
      </c>
      <c r="BK144" s="8">
        <v>5911.17</v>
      </c>
      <c r="BL144" s="2" t="s">
        <v>1736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136</v>
      </c>
      <c r="BV144" s="2" t="s">
        <v>170</v>
      </c>
      <c r="BW144" s="2" t="s">
        <v>1496</v>
      </c>
      <c r="BX144" s="2" t="s">
        <v>1737</v>
      </c>
      <c r="BY144" s="2" t="s">
        <v>139</v>
      </c>
      <c r="BZ144" s="2" t="s">
        <v>129</v>
      </c>
      <c r="CA144" s="4">
        <v>17</v>
      </c>
      <c r="CB144" s="8">
        <v>2623.77</v>
      </c>
      <c r="CC144" s="4"/>
      <c r="CD144" s="8"/>
      <c r="CE144" s="7"/>
      <c r="CF144" s="7"/>
      <c r="CG144" s="2" t="s">
        <v>136</v>
      </c>
      <c r="CH144" s="2" t="s">
        <v>170</v>
      </c>
      <c r="CI144" s="2" t="s">
        <v>1738</v>
      </c>
      <c r="CJ144" s="2" t="s">
        <v>1739</v>
      </c>
      <c r="CK144" s="2" t="s">
        <v>139</v>
      </c>
      <c r="CL144" s="2" t="s">
        <v>129</v>
      </c>
      <c r="CM144" s="4">
        <v>10</v>
      </c>
      <c r="CN144" s="8">
        <v>688.4</v>
      </c>
      <c r="CO144" s="4"/>
      <c r="CP144" s="8"/>
      <c r="CQ144" s="7"/>
      <c r="CR144" s="7"/>
      <c r="CS144" s="2" t="s">
        <v>136</v>
      </c>
      <c r="CT144" s="2" t="s">
        <v>170</v>
      </c>
      <c r="CU144" s="2" t="s">
        <v>454</v>
      </c>
      <c r="CV144" s="2" t="s">
        <v>1495</v>
      </c>
      <c r="CW144" s="2" t="s">
        <v>311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136</v>
      </c>
      <c r="DF144" s="2" t="s">
        <v>170</v>
      </c>
      <c r="DG144" s="2" t="s">
        <v>458</v>
      </c>
      <c r="DH144" s="2" t="s">
        <v>1740</v>
      </c>
      <c r="DI144" s="2" t="s">
        <v>139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136</v>
      </c>
      <c r="DR144" s="2" t="s">
        <v>170</v>
      </c>
      <c r="DS144" s="2" t="s">
        <v>1741</v>
      </c>
      <c r="DT144" s="2" t="s">
        <v>1742</v>
      </c>
      <c r="DU144" s="2" t="s">
        <v>139</v>
      </c>
      <c r="DV144" s="2" t="s">
        <v>129</v>
      </c>
      <c r="DW144" s="4">
        <v>6</v>
      </c>
      <c r="DX144" s="8">
        <v>889.44</v>
      </c>
      <c r="DY144" s="4"/>
      <c r="DZ144" s="8"/>
      <c r="EA144" s="7"/>
      <c r="EB144" s="7"/>
      <c r="EC144" s="2" t="s">
        <v>136</v>
      </c>
      <c r="ED144" s="2" t="s">
        <v>170</v>
      </c>
      <c r="EE144" s="2" t="s">
        <v>454</v>
      </c>
      <c r="EF144" s="2" t="s">
        <v>1361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161</v>
      </c>
      <c r="EP144" s="2" t="s">
        <v>170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>
        <v>1</v>
      </c>
      <c r="EV144" s="8">
        <v>141.18</v>
      </c>
      <c r="EW144" s="4"/>
      <c r="EX144" s="8"/>
      <c r="EY144" s="7"/>
      <c r="EZ144" s="7"/>
      <c r="FA144" s="2" t="s">
        <v>136</v>
      </c>
      <c r="FB144" s="2" t="s">
        <v>170</v>
      </c>
      <c r="FC144" s="2" t="s">
        <v>1743</v>
      </c>
      <c r="FD144" s="2" t="s">
        <v>1744</v>
      </c>
      <c r="FE144" s="2" t="s">
        <v>311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168</v>
      </c>
      <c r="FN144" s="2" t="s">
        <v>170</v>
      </c>
      <c r="FO144" s="2" t="s">
        <v>129</v>
      </c>
      <c r="FP144" s="2" t="s">
        <v>129</v>
      </c>
      <c r="FQ144" s="2" t="s">
        <v>139</v>
      </c>
      <c r="FR144" s="2" t="s">
        <v>129</v>
      </c>
      <c r="FS144" s="4">
        <v>1</v>
      </c>
      <c r="FT144" s="8">
        <v>160.1</v>
      </c>
      <c r="FU144" s="4"/>
      <c r="FV144" s="8"/>
      <c r="FW144" s="7"/>
      <c r="FX144" s="7"/>
      <c r="FY144" s="2" t="s">
        <v>136</v>
      </c>
      <c r="FZ144" s="2" t="s">
        <v>170</v>
      </c>
      <c r="GA144" s="2" t="s">
        <v>1360</v>
      </c>
      <c r="GB144" s="2" t="s">
        <v>359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170</v>
      </c>
      <c r="GM144" s="2" t="s">
        <v>129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136</v>
      </c>
      <c r="GX144" s="2" t="s">
        <v>170</v>
      </c>
      <c r="GY144" s="2" t="s">
        <v>1094</v>
      </c>
      <c r="GZ144" s="2" t="s">
        <v>1745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168</v>
      </c>
      <c r="HJ144" s="2" t="s">
        <v>170</v>
      </c>
      <c r="HK144" s="2" t="s">
        <v>129</v>
      </c>
      <c r="HL144" s="2" t="s">
        <v>129</v>
      </c>
      <c r="HM144" s="2" t="s">
        <v>139</v>
      </c>
      <c r="HN144" s="2" t="s">
        <v>129</v>
      </c>
      <c r="HO144" s="4">
        <v>19</v>
      </c>
      <c r="HP144" s="8">
        <v>1408.28</v>
      </c>
      <c r="HQ144" s="4"/>
      <c r="HR144" s="8"/>
      <c r="HS144" s="7"/>
      <c r="HT144" s="7"/>
      <c r="HU144" s="2" t="s">
        <v>136</v>
      </c>
      <c r="HV144" s="2" t="s">
        <v>170</v>
      </c>
      <c r="HW144" s="2" t="s">
        <v>1117</v>
      </c>
      <c r="HX144" s="2" t="s">
        <v>1746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129</v>
      </c>
      <c r="IH144" s="2" t="s">
        <v>129</v>
      </c>
      <c r="II144" s="2" t="s">
        <v>129</v>
      </c>
      <c r="IJ144" s="2" t="s">
        <v>129</v>
      </c>
      <c r="IK144" s="2" t="s">
        <v>129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170</v>
      </c>
      <c r="IU144" s="2" t="s">
        <v>360</v>
      </c>
      <c r="IV144" s="2" t="s">
        <v>1002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170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170</v>
      </c>
      <c r="JS144" s="2" t="s">
        <v>1738</v>
      </c>
      <c r="JT144" s="2" t="s">
        <v>607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170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129</v>
      </c>
      <c r="KP144" s="2" t="s">
        <v>129</v>
      </c>
      <c r="KQ144" s="2" t="s">
        <v>129</v>
      </c>
      <c r="KR144" s="2" t="s">
        <v>129</v>
      </c>
      <c r="KS144" s="2" t="s">
        <v>129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170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170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170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170</v>
      </c>
      <c r="NK144" s="2" t="s">
        <v>129</v>
      </c>
      <c r="NL144" s="2" t="s">
        <v>129</v>
      </c>
      <c r="NM144" s="2" t="s">
        <v>139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170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170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136</v>
      </c>
      <c r="PR144" s="2" t="s">
        <v>170</v>
      </c>
      <c r="PS144" s="2" t="s">
        <v>473</v>
      </c>
      <c r="PT144" s="2" t="s">
        <v>129</v>
      </c>
      <c r="PU144" s="2" t="s">
        <v>139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170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1747</v>
      </c>
      <c r="B145" s="2" t="s">
        <v>118</v>
      </c>
      <c r="C145" s="2" t="s">
        <v>1314</v>
      </c>
      <c r="D145" s="2" t="s">
        <v>819</v>
      </c>
      <c r="E145" s="2" t="s">
        <v>820</v>
      </c>
      <c r="F145" s="2" t="s">
        <v>1748</v>
      </c>
      <c r="G145" s="2" t="s">
        <v>1748</v>
      </c>
      <c r="H145" s="2" t="s">
        <v>1748</v>
      </c>
      <c r="I145" s="2" t="s">
        <v>1749</v>
      </c>
      <c r="J145" s="2" t="s">
        <v>124</v>
      </c>
      <c r="K145" s="2" t="s">
        <v>237</v>
      </c>
      <c r="L145" s="3">
        <v>55.89</v>
      </c>
      <c r="M145" s="3">
        <v>58.68</v>
      </c>
      <c r="N145" s="3">
        <v>129.99</v>
      </c>
      <c r="O145" s="2" t="s">
        <v>126</v>
      </c>
      <c r="P145" s="2" t="s">
        <v>325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176</v>
      </c>
      <c r="V145" s="2" t="s">
        <v>177</v>
      </c>
      <c r="W145" s="2" t="s">
        <v>366</v>
      </c>
      <c r="X145" s="2" t="s">
        <v>129</v>
      </c>
      <c r="Y145" s="2" t="s">
        <v>327</v>
      </c>
      <c r="Z145" s="4">
        <v>68</v>
      </c>
      <c r="AA145" s="4">
        <f>=ROUNDDOWN(22.6666666666667,0)</f>
      </c>
      <c r="AB145" s="5">
        <v>3</v>
      </c>
      <c r="AC145" s="2" t="s">
        <v>129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69</v>
      </c>
      <c r="AQ145" s="8">
        <v>4792.26</v>
      </c>
      <c r="AR145" s="4"/>
      <c r="AS145" s="8"/>
      <c r="AT145" s="7"/>
      <c r="AU145" s="7"/>
      <c r="AV145" s="4">
        <v>69</v>
      </c>
      <c r="AW145" s="8">
        <v>4792.26</v>
      </c>
      <c r="AX145" s="4"/>
      <c r="AY145" s="8"/>
      <c r="AZ145" s="7"/>
      <c r="BA145" s="7"/>
      <c r="BB145" s="7">
        <v>1</v>
      </c>
      <c r="BC145" s="4">
        <v>69</v>
      </c>
      <c r="BD145" s="8">
        <v>4792.26</v>
      </c>
      <c r="BE145" s="4"/>
      <c r="BF145" s="8"/>
      <c r="BG145" s="7"/>
      <c r="BH145" s="7"/>
      <c r="BI145" s="7">
        <v>1</v>
      </c>
      <c r="BJ145" s="4">
        <v>69</v>
      </c>
      <c r="BK145" s="8">
        <v>4792.26</v>
      </c>
      <c r="BL145" s="2" t="s">
        <v>1750</v>
      </c>
      <c r="BM145" s="7">
        <v>1</v>
      </c>
      <c r="BN145" s="7">
        <v>1</v>
      </c>
      <c r="BO145" s="4">
        <v>2</v>
      </c>
      <c r="BP145" s="8">
        <v>159.4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551</v>
      </c>
      <c r="BX145" s="2" t="s">
        <v>1618</v>
      </c>
      <c r="BY145" s="2" t="s">
        <v>139</v>
      </c>
      <c r="BZ145" s="2" t="s">
        <v>129</v>
      </c>
      <c r="CA145" s="4">
        <v>45</v>
      </c>
      <c r="CB145" s="8">
        <v>3052.43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327</v>
      </c>
      <c r="CJ145" s="2" t="s">
        <v>194</v>
      </c>
      <c r="CK145" s="2" t="s">
        <v>139</v>
      </c>
      <c r="CL145" s="2" t="s">
        <v>129</v>
      </c>
      <c r="CM145" s="4">
        <v>5</v>
      </c>
      <c r="CN145" s="8">
        <v>312.99</v>
      </c>
      <c r="CO145" s="4"/>
      <c r="CP145" s="8"/>
      <c r="CQ145" s="7"/>
      <c r="CR145" s="7"/>
      <c r="CS145" s="2" t="s">
        <v>136</v>
      </c>
      <c r="CT145" s="2" t="s">
        <v>126</v>
      </c>
      <c r="CU145" s="2" t="s">
        <v>551</v>
      </c>
      <c r="CV145" s="2" t="s">
        <v>1618</v>
      </c>
      <c r="CW145" s="2" t="s">
        <v>139</v>
      </c>
      <c r="CX145" s="2" t="s">
        <v>129</v>
      </c>
      <c r="CY145" s="4">
        <v>2</v>
      </c>
      <c r="CZ145" s="8">
        <v>162.28</v>
      </c>
      <c r="DA145" s="4"/>
      <c r="DB145" s="8"/>
      <c r="DC145" s="7"/>
      <c r="DD145" s="7"/>
      <c r="DE145" s="2" t="s">
        <v>136</v>
      </c>
      <c r="DF145" s="2" t="s">
        <v>126</v>
      </c>
      <c r="DG145" s="2" t="s">
        <v>184</v>
      </c>
      <c r="DH145" s="2" t="s">
        <v>1751</v>
      </c>
      <c r="DI145" s="2" t="s">
        <v>139</v>
      </c>
      <c r="DJ145" s="2" t="s">
        <v>129</v>
      </c>
      <c r="DK145" s="4">
        <v>2</v>
      </c>
      <c r="DL145" s="8">
        <v>144.54</v>
      </c>
      <c r="DM145" s="4"/>
      <c r="DN145" s="8"/>
      <c r="DO145" s="7"/>
      <c r="DP145" s="7"/>
      <c r="DQ145" s="2" t="s">
        <v>136</v>
      </c>
      <c r="DR145" s="2" t="s">
        <v>126</v>
      </c>
      <c r="DS145" s="2" t="s">
        <v>332</v>
      </c>
      <c r="DT145" s="2" t="s">
        <v>905</v>
      </c>
      <c r="DU145" s="2" t="s">
        <v>139</v>
      </c>
      <c r="DV145" s="2" t="s">
        <v>129</v>
      </c>
      <c r="DW145" s="4">
        <v>5</v>
      </c>
      <c r="DX145" s="8">
        <v>405.7</v>
      </c>
      <c r="DY145" s="4"/>
      <c r="DZ145" s="8"/>
      <c r="EA145" s="7"/>
      <c r="EB145" s="7"/>
      <c r="EC145" s="2" t="s">
        <v>136</v>
      </c>
      <c r="ED145" s="2" t="s">
        <v>126</v>
      </c>
      <c r="EE145" s="2" t="s">
        <v>551</v>
      </c>
      <c r="EF145" s="2" t="s">
        <v>395</v>
      </c>
      <c r="EG145" s="2" t="s">
        <v>139</v>
      </c>
      <c r="EH145" s="2" t="s">
        <v>129</v>
      </c>
      <c r="EI145" s="4">
        <v>5</v>
      </c>
      <c r="EJ145" s="8">
        <v>342.35</v>
      </c>
      <c r="EK145" s="4"/>
      <c r="EL145" s="8"/>
      <c r="EM145" s="7"/>
      <c r="EN145" s="7"/>
      <c r="EO145" s="2" t="s">
        <v>136</v>
      </c>
      <c r="EP145" s="2" t="s">
        <v>126</v>
      </c>
      <c r="EQ145" s="2" t="s">
        <v>373</v>
      </c>
      <c r="ER145" s="2" t="s">
        <v>930</v>
      </c>
      <c r="ES145" s="2" t="s">
        <v>139</v>
      </c>
      <c r="ET145" s="2" t="s">
        <v>129</v>
      </c>
      <c r="EU145" s="4">
        <v>1</v>
      </c>
      <c r="EV145" s="8">
        <v>71.73</v>
      </c>
      <c r="EW145" s="4"/>
      <c r="EX145" s="8"/>
      <c r="EY145" s="7"/>
      <c r="EZ145" s="7"/>
      <c r="FA145" s="2" t="s">
        <v>136</v>
      </c>
      <c r="FB145" s="2" t="s">
        <v>151</v>
      </c>
      <c r="FC145" s="2" t="s">
        <v>335</v>
      </c>
      <c r="FD145" s="2" t="s">
        <v>1578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168</v>
      </c>
      <c r="FN145" s="2" t="s">
        <v>126</v>
      </c>
      <c r="FO145" s="2" t="s">
        <v>129</v>
      </c>
      <c r="FP145" s="2" t="s">
        <v>129</v>
      </c>
      <c r="FQ145" s="2" t="s">
        <v>139</v>
      </c>
      <c r="FR145" s="2" t="s">
        <v>129</v>
      </c>
      <c r="FS145" s="4">
        <v>1</v>
      </c>
      <c r="FT145" s="8">
        <v>70.42</v>
      </c>
      <c r="FU145" s="4"/>
      <c r="FV145" s="8"/>
      <c r="FW145" s="7"/>
      <c r="FX145" s="7"/>
      <c r="FY145" s="2" t="s">
        <v>136</v>
      </c>
      <c r="FZ145" s="2" t="s">
        <v>126</v>
      </c>
      <c r="GA145" s="2" t="s">
        <v>337</v>
      </c>
      <c r="GB145" s="2" t="s">
        <v>1752</v>
      </c>
      <c r="GC145" s="2" t="s">
        <v>139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168</v>
      </c>
      <c r="GL145" s="2" t="s">
        <v>126</v>
      </c>
      <c r="GM145" s="2" t="s">
        <v>129</v>
      </c>
      <c r="GN145" s="2" t="s">
        <v>129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168</v>
      </c>
      <c r="GX145" s="2" t="s">
        <v>126</v>
      </c>
      <c r="GY145" s="2" t="s">
        <v>129</v>
      </c>
      <c r="GZ145" s="2" t="s">
        <v>129</v>
      </c>
      <c r="HA145" s="2" t="s">
        <v>139</v>
      </c>
      <c r="HB145" s="2" t="s">
        <v>129</v>
      </c>
      <c r="HC145" s="4">
        <v>1</v>
      </c>
      <c r="HD145" s="8">
        <v>70.42</v>
      </c>
      <c r="HE145" s="4"/>
      <c r="HF145" s="8"/>
      <c r="HG145" s="7"/>
      <c r="HH145" s="7"/>
      <c r="HI145" s="2" t="s">
        <v>136</v>
      </c>
      <c r="HJ145" s="2" t="s">
        <v>126</v>
      </c>
      <c r="HK145" s="2" t="s">
        <v>556</v>
      </c>
      <c r="HL145" s="2" t="s">
        <v>432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126</v>
      </c>
      <c r="HW145" s="2" t="s">
        <v>340</v>
      </c>
      <c r="HX145" s="2" t="s">
        <v>1753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168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126</v>
      </c>
      <c r="IU145" s="2" t="s">
        <v>342</v>
      </c>
      <c r="IV145" s="2" t="s">
        <v>129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126</v>
      </c>
      <c r="JG145" s="2" t="s">
        <v>395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136</v>
      </c>
      <c r="JR145" s="2" t="s">
        <v>126</v>
      </c>
      <c r="JS145" s="2" t="s">
        <v>551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126</v>
      </c>
      <c r="LO145" s="2" t="s">
        <v>129</v>
      </c>
      <c r="LP145" s="2" t="s">
        <v>129</v>
      </c>
      <c r="LQ145" s="2" t="s">
        <v>139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126</v>
      </c>
      <c r="MM145" s="2" t="s">
        <v>129</v>
      </c>
      <c r="MN145" s="2" t="s">
        <v>129</v>
      </c>
      <c r="MO145" s="2" t="s">
        <v>139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126</v>
      </c>
      <c r="PG145" s="2" t="s">
        <v>129</v>
      </c>
      <c r="PH145" s="2" t="s">
        <v>129</v>
      </c>
      <c r="PI145" s="2" t="s">
        <v>139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1754</v>
      </c>
      <c r="B146" s="2" t="s">
        <v>118</v>
      </c>
      <c r="C146" s="2" t="s">
        <v>1314</v>
      </c>
      <c r="D146" s="2" t="s">
        <v>819</v>
      </c>
      <c r="E146" s="2" t="s">
        <v>820</v>
      </c>
      <c r="F146" s="2" t="s">
        <v>1755</v>
      </c>
      <c r="G146" s="2" t="s">
        <v>1755</v>
      </c>
      <c r="H146" s="2" t="s">
        <v>1755</v>
      </c>
      <c r="I146" s="2" t="s">
        <v>1756</v>
      </c>
      <c r="J146" s="2" t="s">
        <v>124</v>
      </c>
      <c r="K146" s="2" t="s">
        <v>1757</v>
      </c>
      <c r="L146" s="3">
        <v>54.27</v>
      </c>
      <c r="M146" s="3">
        <v>56.98</v>
      </c>
      <c r="N146" s="3">
        <v>129.99</v>
      </c>
      <c r="O146" s="2" t="s">
        <v>126</v>
      </c>
      <c r="P146" s="2" t="s">
        <v>264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176</v>
      </c>
      <c r="V146" s="2" t="s">
        <v>177</v>
      </c>
      <c r="W146" s="2" t="s">
        <v>132</v>
      </c>
      <c r="X146" s="2" t="s">
        <v>129</v>
      </c>
      <c r="Y146" s="2" t="s">
        <v>327</v>
      </c>
      <c r="Z146" s="4">
        <v>66</v>
      </c>
      <c r="AA146" s="4">
        <f>=ROUNDDOWN(31.4285714285714,0)</f>
      </c>
      <c r="AB146" s="5">
        <v>2.1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38</v>
      </c>
      <c r="AQ146" s="8">
        <v>2839.56</v>
      </c>
      <c r="AR146" s="4"/>
      <c r="AS146" s="8"/>
      <c r="AT146" s="7"/>
      <c r="AU146" s="7"/>
      <c r="AV146" s="4">
        <v>38</v>
      </c>
      <c r="AW146" s="8">
        <v>2839.56</v>
      </c>
      <c r="AX146" s="4"/>
      <c r="AY146" s="8"/>
      <c r="AZ146" s="7"/>
      <c r="BA146" s="7"/>
      <c r="BB146" s="7">
        <v>1</v>
      </c>
      <c r="BC146" s="4">
        <v>38</v>
      </c>
      <c r="BD146" s="8">
        <v>2839.56</v>
      </c>
      <c r="BE146" s="4"/>
      <c r="BF146" s="8"/>
      <c r="BG146" s="7"/>
      <c r="BH146" s="7"/>
      <c r="BI146" s="7">
        <v>1</v>
      </c>
      <c r="BJ146" s="4">
        <v>38</v>
      </c>
      <c r="BK146" s="8">
        <v>2839.56</v>
      </c>
      <c r="BL146" s="2" t="s">
        <v>1758</v>
      </c>
      <c r="BM146" s="7">
        <v>1</v>
      </c>
      <c r="BN146" s="7">
        <v>1</v>
      </c>
      <c r="BO146" s="4">
        <v>1</v>
      </c>
      <c r="BP146" s="8">
        <v>69.64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194</v>
      </c>
      <c r="BX146" s="2" t="s">
        <v>198</v>
      </c>
      <c r="BY146" s="2" t="s">
        <v>139</v>
      </c>
      <c r="BZ146" s="2" t="s">
        <v>129</v>
      </c>
      <c r="CA146" s="4">
        <v>9</v>
      </c>
      <c r="CB146" s="8">
        <v>727.85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327</v>
      </c>
      <c r="CJ146" s="2" t="s">
        <v>825</v>
      </c>
      <c r="CK146" s="2" t="s">
        <v>139</v>
      </c>
      <c r="CL146" s="2" t="s">
        <v>129</v>
      </c>
      <c r="CM146" s="4">
        <v>3</v>
      </c>
      <c r="CN146" s="8">
        <v>191.36</v>
      </c>
      <c r="CO146" s="4"/>
      <c r="CP146" s="8"/>
      <c r="CQ146" s="7"/>
      <c r="CR146" s="7"/>
      <c r="CS146" s="2" t="s">
        <v>136</v>
      </c>
      <c r="CT146" s="2" t="s">
        <v>126</v>
      </c>
      <c r="CU146" s="2" t="s">
        <v>194</v>
      </c>
      <c r="CV146" s="2" t="s">
        <v>158</v>
      </c>
      <c r="CW146" s="2" t="s">
        <v>139</v>
      </c>
      <c r="CX146" s="2" t="s">
        <v>129</v>
      </c>
      <c r="CY146" s="4">
        <v>2</v>
      </c>
      <c r="CZ146" s="8">
        <v>157.58</v>
      </c>
      <c r="DA146" s="4"/>
      <c r="DB146" s="8"/>
      <c r="DC146" s="7"/>
      <c r="DD146" s="7"/>
      <c r="DE146" s="2" t="s">
        <v>136</v>
      </c>
      <c r="DF146" s="2" t="s">
        <v>126</v>
      </c>
      <c r="DG146" s="2" t="s">
        <v>184</v>
      </c>
      <c r="DH146" s="2" t="s">
        <v>167</v>
      </c>
      <c r="DI146" s="2" t="s">
        <v>139</v>
      </c>
      <c r="DJ146" s="2" t="s">
        <v>129</v>
      </c>
      <c r="DK146" s="4">
        <v>4</v>
      </c>
      <c r="DL146" s="8">
        <v>288.09</v>
      </c>
      <c r="DM146" s="4"/>
      <c r="DN146" s="8"/>
      <c r="DO146" s="7"/>
      <c r="DP146" s="7"/>
      <c r="DQ146" s="2" t="s">
        <v>136</v>
      </c>
      <c r="DR146" s="2" t="s">
        <v>126</v>
      </c>
      <c r="DS146" s="2" t="s">
        <v>332</v>
      </c>
      <c r="DT146" s="2" t="s">
        <v>433</v>
      </c>
      <c r="DU146" s="2" t="s">
        <v>139</v>
      </c>
      <c r="DV146" s="2" t="s">
        <v>129</v>
      </c>
      <c r="DW146" s="4">
        <v>5</v>
      </c>
      <c r="DX146" s="8">
        <v>393.95</v>
      </c>
      <c r="DY146" s="4"/>
      <c r="DZ146" s="8"/>
      <c r="EA146" s="7"/>
      <c r="EB146" s="7"/>
      <c r="EC146" s="2" t="s">
        <v>136</v>
      </c>
      <c r="ED146" s="2" t="s">
        <v>126</v>
      </c>
      <c r="EE146" s="2" t="s">
        <v>194</v>
      </c>
      <c r="EF146" s="2" t="s">
        <v>590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126</v>
      </c>
      <c r="EQ146" s="2" t="s">
        <v>373</v>
      </c>
      <c r="ER146" s="2" t="s">
        <v>129</v>
      </c>
      <c r="ES146" s="2" t="s">
        <v>139</v>
      </c>
      <c r="ET146" s="2" t="s">
        <v>129</v>
      </c>
      <c r="EU146" s="4">
        <v>2</v>
      </c>
      <c r="EV146" s="8">
        <v>147.04</v>
      </c>
      <c r="EW146" s="4"/>
      <c r="EX146" s="8"/>
      <c r="EY146" s="7"/>
      <c r="EZ146" s="7"/>
      <c r="FA146" s="2" t="s">
        <v>136</v>
      </c>
      <c r="FB146" s="2" t="s">
        <v>151</v>
      </c>
      <c r="FC146" s="2" t="s">
        <v>335</v>
      </c>
      <c r="FD146" s="2" t="s">
        <v>1618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168</v>
      </c>
      <c r="FN146" s="2" t="s">
        <v>126</v>
      </c>
      <c r="FO146" s="2" t="s">
        <v>129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337</v>
      </c>
      <c r="GB146" s="2" t="s">
        <v>129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168</v>
      </c>
      <c r="GL146" s="2" t="s">
        <v>126</v>
      </c>
      <c r="GM146" s="2" t="s">
        <v>129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168</v>
      </c>
      <c r="GX146" s="2" t="s">
        <v>126</v>
      </c>
      <c r="GY146" s="2" t="s">
        <v>129</v>
      </c>
      <c r="GZ146" s="2" t="s">
        <v>129</v>
      </c>
      <c r="HA146" s="2" t="s">
        <v>139</v>
      </c>
      <c r="HB146" s="2" t="s">
        <v>129</v>
      </c>
      <c r="HC146" s="4">
        <v>11</v>
      </c>
      <c r="HD146" s="8">
        <v>790.18</v>
      </c>
      <c r="HE146" s="4"/>
      <c r="HF146" s="8"/>
      <c r="HG146" s="7"/>
      <c r="HH146" s="7"/>
      <c r="HI146" s="2" t="s">
        <v>136</v>
      </c>
      <c r="HJ146" s="2" t="s">
        <v>126</v>
      </c>
      <c r="HK146" s="2" t="s">
        <v>556</v>
      </c>
      <c r="HL146" s="2" t="s">
        <v>1425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340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168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>
        <v>1</v>
      </c>
      <c r="IN146" s="8">
        <v>73.87</v>
      </c>
      <c r="IO146" s="4"/>
      <c r="IP146" s="8"/>
      <c r="IQ146" s="7"/>
      <c r="IR146" s="7"/>
      <c r="IS146" s="2" t="s">
        <v>136</v>
      </c>
      <c r="IT146" s="2" t="s">
        <v>126</v>
      </c>
      <c r="IU146" s="2" t="s">
        <v>342</v>
      </c>
      <c r="IV146" s="2" t="s">
        <v>1047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126</v>
      </c>
      <c r="JG146" s="2" t="s">
        <v>395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126</v>
      </c>
      <c r="JS146" s="2" t="s">
        <v>194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169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126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1759</v>
      </c>
      <c r="B147" s="2" t="s">
        <v>118</v>
      </c>
      <c r="C147" s="2" t="s">
        <v>1314</v>
      </c>
      <c r="D147" s="2" t="s">
        <v>819</v>
      </c>
      <c r="E147" s="2" t="s">
        <v>820</v>
      </c>
      <c r="F147" s="2" t="s">
        <v>1760</v>
      </c>
      <c r="G147" s="2" t="s">
        <v>129</v>
      </c>
      <c r="H147" s="2" t="s">
        <v>129</v>
      </c>
      <c r="I147" s="2" t="s">
        <v>1761</v>
      </c>
      <c r="J147" s="2" t="s">
        <v>124</v>
      </c>
      <c r="K147" s="2" t="s">
        <v>400</v>
      </c>
      <c r="L147" s="3">
        <v>95</v>
      </c>
      <c r="M147" s="3">
        <v>100</v>
      </c>
      <c r="N147" s="3">
        <v>199.99</v>
      </c>
      <c r="O147" s="2" t="s">
        <v>1684</v>
      </c>
      <c r="P147" s="2" t="s">
        <v>264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129</v>
      </c>
      <c r="V147" s="2" t="s">
        <v>131</v>
      </c>
      <c r="W147" s="2" t="s">
        <v>381</v>
      </c>
      <c r="X147" s="2" t="s">
        <v>129</v>
      </c>
      <c r="Y147" s="2" t="s">
        <v>649</v>
      </c>
      <c r="Z147" s="4"/>
      <c r="AA147" s="4">
        <f>=ROUNDDOWN({0},0)</f>
      </c>
      <c r="AB147" s="5"/>
      <c r="AC147" s="2" t="s">
        <v>129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129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170</v>
      </c>
      <c r="BW147" s="2" t="s">
        <v>1762</v>
      </c>
      <c r="BX147" s="2" t="s">
        <v>1763</v>
      </c>
      <c r="BY147" s="2" t="s">
        <v>139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170</v>
      </c>
      <c r="CI147" s="2" t="s">
        <v>1762</v>
      </c>
      <c r="CJ147" s="2" t="s">
        <v>1694</v>
      </c>
      <c r="CK147" s="2" t="s">
        <v>139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170</v>
      </c>
      <c r="CU147" s="2" t="s">
        <v>1764</v>
      </c>
      <c r="CV147" s="2" t="s">
        <v>1765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169</v>
      </c>
      <c r="DF147" s="2" t="s">
        <v>170</v>
      </c>
      <c r="DG147" s="2" t="s">
        <v>129</v>
      </c>
      <c r="DH147" s="2" t="s">
        <v>129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170</v>
      </c>
      <c r="DS147" s="2" t="s">
        <v>657</v>
      </c>
      <c r="DT147" s="2" t="s">
        <v>129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170</v>
      </c>
      <c r="EE147" s="2" t="s">
        <v>1697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129</v>
      </c>
      <c r="EP147" s="2" t="s">
        <v>129</v>
      </c>
      <c r="EQ147" s="2" t="s">
        <v>129</v>
      </c>
      <c r="ER147" s="2" t="s">
        <v>129</v>
      </c>
      <c r="ES147" s="2" t="s">
        <v>129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170</v>
      </c>
      <c r="FC147" s="2" t="s">
        <v>1762</v>
      </c>
      <c r="FD147" s="2" t="s">
        <v>129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126</v>
      </c>
      <c r="FO147" s="2" t="s">
        <v>129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129</v>
      </c>
      <c r="FZ147" s="2" t="s">
        <v>129</v>
      </c>
      <c r="GA147" s="2" t="s">
        <v>129</v>
      </c>
      <c r="GB147" s="2" t="s">
        <v>129</v>
      </c>
      <c r="GC147" s="2" t="s">
        <v>129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129</v>
      </c>
      <c r="GL147" s="2" t="s">
        <v>129</v>
      </c>
      <c r="GM147" s="2" t="s">
        <v>129</v>
      </c>
      <c r="GN147" s="2" t="s">
        <v>129</v>
      </c>
      <c r="GO147" s="2" t="s">
        <v>129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170</v>
      </c>
      <c r="GY147" s="2" t="s">
        <v>129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129</v>
      </c>
      <c r="HJ147" s="2" t="s">
        <v>129</v>
      </c>
      <c r="HK147" s="2" t="s">
        <v>129</v>
      </c>
      <c r="HL147" s="2" t="s">
        <v>129</v>
      </c>
      <c r="HM147" s="2" t="s">
        <v>129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168</v>
      </c>
      <c r="HV147" s="2" t="s">
        <v>170</v>
      </c>
      <c r="HW147" s="2" t="s">
        <v>129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129</v>
      </c>
      <c r="IH147" s="2" t="s">
        <v>129</v>
      </c>
      <c r="II147" s="2" t="s">
        <v>129</v>
      </c>
      <c r="IJ147" s="2" t="s">
        <v>129</v>
      </c>
      <c r="IK147" s="2" t="s">
        <v>129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168</v>
      </c>
      <c r="IT147" s="2" t="s">
        <v>170</v>
      </c>
      <c r="IU147" s="2" t="s">
        <v>1766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170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169</v>
      </c>
      <c r="JR147" s="2" t="s">
        <v>170</v>
      </c>
      <c r="JS147" s="2" t="s">
        <v>1762</v>
      </c>
      <c r="JT147" s="2" t="s">
        <v>1767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170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129</v>
      </c>
      <c r="KP147" s="2" t="s">
        <v>129</v>
      </c>
      <c r="KQ147" s="2" t="s">
        <v>129</v>
      </c>
      <c r="KR147" s="2" t="s">
        <v>129</v>
      </c>
      <c r="KS147" s="2" t="s">
        <v>129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170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170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129</v>
      </c>
      <c r="LZ147" s="2" t="s">
        <v>129</v>
      </c>
      <c r="MA147" s="2" t="s">
        <v>129</v>
      </c>
      <c r="MB147" s="2" t="s">
        <v>129</v>
      </c>
      <c r="MC147" s="2" t="s">
        <v>129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170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170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168</v>
      </c>
      <c r="PR147" s="2" t="s">
        <v>170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170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1768</v>
      </c>
      <c r="B148" s="2" t="s">
        <v>118</v>
      </c>
      <c r="C148" s="2" t="s">
        <v>1314</v>
      </c>
      <c r="D148" s="2" t="s">
        <v>819</v>
      </c>
      <c r="E148" s="2" t="s">
        <v>820</v>
      </c>
      <c r="F148" s="2" t="s">
        <v>1769</v>
      </c>
      <c r="G148" s="2" t="s">
        <v>129</v>
      </c>
      <c r="H148" s="2" t="s">
        <v>129</v>
      </c>
      <c r="I148" s="2" t="s">
        <v>1770</v>
      </c>
      <c r="J148" s="2" t="s">
        <v>124</v>
      </c>
      <c r="K148" s="2" t="s">
        <v>324</v>
      </c>
      <c r="L148" s="3">
        <v>195</v>
      </c>
      <c r="M148" s="3">
        <v>200</v>
      </c>
      <c r="N148" s="3">
        <v>399</v>
      </c>
      <c r="O148" s="2" t="s">
        <v>1684</v>
      </c>
      <c r="P148" s="2" t="s">
        <v>264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129</v>
      </c>
      <c r="V148" s="2" t="s">
        <v>131</v>
      </c>
      <c r="W148" s="2" t="s">
        <v>381</v>
      </c>
      <c r="X148" s="2" t="s">
        <v>129</v>
      </c>
      <c r="Y148" s="2" t="s">
        <v>649</v>
      </c>
      <c r="Z148" s="4"/>
      <c r="AA148" s="4">
        <f>=ROUNDDOWN({0},0)</f>
      </c>
      <c r="AB148" s="5"/>
      <c r="AC148" s="2" t="s">
        <v>129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129</v>
      </c>
      <c r="BM148" s="7"/>
      <c r="BN148" s="7"/>
      <c r="BO148" s="4"/>
      <c r="BP148" s="8"/>
      <c r="BQ148" s="4"/>
      <c r="BR148" s="8"/>
      <c r="BS148" s="7"/>
      <c r="BT148" s="7"/>
      <c r="BU148" s="2" t="s">
        <v>136</v>
      </c>
      <c r="BV148" s="2" t="s">
        <v>170</v>
      </c>
      <c r="BW148" s="2" t="s">
        <v>1762</v>
      </c>
      <c r="BX148" s="2" t="s">
        <v>1771</v>
      </c>
      <c r="BY148" s="2" t="s">
        <v>139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136</v>
      </c>
      <c r="CH148" s="2" t="s">
        <v>170</v>
      </c>
      <c r="CI148" s="2" t="s">
        <v>1762</v>
      </c>
      <c r="CJ148" s="2" t="s">
        <v>1772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170</v>
      </c>
      <c r="CU148" s="2" t="s">
        <v>1764</v>
      </c>
      <c r="CV148" s="2" t="s">
        <v>1773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168</v>
      </c>
      <c r="DF148" s="2" t="s">
        <v>170</v>
      </c>
      <c r="DG148" s="2" t="s">
        <v>129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209</v>
      </c>
      <c r="DR148" s="2" t="s">
        <v>170</v>
      </c>
      <c r="DS148" s="2" t="s">
        <v>129</v>
      </c>
      <c r="DT148" s="2" t="s">
        <v>129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161</v>
      </c>
      <c r="ED148" s="2" t="s">
        <v>170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129</v>
      </c>
      <c r="EP148" s="2" t="s">
        <v>129</v>
      </c>
      <c r="EQ148" s="2" t="s">
        <v>129</v>
      </c>
      <c r="ER148" s="2" t="s">
        <v>129</v>
      </c>
      <c r="ES148" s="2" t="s">
        <v>129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170</v>
      </c>
      <c r="FC148" s="2" t="s">
        <v>1762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126</v>
      </c>
      <c r="FO148" s="2" t="s">
        <v>129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129</v>
      </c>
      <c r="FZ148" s="2" t="s">
        <v>129</v>
      </c>
      <c r="GA148" s="2" t="s">
        <v>129</v>
      </c>
      <c r="GB148" s="2" t="s">
        <v>129</v>
      </c>
      <c r="GC148" s="2" t="s">
        <v>129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129</v>
      </c>
      <c r="GL148" s="2" t="s">
        <v>129</v>
      </c>
      <c r="GM148" s="2" t="s">
        <v>129</v>
      </c>
      <c r="GN148" s="2" t="s">
        <v>129</v>
      </c>
      <c r="GO148" s="2" t="s">
        <v>129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170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129</v>
      </c>
      <c r="HJ148" s="2" t="s">
        <v>129</v>
      </c>
      <c r="HK148" s="2" t="s">
        <v>129</v>
      </c>
      <c r="HL148" s="2" t="s">
        <v>129</v>
      </c>
      <c r="HM148" s="2" t="s">
        <v>129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170</v>
      </c>
      <c r="HW148" s="2" t="s">
        <v>129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129</v>
      </c>
      <c r="IH148" s="2" t="s">
        <v>129</v>
      </c>
      <c r="II148" s="2" t="s">
        <v>129</v>
      </c>
      <c r="IJ148" s="2" t="s">
        <v>129</v>
      </c>
      <c r="IK148" s="2" t="s">
        <v>129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170</v>
      </c>
      <c r="IU148" s="2" t="s">
        <v>1766</v>
      </c>
      <c r="IV148" s="2" t="s">
        <v>1774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170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169</v>
      </c>
      <c r="JR148" s="2" t="s">
        <v>170</v>
      </c>
      <c r="JS148" s="2" t="s">
        <v>1762</v>
      </c>
      <c r="JT148" s="2" t="s">
        <v>1337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170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129</v>
      </c>
      <c r="KP148" s="2" t="s">
        <v>129</v>
      </c>
      <c r="KQ148" s="2" t="s">
        <v>129</v>
      </c>
      <c r="KR148" s="2" t="s">
        <v>129</v>
      </c>
      <c r="KS148" s="2" t="s">
        <v>129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170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170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129</v>
      </c>
      <c r="LZ148" s="2" t="s">
        <v>129</v>
      </c>
      <c r="MA148" s="2" t="s">
        <v>129</v>
      </c>
      <c r="MB148" s="2" t="s">
        <v>129</v>
      </c>
      <c r="MC148" s="2" t="s">
        <v>129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129</v>
      </c>
      <c r="ML148" s="2" t="s">
        <v>129</v>
      </c>
      <c r="MM148" s="2" t="s">
        <v>129</v>
      </c>
      <c r="MN148" s="2" t="s">
        <v>129</v>
      </c>
      <c r="MO148" s="2" t="s">
        <v>129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170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170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170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170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1775</v>
      </c>
      <c r="B149" s="2" t="s">
        <v>118</v>
      </c>
      <c r="C149" s="2" t="s">
        <v>1314</v>
      </c>
      <c r="D149" s="2" t="s">
        <v>819</v>
      </c>
      <c r="E149" s="2" t="s">
        <v>1681</v>
      </c>
      <c r="F149" s="2" t="s">
        <v>1682</v>
      </c>
      <c r="G149" s="2" t="s">
        <v>129</v>
      </c>
      <c r="H149" s="2" t="s">
        <v>129</v>
      </c>
      <c r="I149" s="2" t="s">
        <v>129</v>
      </c>
      <c r="J149" s="2" t="s">
        <v>1776</v>
      </c>
      <c r="K149" s="2" t="s">
        <v>808</v>
      </c>
      <c r="L149" s="3">
        <v>183.18</v>
      </c>
      <c r="M149" s="3"/>
      <c r="N149" s="3"/>
      <c r="O149" s="2" t="s">
        <v>263</v>
      </c>
      <c r="P149" s="2" t="s">
        <v>129</v>
      </c>
      <c r="Q149" s="2" t="s">
        <v>129</v>
      </c>
      <c r="R149" s="2" t="s">
        <v>33</v>
      </c>
      <c r="S149" s="2" t="s">
        <v>129</v>
      </c>
      <c r="T149" s="2" t="s">
        <v>129</v>
      </c>
      <c r="U149" s="2" t="s">
        <v>129</v>
      </c>
      <c r="V149" s="2" t="s">
        <v>129</v>
      </c>
      <c r="W149" s="2" t="s">
        <v>129</v>
      </c>
      <c r="X149" s="2" t="s">
        <v>129</v>
      </c>
      <c r="Y149" s="2" t="s">
        <v>129</v>
      </c>
      <c r="Z149" s="4"/>
      <c r="AA149" s="4">
        <f>=ROUNDDOWN({0},0)</f>
      </c>
      <c r="AB149" s="5"/>
      <c r="AC149" s="2" t="s">
        <v>129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/>
      <c r="BJ149" s="4"/>
      <c r="BK149" s="8"/>
      <c r="BL149" s="2" t="s">
        <v>129</v>
      </c>
      <c r="BM149" s="7"/>
      <c r="BN149" s="7"/>
      <c r="BO149" s="4"/>
      <c r="BP149" s="8"/>
      <c r="BQ149" s="4"/>
      <c r="BR149" s="8"/>
      <c r="BS149" s="7"/>
      <c r="BT149" s="7"/>
      <c r="BU149" s="2" t="s">
        <v>129</v>
      </c>
      <c r="BV149" s="2" t="s">
        <v>129</v>
      </c>
      <c r="BW149" s="2" t="s">
        <v>129</v>
      </c>
      <c r="BX149" s="2" t="s">
        <v>129</v>
      </c>
      <c r="BY149" s="2" t="s">
        <v>129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129</v>
      </c>
      <c r="CH149" s="2" t="s">
        <v>129</v>
      </c>
      <c r="CI149" s="2" t="s">
        <v>129</v>
      </c>
      <c r="CJ149" s="2" t="s">
        <v>129</v>
      </c>
      <c r="CK149" s="2" t="s">
        <v>129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129</v>
      </c>
      <c r="CT149" s="2" t="s">
        <v>129</v>
      </c>
      <c r="CU149" s="2" t="s">
        <v>129</v>
      </c>
      <c r="CV149" s="2" t="s">
        <v>129</v>
      </c>
      <c r="CW149" s="2" t="s">
        <v>129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129</v>
      </c>
      <c r="DF149" s="2" t="s">
        <v>129</v>
      </c>
      <c r="DG149" s="2" t="s">
        <v>129</v>
      </c>
      <c r="DH149" s="2" t="s">
        <v>129</v>
      </c>
      <c r="DI149" s="2" t="s">
        <v>129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129</v>
      </c>
      <c r="DR149" s="2" t="s">
        <v>129</v>
      </c>
      <c r="DS149" s="2" t="s">
        <v>129</v>
      </c>
      <c r="DT149" s="2" t="s">
        <v>129</v>
      </c>
      <c r="DU149" s="2" t="s">
        <v>129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129</v>
      </c>
      <c r="ED149" s="2" t="s">
        <v>129</v>
      </c>
      <c r="EE149" s="2" t="s">
        <v>129</v>
      </c>
      <c r="EF149" s="2" t="s">
        <v>129</v>
      </c>
      <c r="EG149" s="2" t="s">
        <v>129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129</v>
      </c>
      <c r="EP149" s="2" t="s">
        <v>129</v>
      </c>
      <c r="EQ149" s="2" t="s">
        <v>129</v>
      </c>
      <c r="ER149" s="2" t="s">
        <v>129</v>
      </c>
      <c r="ES149" s="2" t="s">
        <v>129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129</v>
      </c>
      <c r="FB149" s="2" t="s">
        <v>129</v>
      </c>
      <c r="FC149" s="2" t="s">
        <v>129</v>
      </c>
      <c r="FD149" s="2" t="s">
        <v>129</v>
      </c>
      <c r="FE149" s="2" t="s">
        <v>129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129</v>
      </c>
      <c r="FN149" s="2" t="s">
        <v>129</v>
      </c>
      <c r="FO149" s="2" t="s">
        <v>129</v>
      </c>
      <c r="FP149" s="2" t="s">
        <v>129</v>
      </c>
      <c r="FQ149" s="2" t="s">
        <v>129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129</v>
      </c>
      <c r="FZ149" s="2" t="s">
        <v>129</v>
      </c>
      <c r="GA149" s="2" t="s">
        <v>129</v>
      </c>
      <c r="GB149" s="2" t="s">
        <v>129</v>
      </c>
      <c r="GC149" s="2" t="s">
        <v>129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129</v>
      </c>
      <c r="GL149" s="2" t="s">
        <v>129</v>
      </c>
      <c r="GM149" s="2" t="s">
        <v>129</v>
      </c>
      <c r="GN149" s="2" t="s">
        <v>129</v>
      </c>
      <c r="GO149" s="2" t="s">
        <v>129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129</v>
      </c>
      <c r="GX149" s="2" t="s">
        <v>129</v>
      </c>
      <c r="GY149" s="2" t="s">
        <v>129</v>
      </c>
      <c r="GZ149" s="2" t="s">
        <v>129</v>
      </c>
      <c r="HA149" s="2" t="s">
        <v>129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129</v>
      </c>
      <c r="HJ149" s="2" t="s">
        <v>129</v>
      </c>
      <c r="HK149" s="2" t="s">
        <v>129</v>
      </c>
      <c r="HL149" s="2" t="s">
        <v>129</v>
      </c>
      <c r="HM149" s="2" t="s">
        <v>129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129</v>
      </c>
      <c r="HV149" s="2" t="s">
        <v>129</v>
      </c>
      <c r="HW149" s="2" t="s">
        <v>129</v>
      </c>
      <c r="HX149" s="2" t="s">
        <v>129</v>
      </c>
      <c r="HY149" s="2" t="s">
        <v>129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129</v>
      </c>
      <c r="IH149" s="2" t="s">
        <v>129</v>
      </c>
      <c r="II149" s="2" t="s">
        <v>129</v>
      </c>
      <c r="IJ149" s="2" t="s">
        <v>129</v>
      </c>
      <c r="IK149" s="2" t="s">
        <v>129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129</v>
      </c>
      <c r="IT149" s="2" t="s">
        <v>129</v>
      </c>
      <c r="IU149" s="2" t="s">
        <v>129</v>
      </c>
      <c r="IV149" s="2" t="s">
        <v>129</v>
      </c>
      <c r="IW149" s="2" t="s">
        <v>129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129</v>
      </c>
      <c r="JF149" s="2" t="s">
        <v>129</v>
      </c>
      <c r="JG149" s="2" t="s">
        <v>129</v>
      </c>
      <c r="JH149" s="2" t="s">
        <v>129</v>
      </c>
      <c r="JI149" s="2" t="s">
        <v>129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129</v>
      </c>
      <c r="JR149" s="2" t="s">
        <v>129</v>
      </c>
      <c r="JS149" s="2" t="s">
        <v>129</v>
      </c>
      <c r="JT149" s="2" t="s">
        <v>129</v>
      </c>
      <c r="JU149" s="2" t="s">
        <v>129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129</v>
      </c>
      <c r="KD149" s="2" t="s">
        <v>129</v>
      </c>
      <c r="KE149" s="2" t="s">
        <v>129</v>
      </c>
      <c r="KF149" s="2" t="s">
        <v>129</v>
      </c>
      <c r="KG149" s="2" t="s">
        <v>129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129</v>
      </c>
      <c r="KP149" s="2" t="s">
        <v>129</v>
      </c>
      <c r="KQ149" s="2" t="s">
        <v>129</v>
      </c>
      <c r="KR149" s="2" t="s">
        <v>129</v>
      </c>
      <c r="KS149" s="2" t="s">
        <v>129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129</v>
      </c>
      <c r="LB149" s="2" t="s">
        <v>129</v>
      </c>
      <c r="LC149" s="2" t="s">
        <v>129</v>
      </c>
      <c r="LD149" s="2" t="s">
        <v>129</v>
      </c>
      <c r="LE149" s="2" t="s">
        <v>129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129</v>
      </c>
      <c r="ML149" s="2" t="s">
        <v>129</v>
      </c>
      <c r="MM149" s="2" t="s">
        <v>129</v>
      </c>
      <c r="MN149" s="2" t="s">
        <v>129</v>
      </c>
      <c r="MO149" s="2" t="s">
        <v>129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129</v>
      </c>
      <c r="MX149" s="2" t="s">
        <v>129</v>
      </c>
      <c r="MY149" s="2" t="s">
        <v>129</v>
      </c>
      <c r="MZ149" s="2" t="s">
        <v>129</v>
      </c>
      <c r="NA149" s="2" t="s">
        <v>129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129</v>
      </c>
      <c r="QD149" s="2" t="s">
        <v>129</v>
      </c>
      <c r="QE149" s="2" t="s">
        <v>129</v>
      </c>
      <c r="QF149" s="2" t="s">
        <v>129</v>
      </c>
      <c r="QG149" s="2" t="s">
        <v>129</v>
      </c>
      <c r="QH149" s="2" t="s">
        <v>129</v>
      </c>
    </row>
    <row r="150">
      <c r="A150" s="2" t="s">
        <v>1777</v>
      </c>
      <c r="B150" s="2" t="s">
        <v>118</v>
      </c>
      <c r="C150" s="2" t="s">
        <v>1314</v>
      </c>
      <c r="D150" s="2" t="s">
        <v>819</v>
      </c>
      <c r="E150" s="2" t="s">
        <v>1681</v>
      </c>
      <c r="F150" s="2" t="s">
        <v>1682</v>
      </c>
      <c r="G150" s="2" t="s">
        <v>129</v>
      </c>
      <c r="H150" s="2" t="s">
        <v>129</v>
      </c>
      <c r="I150" s="2" t="s">
        <v>129</v>
      </c>
      <c r="J150" s="2" t="s">
        <v>1778</v>
      </c>
      <c r="K150" s="2" t="s">
        <v>1687</v>
      </c>
      <c r="L150" s="3">
        <v>46.82</v>
      </c>
      <c r="M150" s="3"/>
      <c r="N150" s="3"/>
      <c r="O150" s="2" t="s">
        <v>263</v>
      </c>
      <c r="P150" s="2" t="s">
        <v>129</v>
      </c>
      <c r="Q150" s="2" t="s">
        <v>129</v>
      </c>
      <c r="R150" s="2" t="s">
        <v>33</v>
      </c>
      <c r="S150" s="2" t="s">
        <v>129</v>
      </c>
      <c r="T150" s="2" t="s">
        <v>129</v>
      </c>
      <c r="U150" s="2" t="s">
        <v>129</v>
      </c>
      <c r="V150" s="2" t="s">
        <v>129</v>
      </c>
      <c r="W150" s="2" t="s">
        <v>129</v>
      </c>
      <c r="X150" s="2" t="s">
        <v>129</v>
      </c>
      <c r="Y150" s="2" t="s">
        <v>129</v>
      </c>
      <c r="Z150" s="4"/>
      <c r="AA150" s="4">
        <f>=ROUNDDOWN({0},0)</f>
      </c>
      <c r="AB150" s="5"/>
      <c r="AC150" s="2" t="s">
        <v>129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/>
      <c r="BJ150" s="4"/>
      <c r="BK150" s="8"/>
      <c r="BL150" s="2" t="s">
        <v>129</v>
      </c>
      <c r="BM150" s="7"/>
      <c r="BN150" s="7"/>
      <c r="BO150" s="4"/>
      <c r="BP150" s="8"/>
      <c r="BQ150" s="4"/>
      <c r="BR150" s="8"/>
      <c r="BS150" s="7"/>
      <c r="BT150" s="7"/>
      <c r="BU150" s="2" t="s">
        <v>129</v>
      </c>
      <c r="BV150" s="2" t="s">
        <v>129</v>
      </c>
      <c r="BW150" s="2" t="s">
        <v>129</v>
      </c>
      <c r="BX150" s="2" t="s">
        <v>129</v>
      </c>
      <c r="BY150" s="2" t="s">
        <v>129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129</v>
      </c>
      <c r="CH150" s="2" t="s">
        <v>129</v>
      </c>
      <c r="CI150" s="2" t="s">
        <v>129</v>
      </c>
      <c r="CJ150" s="2" t="s">
        <v>129</v>
      </c>
      <c r="CK150" s="2" t="s">
        <v>129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129</v>
      </c>
      <c r="CT150" s="2" t="s">
        <v>129</v>
      </c>
      <c r="CU150" s="2" t="s">
        <v>129</v>
      </c>
      <c r="CV150" s="2" t="s">
        <v>129</v>
      </c>
      <c r="CW150" s="2" t="s">
        <v>129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129</v>
      </c>
      <c r="DF150" s="2" t="s">
        <v>129</v>
      </c>
      <c r="DG150" s="2" t="s">
        <v>129</v>
      </c>
      <c r="DH150" s="2" t="s">
        <v>129</v>
      </c>
      <c r="DI150" s="2" t="s">
        <v>129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129</v>
      </c>
      <c r="DR150" s="2" t="s">
        <v>129</v>
      </c>
      <c r="DS150" s="2" t="s">
        <v>129</v>
      </c>
      <c r="DT150" s="2" t="s">
        <v>129</v>
      </c>
      <c r="DU150" s="2" t="s">
        <v>129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129</v>
      </c>
      <c r="ED150" s="2" t="s">
        <v>129</v>
      </c>
      <c r="EE150" s="2" t="s">
        <v>129</v>
      </c>
      <c r="EF150" s="2" t="s">
        <v>129</v>
      </c>
      <c r="EG150" s="2" t="s">
        <v>129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129</v>
      </c>
      <c r="EP150" s="2" t="s">
        <v>129</v>
      </c>
      <c r="EQ150" s="2" t="s">
        <v>129</v>
      </c>
      <c r="ER150" s="2" t="s">
        <v>129</v>
      </c>
      <c r="ES150" s="2" t="s">
        <v>129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129</v>
      </c>
      <c r="FB150" s="2" t="s">
        <v>129</v>
      </c>
      <c r="FC150" s="2" t="s">
        <v>129</v>
      </c>
      <c r="FD150" s="2" t="s">
        <v>129</v>
      </c>
      <c r="FE150" s="2" t="s">
        <v>129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129</v>
      </c>
      <c r="FN150" s="2" t="s">
        <v>129</v>
      </c>
      <c r="FO150" s="2" t="s">
        <v>129</v>
      </c>
      <c r="FP150" s="2" t="s">
        <v>129</v>
      </c>
      <c r="FQ150" s="2" t="s">
        <v>129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129</v>
      </c>
      <c r="FZ150" s="2" t="s">
        <v>129</v>
      </c>
      <c r="GA150" s="2" t="s">
        <v>129</v>
      </c>
      <c r="GB150" s="2" t="s">
        <v>129</v>
      </c>
      <c r="GC150" s="2" t="s">
        <v>129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129</v>
      </c>
      <c r="GL150" s="2" t="s">
        <v>129</v>
      </c>
      <c r="GM150" s="2" t="s">
        <v>129</v>
      </c>
      <c r="GN150" s="2" t="s">
        <v>129</v>
      </c>
      <c r="GO150" s="2" t="s">
        <v>129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129</v>
      </c>
      <c r="GX150" s="2" t="s">
        <v>129</v>
      </c>
      <c r="GY150" s="2" t="s">
        <v>129</v>
      </c>
      <c r="GZ150" s="2" t="s">
        <v>129</v>
      </c>
      <c r="HA150" s="2" t="s">
        <v>129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129</v>
      </c>
      <c r="HJ150" s="2" t="s">
        <v>129</v>
      </c>
      <c r="HK150" s="2" t="s">
        <v>129</v>
      </c>
      <c r="HL150" s="2" t="s">
        <v>129</v>
      </c>
      <c r="HM150" s="2" t="s">
        <v>129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129</v>
      </c>
      <c r="HV150" s="2" t="s">
        <v>129</v>
      </c>
      <c r="HW150" s="2" t="s">
        <v>129</v>
      </c>
      <c r="HX150" s="2" t="s">
        <v>129</v>
      </c>
      <c r="HY150" s="2" t="s">
        <v>129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129</v>
      </c>
      <c r="IH150" s="2" t="s">
        <v>129</v>
      </c>
      <c r="II150" s="2" t="s">
        <v>129</v>
      </c>
      <c r="IJ150" s="2" t="s">
        <v>129</v>
      </c>
      <c r="IK150" s="2" t="s">
        <v>129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129</v>
      </c>
      <c r="IT150" s="2" t="s">
        <v>129</v>
      </c>
      <c r="IU150" s="2" t="s">
        <v>129</v>
      </c>
      <c r="IV150" s="2" t="s">
        <v>129</v>
      </c>
      <c r="IW150" s="2" t="s">
        <v>129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129</v>
      </c>
      <c r="JF150" s="2" t="s">
        <v>129</v>
      </c>
      <c r="JG150" s="2" t="s">
        <v>129</v>
      </c>
      <c r="JH150" s="2" t="s">
        <v>129</v>
      </c>
      <c r="JI150" s="2" t="s">
        <v>129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129</v>
      </c>
      <c r="JR150" s="2" t="s">
        <v>129</v>
      </c>
      <c r="JS150" s="2" t="s">
        <v>129</v>
      </c>
      <c r="JT150" s="2" t="s">
        <v>129</v>
      </c>
      <c r="JU150" s="2" t="s">
        <v>129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129</v>
      </c>
      <c r="KD150" s="2" t="s">
        <v>129</v>
      </c>
      <c r="KE150" s="2" t="s">
        <v>129</v>
      </c>
      <c r="KF150" s="2" t="s">
        <v>129</v>
      </c>
      <c r="KG150" s="2" t="s">
        <v>129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129</v>
      </c>
      <c r="KP150" s="2" t="s">
        <v>129</v>
      </c>
      <c r="KQ150" s="2" t="s">
        <v>129</v>
      </c>
      <c r="KR150" s="2" t="s">
        <v>129</v>
      </c>
      <c r="KS150" s="2" t="s">
        <v>129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129</v>
      </c>
      <c r="LB150" s="2" t="s">
        <v>129</v>
      </c>
      <c r="LC150" s="2" t="s">
        <v>129</v>
      </c>
      <c r="LD150" s="2" t="s">
        <v>129</v>
      </c>
      <c r="LE150" s="2" t="s">
        <v>129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129</v>
      </c>
      <c r="LZ150" s="2" t="s">
        <v>129</v>
      </c>
      <c r="MA150" s="2" t="s">
        <v>129</v>
      </c>
      <c r="MB150" s="2" t="s">
        <v>129</v>
      </c>
      <c r="MC150" s="2" t="s">
        <v>129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129</v>
      </c>
      <c r="NV150" s="2" t="s">
        <v>129</v>
      </c>
      <c r="NW150" s="2" t="s">
        <v>129</v>
      </c>
      <c r="NX150" s="2" t="s">
        <v>129</v>
      </c>
      <c r="NY150" s="2" t="s">
        <v>129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129</v>
      </c>
      <c r="QD150" s="2" t="s">
        <v>129</v>
      </c>
      <c r="QE150" s="2" t="s">
        <v>129</v>
      </c>
      <c r="QF150" s="2" t="s">
        <v>129</v>
      </c>
      <c r="QG150" s="2" t="s">
        <v>129</v>
      </c>
      <c r="QH150" s="2" t="s">
        <v>129</v>
      </c>
    </row>
    <row r="151">
      <c r="A151" s="2" t="s">
        <v>1779</v>
      </c>
      <c r="B151" s="2" t="s">
        <v>118</v>
      </c>
      <c r="C151" s="2" t="s">
        <v>1314</v>
      </c>
      <c r="D151" s="2" t="s">
        <v>437</v>
      </c>
      <c r="E151" s="2" t="s">
        <v>438</v>
      </c>
      <c r="F151" s="2" t="s">
        <v>1780</v>
      </c>
      <c r="G151" s="2" t="s">
        <v>1780</v>
      </c>
      <c r="H151" s="2" t="s">
        <v>1780</v>
      </c>
      <c r="I151" s="2" t="s">
        <v>1781</v>
      </c>
      <c r="J151" s="2" t="s">
        <v>124</v>
      </c>
      <c r="K151" s="2" t="s">
        <v>1782</v>
      </c>
      <c r="L151" s="3">
        <v>67</v>
      </c>
      <c r="M151" s="3">
        <v>70.35</v>
      </c>
      <c r="N151" s="3">
        <v>139.99</v>
      </c>
      <c r="O151" s="2" t="s">
        <v>126</v>
      </c>
      <c r="P151" s="2" t="s">
        <v>325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176</v>
      </c>
      <c r="V151" s="2" t="s">
        <v>177</v>
      </c>
      <c r="W151" s="2" t="s">
        <v>381</v>
      </c>
      <c r="X151" s="2" t="s">
        <v>1432</v>
      </c>
      <c r="Y151" s="2" t="s">
        <v>401</v>
      </c>
      <c r="Z151" s="4">
        <v>63</v>
      </c>
      <c r="AA151" s="4">
        <f>=ROUNDDOWN(63,0)</f>
      </c>
      <c r="AB151" s="5">
        <v>1</v>
      </c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18</v>
      </c>
      <c r="AQ151" s="8">
        <v>1360.42</v>
      </c>
      <c r="AR151" s="4"/>
      <c r="AS151" s="8"/>
      <c r="AT151" s="7"/>
      <c r="AU151" s="7"/>
      <c r="AV151" s="4">
        <v>18</v>
      </c>
      <c r="AW151" s="8">
        <v>1360.42</v>
      </c>
      <c r="AX151" s="4"/>
      <c r="AY151" s="8"/>
      <c r="AZ151" s="7"/>
      <c r="BA151" s="7"/>
      <c r="BB151" s="7">
        <v>1</v>
      </c>
      <c r="BC151" s="4">
        <v>18</v>
      </c>
      <c r="BD151" s="8">
        <v>1360.42</v>
      </c>
      <c r="BE151" s="4"/>
      <c r="BF151" s="8"/>
      <c r="BG151" s="7"/>
      <c r="BH151" s="7"/>
      <c r="BI151" s="7">
        <v>1</v>
      </c>
      <c r="BJ151" s="4">
        <v>18</v>
      </c>
      <c r="BK151" s="8">
        <v>1360.42</v>
      </c>
      <c r="BL151" s="2" t="s">
        <v>1783</v>
      </c>
      <c r="BM151" s="7">
        <v>1</v>
      </c>
      <c r="BN151" s="7">
        <v>1</v>
      </c>
      <c r="BO151" s="4">
        <v>3</v>
      </c>
      <c r="BP151" s="8">
        <v>232.14</v>
      </c>
      <c r="BQ151" s="4"/>
      <c r="BR151" s="8"/>
      <c r="BS151" s="7"/>
      <c r="BT151" s="7"/>
      <c r="BU151" s="2" t="s">
        <v>136</v>
      </c>
      <c r="BV151" s="2" t="s">
        <v>126</v>
      </c>
      <c r="BW151" s="2" t="s">
        <v>860</v>
      </c>
      <c r="BX151" s="2" t="s">
        <v>521</v>
      </c>
      <c r="BY151" s="2" t="s">
        <v>139</v>
      </c>
      <c r="BZ151" s="2" t="s">
        <v>129</v>
      </c>
      <c r="CA151" s="4">
        <v>12</v>
      </c>
      <c r="CB151" s="8">
        <v>917.23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167</v>
      </c>
      <c r="CJ151" s="2" t="s">
        <v>1420</v>
      </c>
      <c r="CK151" s="2" t="s">
        <v>139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136</v>
      </c>
      <c r="CT151" s="2" t="s">
        <v>126</v>
      </c>
      <c r="CU151" s="2" t="s">
        <v>404</v>
      </c>
      <c r="CV151" s="2" t="s">
        <v>129</v>
      </c>
      <c r="CW151" s="2" t="s">
        <v>139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126</v>
      </c>
      <c r="DG151" s="2" t="s">
        <v>406</v>
      </c>
      <c r="DH151" s="2" t="s">
        <v>129</v>
      </c>
      <c r="DI151" s="2" t="s">
        <v>139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126</v>
      </c>
      <c r="DS151" s="2" t="s">
        <v>407</v>
      </c>
      <c r="DT151" s="2" t="s">
        <v>129</v>
      </c>
      <c r="DU151" s="2" t="s">
        <v>139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136</v>
      </c>
      <c r="ED151" s="2" t="s">
        <v>126</v>
      </c>
      <c r="EE151" s="2" t="s">
        <v>189</v>
      </c>
      <c r="EF151" s="2" t="s">
        <v>129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150</v>
      </c>
      <c r="EP151" s="2" t="s">
        <v>126</v>
      </c>
      <c r="EQ151" s="2" t="s">
        <v>129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209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336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412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136</v>
      </c>
      <c r="GL151" s="2" t="s">
        <v>126</v>
      </c>
      <c r="GM151" s="2" t="s">
        <v>520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771</v>
      </c>
      <c r="HL151" s="2" t="s">
        <v>129</v>
      </c>
      <c r="HM151" s="2" t="s">
        <v>139</v>
      </c>
      <c r="HN151" s="2" t="s">
        <v>129</v>
      </c>
      <c r="HO151" s="4">
        <v>3</v>
      </c>
      <c r="HP151" s="8">
        <v>211.05</v>
      </c>
      <c r="HQ151" s="4"/>
      <c r="HR151" s="8"/>
      <c r="HS151" s="7"/>
      <c r="HT151" s="7"/>
      <c r="HU151" s="2" t="s">
        <v>136</v>
      </c>
      <c r="HV151" s="2" t="s">
        <v>126</v>
      </c>
      <c r="HW151" s="2" t="s">
        <v>189</v>
      </c>
      <c r="HX151" s="2" t="s">
        <v>1784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168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126</v>
      </c>
      <c r="IU151" s="2" t="s">
        <v>342</v>
      </c>
      <c r="IV151" s="2" t="s">
        <v>1156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126</v>
      </c>
      <c r="JG151" s="2" t="s">
        <v>208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126</v>
      </c>
      <c r="JS151" s="2" t="s">
        <v>167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126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1785</v>
      </c>
      <c r="B152" s="2" t="s">
        <v>118</v>
      </c>
      <c r="C152" s="2" t="s">
        <v>1314</v>
      </c>
      <c r="D152" s="2" t="s">
        <v>437</v>
      </c>
      <c r="E152" s="2" t="s">
        <v>438</v>
      </c>
      <c r="F152" s="2" t="s">
        <v>1786</v>
      </c>
      <c r="G152" s="2" t="s">
        <v>1786</v>
      </c>
      <c r="H152" s="2" t="s">
        <v>1786</v>
      </c>
      <c r="I152" s="2" t="s">
        <v>1787</v>
      </c>
      <c r="J152" s="2" t="s">
        <v>124</v>
      </c>
      <c r="K152" s="2" t="s">
        <v>1788</v>
      </c>
      <c r="L152" s="3">
        <v>47</v>
      </c>
      <c r="M152" s="3">
        <v>49.35</v>
      </c>
      <c r="N152" s="3">
        <v>99.99</v>
      </c>
      <c r="O152" s="2" t="s">
        <v>126</v>
      </c>
      <c r="P152" s="2" t="s">
        <v>325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176</v>
      </c>
      <c r="V152" s="2" t="s">
        <v>177</v>
      </c>
      <c r="W152" s="2" t="s">
        <v>800</v>
      </c>
      <c r="X152" s="2" t="s">
        <v>786</v>
      </c>
      <c r="Y152" s="2" t="s">
        <v>940</v>
      </c>
      <c r="Z152" s="4">
        <v>16</v>
      </c>
      <c r="AA152" s="4">
        <f>=ROUNDDOWN(5.33333333333333,0)</f>
      </c>
      <c r="AB152" s="5">
        <v>3</v>
      </c>
      <c r="AC152" s="2" t="s">
        <v>129</v>
      </c>
      <c r="AD152" s="4"/>
      <c r="AE152" s="4"/>
      <c r="AF152" s="6">
        <v>63</v>
      </c>
      <c r="AG152" s="6"/>
      <c r="AH152" s="7">
        <v>0.9956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25</v>
      </c>
      <c r="AQ152" s="8">
        <v>1308.76</v>
      </c>
      <c r="AR152" s="4"/>
      <c r="AS152" s="8"/>
      <c r="AT152" s="7"/>
      <c r="AU152" s="7"/>
      <c r="AV152" s="4">
        <v>25</v>
      </c>
      <c r="AW152" s="8">
        <v>1308.76</v>
      </c>
      <c r="AX152" s="4"/>
      <c r="AY152" s="8"/>
      <c r="AZ152" s="7"/>
      <c r="BA152" s="7"/>
      <c r="BB152" s="7">
        <v>1</v>
      </c>
      <c r="BC152" s="4">
        <v>25</v>
      </c>
      <c r="BD152" s="8">
        <v>1308.76</v>
      </c>
      <c r="BE152" s="4"/>
      <c r="BF152" s="8"/>
      <c r="BG152" s="7"/>
      <c r="BH152" s="7"/>
      <c r="BI152" s="7">
        <v>1</v>
      </c>
      <c r="BJ152" s="4">
        <v>25</v>
      </c>
      <c r="BK152" s="8">
        <v>1308.76</v>
      </c>
      <c r="BL152" s="2" t="s">
        <v>1789</v>
      </c>
      <c r="BM152" s="7">
        <v>1</v>
      </c>
      <c r="BN152" s="7">
        <v>1</v>
      </c>
      <c r="BO152" s="4">
        <v>4</v>
      </c>
      <c r="BP152" s="8">
        <v>217.12</v>
      </c>
      <c r="BQ152" s="4"/>
      <c r="BR152" s="8"/>
      <c r="BS152" s="7"/>
      <c r="BT152" s="7"/>
      <c r="BU152" s="2" t="s">
        <v>136</v>
      </c>
      <c r="BV152" s="2" t="s">
        <v>126</v>
      </c>
      <c r="BW152" s="2" t="s">
        <v>941</v>
      </c>
      <c r="BX152" s="2" t="s">
        <v>1263</v>
      </c>
      <c r="BY152" s="2" t="s">
        <v>139</v>
      </c>
      <c r="BZ152" s="2" t="s">
        <v>129</v>
      </c>
      <c r="CA152" s="4">
        <v>5</v>
      </c>
      <c r="CB152" s="8">
        <v>318.3</v>
      </c>
      <c r="CC152" s="4"/>
      <c r="CD152" s="8"/>
      <c r="CE152" s="7"/>
      <c r="CF152" s="7"/>
      <c r="CG152" s="2" t="s">
        <v>136</v>
      </c>
      <c r="CH152" s="2" t="s">
        <v>126</v>
      </c>
      <c r="CI152" s="2" t="s">
        <v>940</v>
      </c>
      <c r="CJ152" s="2" t="s">
        <v>664</v>
      </c>
      <c r="CK152" s="2" t="s">
        <v>139</v>
      </c>
      <c r="CL152" s="2" t="s">
        <v>129</v>
      </c>
      <c r="CM152" s="4">
        <v>3</v>
      </c>
      <c r="CN152" s="8">
        <v>112.8</v>
      </c>
      <c r="CO152" s="4"/>
      <c r="CP152" s="8"/>
      <c r="CQ152" s="7"/>
      <c r="CR152" s="7"/>
      <c r="CS152" s="2" t="s">
        <v>136</v>
      </c>
      <c r="CT152" s="2" t="s">
        <v>126</v>
      </c>
      <c r="CU152" s="2" t="s">
        <v>944</v>
      </c>
      <c r="CV152" s="2" t="s">
        <v>1790</v>
      </c>
      <c r="CW152" s="2" t="s">
        <v>139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136</v>
      </c>
      <c r="DF152" s="2" t="s">
        <v>126</v>
      </c>
      <c r="DG152" s="2" t="s">
        <v>406</v>
      </c>
      <c r="DH152" s="2" t="s">
        <v>838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126</v>
      </c>
      <c r="DS152" s="2" t="s">
        <v>407</v>
      </c>
      <c r="DT152" s="2" t="s">
        <v>1791</v>
      </c>
      <c r="DU152" s="2" t="s">
        <v>139</v>
      </c>
      <c r="DV152" s="2" t="s">
        <v>129</v>
      </c>
      <c r="DW152" s="4">
        <v>2</v>
      </c>
      <c r="DX152" s="8">
        <v>110.54</v>
      </c>
      <c r="DY152" s="4"/>
      <c r="DZ152" s="8"/>
      <c r="EA152" s="7"/>
      <c r="EB152" s="7"/>
      <c r="EC152" s="2" t="s">
        <v>136</v>
      </c>
      <c r="ED152" s="2" t="s">
        <v>126</v>
      </c>
      <c r="EE152" s="2" t="s">
        <v>940</v>
      </c>
      <c r="EF152" s="2" t="s">
        <v>948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150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209</v>
      </c>
      <c r="FB152" s="2" t="s">
        <v>126</v>
      </c>
      <c r="FC152" s="2" t="s">
        <v>129</v>
      </c>
      <c r="FD152" s="2" t="s">
        <v>129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126</v>
      </c>
      <c r="FO152" s="2" t="s">
        <v>129</v>
      </c>
      <c r="FP152" s="2" t="s">
        <v>129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518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126</v>
      </c>
      <c r="GM152" s="2" t="s">
        <v>520</v>
      </c>
      <c r="GN152" s="2" t="s">
        <v>129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126</v>
      </c>
      <c r="GY152" s="2" t="s">
        <v>707</v>
      </c>
      <c r="GZ152" s="2" t="s">
        <v>129</v>
      </c>
      <c r="HA152" s="2" t="s">
        <v>139</v>
      </c>
      <c r="HB152" s="2" t="s">
        <v>129</v>
      </c>
      <c r="HC152" s="4">
        <v>11</v>
      </c>
      <c r="HD152" s="8">
        <v>550</v>
      </c>
      <c r="HE152" s="4"/>
      <c r="HF152" s="8"/>
      <c r="HG152" s="7"/>
      <c r="HH152" s="7"/>
      <c r="HI152" s="2" t="s">
        <v>136</v>
      </c>
      <c r="HJ152" s="2" t="s">
        <v>126</v>
      </c>
      <c r="HK152" s="2" t="s">
        <v>771</v>
      </c>
      <c r="HL152" s="2" t="s">
        <v>1262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126</v>
      </c>
      <c r="HW152" s="2" t="s">
        <v>726</v>
      </c>
      <c r="HX152" s="2" t="s">
        <v>129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168</v>
      </c>
      <c r="IH152" s="2" t="s">
        <v>126</v>
      </c>
      <c r="II152" s="2" t="s">
        <v>129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126</v>
      </c>
      <c r="IU152" s="2" t="s">
        <v>342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126</v>
      </c>
      <c r="JG152" s="2" t="s">
        <v>208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126</v>
      </c>
      <c r="JS152" s="2" t="s">
        <v>940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126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126</v>
      </c>
      <c r="PG152" s="2" t="s">
        <v>129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129</v>
      </c>
    </row>
    <row r="153">
      <c r="A153" s="2" t="s">
        <v>1792</v>
      </c>
      <c r="B153" s="2" t="s">
        <v>118</v>
      </c>
      <c r="C153" s="2" t="s">
        <v>1314</v>
      </c>
      <c r="D153" s="2" t="s">
        <v>437</v>
      </c>
      <c r="E153" s="2" t="s">
        <v>438</v>
      </c>
      <c r="F153" s="2" t="s">
        <v>1793</v>
      </c>
      <c r="G153" s="2" t="s">
        <v>1793</v>
      </c>
      <c r="H153" s="2" t="s">
        <v>1793</v>
      </c>
      <c r="I153" s="2" t="s">
        <v>539</v>
      </c>
      <c r="J153" s="2" t="s">
        <v>124</v>
      </c>
      <c r="K153" s="2" t="s">
        <v>324</v>
      </c>
      <c r="L153" s="3">
        <v>52.8</v>
      </c>
      <c r="M153" s="3">
        <v>55.44</v>
      </c>
      <c r="N153" s="3">
        <v>109.99</v>
      </c>
      <c r="O153" s="2" t="s">
        <v>263</v>
      </c>
      <c r="P153" s="2" t="s">
        <v>264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176</v>
      </c>
      <c r="V153" s="2" t="s">
        <v>177</v>
      </c>
      <c r="W153" s="2" t="s">
        <v>132</v>
      </c>
      <c r="X153" s="2" t="s">
        <v>129</v>
      </c>
      <c r="Y153" s="2" t="s">
        <v>212</v>
      </c>
      <c r="Z153" s="4"/>
      <c r="AA153" s="4">
        <f>=ROUNDDOWN({0},0)</f>
      </c>
      <c r="AB153" s="5">
        <v>0.3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18</v>
      </c>
      <c r="AQ153" s="8">
        <v>862.19</v>
      </c>
      <c r="AR153" s="4"/>
      <c r="AS153" s="8"/>
      <c r="AT153" s="7"/>
      <c r="AU153" s="7"/>
      <c r="AV153" s="4">
        <v>18</v>
      </c>
      <c r="AW153" s="8">
        <v>862.19</v>
      </c>
      <c r="AX153" s="4"/>
      <c r="AY153" s="8"/>
      <c r="AZ153" s="7"/>
      <c r="BA153" s="7"/>
      <c r="BB153" s="7">
        <v>1</v>
      </c>
      <c r="BC153" s="4">
        <v>18</v>
      </c>
      <c r="BD153" s="8">
        <v>862.19</v>
      </c>
      <c r="BE153" s="4"/>
      <c r="BF153" s="8"/>
      <c r="BG153" s="7"/>
      <c r="BH153" s="7"/>
      <c r="BI153" s="7">
        <v>1</v>
      </c>
      <c r="BJ153" s="4">
        <v>18</v>
      </c>
      <c r="BK153" s="8">
        <v>862.19</v>
      </c>
      <c r="BL153" s="2" t="s">
        <v>1794</v>
      </c>
      <c r="BM153" s="7">
        <v>1</v>
      </c>
      <c r="BN153" s="7">
        <v>1</v>
      </c>
      <c r="BO153" s="4">
        <v>1</v>
      </c>
      <c r="BP153" s="8">
        <v>18.3</v>
      </c>
      <c r="BQ153" s="4"/>
      <c r="BR153" s="8"/>
      <c r="BS153" s="7"/>
      <c r="BT153" s="7"/>
      <c r="BU153" s="2" t="s">
        <v>136</v>
      </c>
      <c r="BV153" s="2" t="s">
        <v>170</v>
      </c>
      <c r="BW153" s="2" t="s">
        <v>847</v>
      </c>
      <c r="BX153" s="2" t="s">
        <v>1795</v>
      </c>
      <c r="BY153" s="2" t="s">
        <v>139</v>
      </c>
      <c r="BZ153" s="2" t="s">
        <v>129</v>
      </c>
      <c r="CA153" s="4">
        <v>3</v>
      </c>
      <c r="CB153" s="8">
        <v>166.32</v>
      </c>
      <c r="CC153" s="4"/>
      <c r="CD153" s="8"/>
      <c r="CE153" s="7"/>
      <c r="CF153" s="7"/>
      <c r="CG153" s="2" t="s">
        <v>136</v>
      </c>
      <c r="CH153" s="2" t="s">
        <v>170</v>
      </c>
      <c r="CI153" s="2" t="s">
        <v>212</v>
      </c>
      <c r="CJ153" s="2" t="s">
        <v>1796</v>
      </c>
      <c r="CK153" s="2" t="s">
        <v>139</v>
      </c>
      <c r="CL153" s="2" t="s">
        <v>129</v>
      </c>
      <c r="CM153" s="4">
        <v>5</v>
      </c>
      <c r="CN153" s="8">
        <v>128.75</v>
      </c>
      <c r="CO153" s="4"/>
      <c r="CP153" s="8"/>
      <c r="CQ153" s="7"/>
      <c r="CR153" s="7"/>
      <c r="CS153" s="2" t="s">
        <v>136</v>
      </c>
      <c r="CT153" s="2" t="s">
        <v>170</v>
      </c>
      <c r="CU153" s="2" t="s">
        <v>481</v>
      </c>
      <c r="CV153" s="2" t="s">
        <v>1797</v>
      </c>
      <c r="CW153" s="2" t="s">
        <v>311</v>
      </c>
      <c r="CX153" s="2" t="s">
        <v>129</v>
      </c>
      <c r="CY153" s="4">
        <v>9</v>
      </c>
      <c r="CZ153" s="8">
        <v>548.82</v>
      </c>
      <c r="DA153" s="4"/>
      <c r="DB153" s="8"/>
      <c r="DC153" s="7"/>
      <c r="DD153" s="7"/>
      <c r="DE153" s="2" t="s">
        <v>136</v>
      </c>
      <c r="DF153" s="2" t="s">
        <v>170</v>
      </c>
      <c r="DG153" s="2" t="s">
        <v>144</v>
      </c>
      <c r="DH153" s="2" t="s">
        <v>355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209</v>
      </c>
      <c r="DR153" s="2" t="s">
        <v>170</v>
      </c>
      <c r="DS153" s="2" t="s">
        <v>129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136</v>
      </c>
      <c r="ED153" s="2" t="s">
        <v>170</v>
      </c>
      <c r="EE153" s="2" t="s">
        <v>484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161</v>
      </c>
      <c r="EP153" s="2" t="s">
        <v>170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170</v>
      </c>
      <c r="FC153" s="2" t="s">
        <v>488</v>
      </c>
      <c r="FD153" s="2" t="s">
        <v>1798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170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168</v>
      </c>
      <c r="FZ153" s="2" t="s">
        <v>170</v>
      </c>
      <c r="GA153" s="2" t="s">
        <v>129</v>
      </c>
      <c r="GB153" s="2" t="s">
        <v>129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170</v>
      </c>
      <c r="GM153" s="2" t="s">
        <v>129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170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168</v>
      </c>
      <c r="HJ153" s="2" t="s">
        <v>170</v>
      </c>
      <c r="HK153" s="2" t="s">
        <v>129</v>
      </c>
      <c r="HL153" s="2" t="s">
        <v>129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170</v>
      </c>
      <c r="HW153" s="2" t="s">
        <v>536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129</v>
      </c>
      <c r="IH153" s="2" t="s">
        <v>129</v>
      </c>
      <c r="II153" s="2" t="s">
        <v>129</v>
      </c>
      <c r="IJ153" s="2" t="s">
        <v>129</v>
      </c>
      <c r="IK153" s="2" t="s">
        <v>129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170</v>
      </c>
      <c r="IU153" s="2" t="s">
        <v>233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170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170</v>
      </c>
      <c r="JS153" s="2" t="s">
        <v>212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170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170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170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170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170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170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170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170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170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170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1799</v>
      </c>
      <c r="B154" s="2" t="s">
        <v>118</v>
      </c>
      <c r="C154" s="2" t="s">
        <v>1314</v>
      </c>
      <c r="D154" s="2" t="s">
        <v>437</v>
      </c>
      <c r="E154" s="2" t="s">
        <v>438</v>
      </c>
      <c r="F154" s="2" t="s">
        <v>1800</v>
      </c>
      <c r="G154" s="2" t="s">
        <v>1800</v>
      </c>
      <c r="H154" s="2" t="s">
        <v>1800</v>
      </c>
      <c r="I154" s="2" t="s">
        <v>1801</v>
      </c>
      <c r="J154" s="2" t="s">
        <v>124</v>
      </c>
      <c r="K154" s="2" t="s">
        <v>1802</v>
      </c>
      <c r="L154" s="3">
        <v>62</v>
      </c>
      <c r="M154" s="3">
        <v>65.1</v>
      </c>
      <c r="N154" s="3">
        <v>129.99</v>
      </c>
      <c r="O154" s="2" t="s">
        <v>126</v>
      </c>
      <c r="P154" s="2" t="s">
        <v>264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176</v>
      </c>
      <c r="V154" s="2" t="s">
        <v>177</v>
      </c>
      <c r="W154" s="2" t="s">
        <v>381</v>
      </c>
      <c r="X154" s="2" t="s">
        <v>1432</v>
      </c>
      <c r="Y154" s="2" t="s">
        <v>401</v>
      </c>
      <c r="Z154" s="4">
        <v>88</v>
      </c>
      <c r="AA154" s="4">
        <f>=ROUNDDOWN({0},0)</f>
      </c>
      <c r="AB154" s="5"/>
      <c r="AC154" s="2" t="s">
        <v>129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9</v>
      </c>
      <c r="AQ154" s="8">
        <v>781.2</v>
      </c>
      <c r="AR154" s="4"/>
      <c r="AS154" s="8"/>
      <c r="AT154" s="7"/>
      <c r="AU154" s="7"/>
      <c r="AV154" s="4">
        <v>9</v>
      </c>
      <c r="AW154" s="8">
        <v>781.2</v>
      </c>
      <c r="AX154" s="4"/>
      <c r="AY154" s="8"/>
      <c r="AZ154" s="7"/>
      <c r="BA154" s="7"/>
      <c r="BB154" s="7">
        <v>1</v>
      </c>
      <c r="BC154" s="4">
        <v>9</v>
      </c>
      <c r="BD154" s="8">
        <v>781.2</v>
      </c>
      <c r="BE154" s="4"/>
      <c r="BF154" s="8"/>
      <c r="BG154" s="7"/>
      <c r="BH154" s="7"/>
      <c r="BI154" s="7">
        <v>1</v>
      </c>
      <c r="BJ154" s="4">
        <v>9</v>
      </c>
      <c r="BK154" s="8">
        <v>781.2</v>
      </c>
      <c r="BL154" s="2" t="s">
        <v>17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136</v>
      </c>
      <c r="BV154" s="2" t="s">
        <v>126</v>
      </c>
      <c r="BW154" s="2" t="s">
        <v>860</v>
      </c>
      <c r="BX154" s="2" t="s">
        <v>1441</v>
      </c>
      <c r="BY154" s="2" t="s">
        <v>139</v>
      </c>
      <c r="BZ154" s="2" t="s">
        <v>129</v>
      </c>
      <c r="CA154" s="4">
        <v>9</v>
      </c>
      <c r="CB154" s="8">
        <v>781.2</v>
      </c>
      <c r="CC154" s="4"/>
      <c r="CD154" s="8"/>
      <c r="CE154" s="7"/>
      <c r="CF154" s="7"/>
      <c r="CG154" s="2" t="s">
        <v>136</v>
      </c>
      <c r="CH154" s="2" t="s">
        <v>126</v>
      </c>
      <c r="CI154" s="2" t="s">
        <v>167</v>
      </c>
      <c r="CJ154" s="2" t="s">
        <v>1803</v>
      </c>
      <c r="CK154" s="2" t="s">
        <v>139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136</v>
      </c>
      <c r="CT154" s="2" t="s">
        <v>126</v>
      </c>
      <c r="CU154" s="2" t="s">
        <v>404</v>
      </c>
      <c r="CV154" s="2" t="s">
        <v>129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126</v>
      </c>
      <c r="DG154" s="2" t="s">
        <v>406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126</v>
      </c>
      <c r="DS154" s="2" t="s">
        <v>407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126</v>
      </c>
      <c r="EE154" s="2" t="s">
        <v>189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136</v>
      </c>
      <c r="EP154" s="2" t="s">
        <v>126</v>
      </c>
      <c r="EQ154" s="2" t="s">
        <v>410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209</v>
      </c>
      <c r="FB154" s="2" t="s">
        <v>126</v>
      </c>
      <c r="FC154" s="2" t="s">
        <v>129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136</v>
      </c>
      <c r="FN154" s="2" t="s">
        <v>126</v>
      </c>
      <c r="FO154" s="2" t="s">
        <v>336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126</v>
      </c>
      <c r="GA154" s="2" t="s">
        <v>412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126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168</v>
      </c>
      <c r="GX154" s="2" t="s">
        <v>126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161</v>
      </c>
      <c r="HJ154" s="2" t="s">
        <v>126</v>
      </c>
      <c r="HK154" s="2" t="s">
        <v>129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126</v>
      </c>
      <c r="HW154" s="2" t="s">
        <v>189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168</v>
      </c>
      <c r="IH154" s="2" t="s">
        <v>126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126</v>
      </c>
      <c r="IU154" s="2" t="s">
        <v>342</v>
      </c>
      <c r="IV154" s="2" t="s">
        <v>129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126</v>
      </c>
      <c r="JG154" s="2" t="s">
        <v>208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126</v>
      </c>
      <c r="JS154" s="2" t="s">
        <v>167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126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126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126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126</v>
      </c>
      <c r="MM154" s="2" t="s">
        <v>129</v>
      </c>
      <c r="MN154" s="2" t="s">
        <v>129</v>
      </c>
      <c r="MO154" s="2" t="s">
        <v>139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126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126</v>
      </c>
      <c r="PG154" s="2" t="s">
        <v>129</v>
      </c>
      <c r="PH154" s="2" t="s">
        <v>129</v>
      </c>
      <c r="PI154" s="2" t="s">
        <v>139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1804</v>
      </c>
      <c r="B155" s="2" t="s">
        <v>118</v>
      </c>
      <c r="C155" s="2" t="s">
        <v>1314</v>
      </c>
      <c r="D155" s="2" t="s">
        <v>437</v>
      </c>
      <c r="E155" s="2" t="s">
        <v>438</v>
      </c>
      <c r="F155" s="2" t="s">
        <v>1805</v>
      </c>
      <c r="G155" s="2" t="s">
        <v>1805</v>
      </c>
      <c r="H155" s="2" t="s">
        <v>1805</v>
      </c>
      <c r="I155" s="2" t="s">
        <v>1806</v>
      </c>
      <c r="J155" s="2" t="s">
        <v>124</v>
      </c>
      <c r="K155" s="2" t="s">
        <v>365</v>
      </c>
      <c r="L155" s="3">
        <v>43</v>
      </c>
      <c r="M155" s="3">
        <v>45.15</v>
      </c>
      <c r="N155" s="3">
        <v>89.99</v>
      </c>
      <c r="O155" s="2" t="s">
        <v>126</v>
      </c>
      <c r="P155" s="2" t="s">
        <v>325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176</v>
      </c>
      <c r="V155" s="2" t="s">
        <v>177</v>
      </c>
      <c r="W155" s="2" t="s">
        <v>381</v>
      </c>
      <c r="X155" s="2" t="s">
        <v>1432</v>
      </c>
      <c r="Y155" s="2" t="s">
        <v>401</v>
      </c>
      <c r="Z155" s="4">
        <v>34</v>
      </c>
      <c r="AA155" s="4">
        <f>=ROUNDDOWN(17,0)</f>
      </c>
      <c r="AB155" s="5">
        <v>2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14</v>
      </c>
      <c r="AQ155" s="8">
        <v>674.61</v>
      </c>
      <c r="AR155" s="4"/>
      <c r="AS155" s="8"/>
      <c r="AT155" s="7"/>
      <c r="AU155" s="7"/>
      <c r="AV155" s="4">
        <v>14</v>
      </c>
      <c r="AW155" s="8">
        <v>674.61</v>
      </c>
      <c r="AX155" s="4"/>
      <c r="AY155" s="8"/>
      <c r="AZ155" s="7"/>
      <c r="BA155" s="7"/>
      <c r="BB155" s="7">
        <v>1</v>
      </c>
      <c r="BC155" s="4">
        <v>14</v>
      </c>
      <c r="BD155" s="8">
        <v>674.61</v>
      </c>
      <c r="BE155" s="4"/>
      <c r="BF155" s="8"/>
      <c r="BG155" s="7"/>
      <c r="BH155" s="7"/>
      <c r="BI155" s="7">
        <v>1</v>
      </c>
      <c r="BJ155" s="4">
        <v>21</v>
      </c>
      <c r="BK155" s="8">
        <v>1020.76</v>
      </c>
      <c r="BL155" s="2" t="s">
        <v>540</v>
      </c>
      <c r="BM155" s="7">
        <v>0.6667</v>
      </c>
      <c r="BN155" s="7">
        <v>0.6609</v>
      </c>
      <c r="BO155" s="4">
        <v>6</v>
      </c>
      <c r="BP155" s="8">
        <v>297.96</v>
      </c>
      <c r="BQ155" s="4"/>
      <c r="BR155" s="8"/>
      <c r="BS155" s="7"/>
      <c r="BT155" s="7"/>
      <c r="BU155" s="2" t="s">
        <v>136</v>
      </c>
      <c r="BV155" s="2" t="s">
        <v>126</v>
      </c>
      <c r="BW155" s="2" t="s">
        <v>860</v>
      </c>
      <c r="BX155" s="2" t="s">
        <v>422</v>
      </c>
      <c r="BY155" s="2" t="s">
        <v>139</v>
      </c>
      <c r="BZ155" s="2" t="s">
        <v>129</v>
      </c>
      <c r="CA155" s="4">
        <v>4</v>
      </c>
      <c r="CB155" s="8">
        <v>213.25</v>
      </c>
      <c r="CC155" s="4"/>
      <c r="CD155" s="8"/>
      <c r="CE155" s="7"/>
      <c r="CF155" s="7"/>
      <c r="CG155" s="2" t="s">
        <v>136</v>
      </c>
      <c r="CH155" s="2" t="s">
        <v>126</v>
      </c>
      <c r="CI155" s="2" t="s">
        <v>167</v>
      </c>
      <c r="CJ155" s="2" t="s">
        <v>409</v>
      </c>
      <c r="CK155" s="2" t="s">
        <v>139</v>
      </c>
      <c r="CL155" s="2" t="s">
        <v>129</v>
      </c>
      <c r="CM155" s="4">
        <v>4</v>
      </c>
      <c r="CN155" s="8">
        <v>163.4</v>
      </c>
      <c r="CO155" s="4"/>
      <c r="CP155" s="8"/>
      <c r="CQ155" s="7"/>
      <c r="CR155" s="7"/>
      <c r="CS155" s="2" t="s">
        <v>136</v>
      </c>
      <c r="CT155" s="2" t="s">
        <v>126</v>
      </c>
      <c r="CU155" s="2" t="s">
        <v>404</v>
      </c>
      <c r="CV155" s="2" t="s">
        <v>1257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126</v>
      </c>
      <c r="DG155" s="2" t="s">
        <v>406</v>
      </c>
      <c r="DH155" s="2" t="s">
        <v>129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126</v>
      </c>
      <c r="DS155" s="2" t="s">
        <v>407</v>
      </c>
      <c r="DT155" s="2" t="s">
        <v>129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126</v>
      </c>
      <c r="EE155" s="2" t="s">
        <v>189</v>
      </c>
      <c r="EF155" s="2" t="s">
        <v>1807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150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209</v>
      </c>
      <c r="FB155" s="2" t="s">
        <v>126</v>
      </c>
      <c r="FC155" s="2" t="s">
        <v>129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126</v>
      </c>
      <c r="FO155" s="2" t="s">
        <v>336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126</v>
      </c>
      <c r="GA155" s="2" t="s">
        <v>412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136</v>
      </c>
      <c r="GL155" s="2" t="s">
        <v>126</v>
      </c>
      <c r="GM155" s="2" t="s">
        <v>520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707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126</v>
      </c>
      <c r="HK155" s="2" t="s">
        <v>771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126</v>
      </c>
      <c r="HW155" s="2" t="s">
        <v>189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168</v>
      </c>
      <c r="IH155" s="2" t="s">
        <v>126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126</v>
      </c>
      <c r="IU155" s="2" t="s">
        <v>342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126</v>
      </c>
      <c r="JG155" s="2" t="s">
        <v>208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126</v>
      </c>
      <c r="JS155" s="2" t="s">
        <v>167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126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168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126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1808</v>
      </c>
      <c r="B156" s="2" t="s">
        <v>118</v>
      </c>
      <c r="C156" s="2" t="s">
        <v>1314</v>
      </c>
      <c r="D156" s="2" t="s">
        <v>437</v>
      </c>
      <c r="E156" s="2" t="s">
        <v>438</v>
      </c>
      <c r="F156" s="2" t="s">
        <v>1809</v>
      </c>
      <c r="G156" s="2" t="s">
        <v>1809</v>
      </c>
      <c r="H156" s="2" t="s">
        <v>1809</v>
      </c>
      <c r="I156" s="2" t="s">
        <v>1810</v>
      </c>
      <c r="J156" s="2" t="s">
        <v>124</v>
      </c>
      <c r="K156" s="2" t="s">
        <v>125</v>
      </c>
      <c r="L156" s="3">
        <v>41.08</v>
      </c>
      <c r="M156" s="3">
        <v>43.13</v>
      </c>
      <c r="N156" s="3">
        <v>89.99</v>
      </c>
      <c r="O156" s="2" t="s">
        <v>126</v>
      </c>
      <c r="P156" s="2" t="s">
        <v>264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176</v>
      </c>
      <c r="V156" s="2" t="s">
        <v>177</v>
      </c>
      <c r="W156" s="2" t="s">
        <v>366</v>
      </c>
      <c r="X156" s="2" t="s">
        <v>129</v>
      </c>
      <c r="Y156" s="2" t="s">
        <v>419</v>
      </c>
      <c r="Z156" s="4">
        <v>158</v>
      </c>
      <c r="AA156" s="4">
        <f>=ROUNDDOWN(316,0)</f>
      </c>
      <c r="AB156" s="5">
        <v>0.5</v>
      </c>
      <c r="AC156" s="2" t="s">
        <v>129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13</v>
      </c>
      <c r="AQ156" s="8">
        <v>635.61</v>
      </c>
      <c r="AR156" s="4"/>
      <c r="AS156" s="8"/>
      <c r="AT156" s="7"/>
      <c r="AU156" s="7"/>
      <c r="AV156" s="4">
        <v>13</v>
      </c>
      <c r="AW156" s="8">
        <v>635.61</v>
      </c>
      <c r="AX156" s="4"/>
      <c r="AY156" s="8"/>
      <c r="AZ156" s="7"/>
      <c r="BA156" s="7"/>
      <c r="BB156" s="7">
        <v>1</v>
      </c>
      <c r="BC156" s="4">
        <v>13</v>
      </c>
      <c r="BD156" s="8">
        <v>635.61</v>
      </c>
      <c r="BE156" s="4"/>
      <c r="BF156" s="8"/>
      <c r="BG156" s="7"/>
      <c r="BH156" s="7"/>
      <c r="BI156" s="7">
        <v>1</v>
      </c>
      <c r="BJ156" s="4">
        <v>13</v>
      </c>
      <c r="BK156" s="8">
        <v>635.61</v>
      </c>
      <c r="BL156" s="2" t="s">
        <v>1811</v>
      </c>
      <c r="BM156" s="7">
        <v>1</v>
      </c>
      <c r="BN156" s="7">
        <v>1</v>
      </c>
      <c r="BO156" s="4">
        <v>2</v>
      </c>
      <c r="BP156" s="8">
        <v>97.7</v>
      </c>
      <c r="BQ156" s="4"/>
      <c r="BR156" s="8"/>
      <c r="BS156" s="7"/>
      <c r="BT156" s="7"/>
      <c r="BU156" s="2" t="s">
        <v>136</v>
      </c>
      <c r="BV156" s="2" t="s">
        <v>126</v>
      </c>
      <c r="BW156" s="2" t="s">
        <v>1253</v>
      </c>
      <c r="BX156" s="2" t="s">
        <v>521</v>
      </c>
      <c r="BY156" s="2" t="s">
        <v>139</v>
      </c>
      <c r="BZ156" s="2" t="s">
        <v>129</v>
      </c>
      <c r="CA156" s="4">
        <v>6</v>
      </c>
      <c r="CB156" s="8">
        <v>298.75</v>
      </c>
      <c r="CC156" s="4"/>
      <c r="CD156" s="8"/>
      <c r="CE156" s="7"/>
      <c r="CF156" s="7"/>
      <c r="CG156" s="2" t="s">
        <v>136</v>
      </c>
      <c r="CH156" s="2" t="s">
        <v>126</v>
      </c>
      <c r="CI156" s="2" t="s">
        <v>419</v>
      </c>
      <c r="CJ156" s="2" t="s">
        <v>1729</v>
      </c>
      <c r="CK156" s="2" t="s">
        <v>139</v>
      </c>
      <c r="CL156" s="2" t="s">
        <v>129</v>
      </c>
      <c r="CM156" s="4">
        <v>3</v>
      </c>
      <c r="CN156" s="8">
        <v>133.26</v>
      </c>
      <c r="CO156" s="4"/>
      <c r="CP156" s="8"/>
      <c r="CQ156" s="7"/>
      <c r="CR156" s="7"/>
      <c r="CS156" s="2" t="s">
        <v>136</v>
      </c>
      <c r="CT156" s="2" t="s">
        <v>126</v>
      </c>
      <c r="CU156" s="2" t="s">
        <v>1305</v>
      </c>
      <c r="CV156" s="2" t="s">
        <v>772</v>
      </c>
      <c r="CW156" s="2" t="s">
        <v>139</v>
      </c>
      <c r="CX156" s="2" t="s">
        <v>129</v>
      </c>
      <c r="CY156" s="4">
        <v>1</v>
      </c>
      <c r="CZ156" s="8">
        <v>55.27</v>
      </c>
      <c r="DA156" s="4"/>
      <c r="DB156" s="8"/>
      <c r="DC156" s="7"/>
      <c r="DD156" s="7"/>
      <c r="DE156" s="2" t="s">
        <v>136</v>
      </c>
      <c r="DF156" s="2" t="s">
        <v>126</v>
      </c>
      <c r="DG156" s="2" t="s">
        <v>184</v>
      </c>
      <c r="DH156" s="2" t="s">
        <v>1637</v>
      </c>
      <c r="DI156" s="2" t="s">
        <v>139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136</v>
      </c>
      <c r="DR156" s="2" t="s">
        <v>126</v>
      </c>
      <c r="DS156" s="2" t="s">
        <v>332</v>
      </c>
      <c r="DT156" s="2" t="s">
        <v>129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136</v>
      </c>
      <c r="ED156" s="2" t="s">
        <v>126</v>
      </c>
      <c r="EE156" s="2" t="s">
        <v>391</v>
      </c>
      <c r="EF156" s="2" t="s">
        <v>947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151</v>
      </c>
      <c r="FC156" s="2" t="s">
        <v>826</v>
      </c>
      <c r="FD156" s="2" t="s">
        <v>129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126</v>
      </c>
      <c r="FO156" s="2" t="s">
        <v>336</v>
      </c>
      <c r="FP156" s="2" t="s">
        <v>129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126</v>
      </c>
      <c r="GA156" s="2" t="s">
        <v>555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168</v>
      </c>
      <c r="GL156" s="2" t="s">
        <v>126</v>
      </c>
      <c r="GM156" s="2" t="s">
        <v>129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126</v>
      </c>
      <c r="GY156" s="2" t="s">
        <v>129</v>
      </c>
      <c r="GZ156" s="2" t="s">
        <v>129</v>
      </c>
      <c r="HA156" s="2" t="s">
        <v>139</v>
      </c>
      <c r="HB156" s="2" t="s">
        <v>129</v>
      </c>
      <c r="HC156" s="4">
        <v>1</v>
      </c>
      <c r="HD156" s="8">
        <v>50.63</v>
      </c>
      <c r="HE156" s="4"/>
      <c r="HF156" s="8"/>
      <c r="HG156" s="7"/>
      <c r="HH156" s="7"/>
      <c r="HI156" s="2" t="s">
        <v>136</v>
      </c>
      <c r="HJ156" s="2" t="s">
        <v>126</v>
      </c>
      <c r="HK156" s="2" t="s">
        <v>338</v>
      </c>
      <c r="HL156" s="2" t="s">
        <v>1812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126</v>
      </c>
      <c r="HW156" s="2" t="s">
        <v>424</v>
      </c>
      <c r="HX156" s="2" t="s">
        <v>1813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168</v>
      </c>
      <c r="IH156" s="2" t="s">
        <v>126</v>
      </c>
      <c r="II156" s="2" t="s">
        <v>129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126</v>
      </c>
      <c r="IU156" s="2" t="s">
        <v>342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126</v>
      </c>
      <c r="JG156" s="2" t="s">
        <v>395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126</v>
      </c>
      <c r="JS156" s="2" t="s">
        <v>425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169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170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168</v>
      </c>
      <c r="PF156" s="2" t="s">
        <v>126</v>
      </c>
      <c r="PG156" s="2" t="s">
        <v>129</v>
      </c>
      <c r="PH156" s="2" t="s">
        <v>129</v>
      </c>
      <c r="PI156" s="2" t="s">
        <v>139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170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1814</v>
      </c>
      <c r="B157" s="2" t="s">
        <v>118</v>
      </c>
      <c r="C157" s="2" t="s">
        <v>1314</v>
      </c>
      <c r="D157" s="2" t="s">
        <v>437</v>
      </c>
      <c r="E157" s="2" t="s">
        <v>438</v>
      </c>
      <c r="F157" s="2" t="s">
        <v>1815</v>
      </c>
      <c r="G157" s="2" t="s">
        <v>1815</v>
      </c>
      <c r="H157" s="2" t="s">
        <v>1815</v>
      </c>
      <c r="I157" s="2" t="s">
        <v>1816</v>
      </c>
      <c r="J157" s="2" t="s">
        <v>124</v>
      </c>
      <c r="K157" s="2" t="s">
        <v>1782</v>
      </c>
      <c r="L157" s="3">
        <v>71</v>
      </c>
      <c r="M157" s="3">
        <v>74.55</v>
      </c>
      <c r="N157" s="3">
        <v>149.99</v>
      </c>
      <c r="O157" s="2" t="s">
        <v>126</v>
      </c>
      <c r="P157" s="2" t="s">
        <v>325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176</v>
      </c>
      <c r="V157" s="2" t="s">
        <v>177</v>
      </c>
      <c r="W157" s="2" t="s">
        <v>265</v>
      </c>
      <c r="X157" s="2" t="s">
        <v>1432</v>
      </c>
      <c r="Y157" s="2" t="s">
        <v>401</v>
      </c>
      <c r="Z157" s="4">
        <v>69</v>
      </c>
      <c r="AA157" s="4">
        <f>=ROUNDDOWN(34.5,0)</f>
      </c>
      <c r="AB157" s="5">
        <v>2</v>
      </c>
      <c r="AC157" s="2" t="s">
        <v>129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7</v>
      </c>
      <c r="AQ157" s="8">
        <v>576.61</v>
      </c>
      <c r="AR157" s="4"/>
      <c r="AS157" s="8"/>
      <c r="AT157" s="7"/>
      <c r="AU157" s="7"/>
      <c r="AV157" s="4">
        <v>7</v>
      </c>
      <c r="AW157" s="8">
        <v>576.61</v>
      </c>
      <c r="AX157" s="4"/>
      <c r="AY157" s="8"/>
      <c r="AZ157" s="7"/>
      <c r="BA157" s="7"/>
      <c r="BB157" s="7">
        <v>1</v>
      </c>
      <c r="BC157" s="4">
        <v>7</v>
      </c>
      <c r="BD157" s="8">
        <v>576.61</v>
      </c>
      <c r="BE157" s="4"/>
      <c r="BF157" s="8"/>
      <c r="BG157" s="7"/>
      <c r="BH157" s="7"/>
      <c r="BI157" s="7">
        <v>1</v>
      </c>
      <c r="BJ157" s="4">
        <v>13</v>
      </c>
      <c r="BK157" s="8">
        <v>1066.51</v>
      </c>
      <c r="BL157" s="2" t="s">
        <v>1817</v>
      </c>
      <c r="BM157" s="7">
        <v>0.5385</v>
      </c>
      <c r="BN157" s="7">
        <v>0.5407</v>
      </c>
      <c r="BO157" s="4">
        <v>1</v>
      </c>
      <c r="BP157" s="8">
        <v>82</v>
      </c>
      <c r="BQ157" s="4"/>
      <c r="BR157" s="8"/>
      <c r="BS157" s="7"/>
      <c r="BT157" s="7"/>
      <c r="BU157" s="2" t="s">
        <v>136</v>
      </c>
      <c r="BV157" s="2" t="s">
        <v>126</v>
      </c>
      <c r="BW157" s="2" t="s">
        <v>860</v>
      </c>
      <c r="BX157" s="2" t="s">
        <v>780</v>
      </c>
      <c r="BY157" s="2" t="s">
        <v>139</v>
      </c>
      <c r="BZ157" s="2" t="s">
        <v>129</v>
      </c>
      <c r="CA157" s="4">
        <v>2</v>
      </c>
      <c r="CB157" s="8">
        <v>198.8</v>
      </c>
      <c r="CC157" s="4"/>
      <c r="CD157" s="8"/>
      <c r="CE157" s="7"/>
      <c r="CF157" s="7"/>
      <c r="CG157" s="2" t="s">
        <v>136</v>
      </c>
      <c r="CH157" s="2" t="s">
        <v>126</v>
      </c>
      <c r="CI157" s="2" t="s">
        <v>167</v>
      </c>
      <c r="CJ157" s="2" t="s">
        <v>1803</v>
      </c>
      <c r="CK157" s="2" t="s">
        <v>139</v>
      </c>
      <c r="CL157" s="2" t="s">
        <v>129</v>
      </c>
      <c r="CM157" s="4">
        <v>1</v>
      </c>
      <c r="CN157" s="8">
        <v>56.8</v>
      </c>
      <c r="CO157" s="4"/>
      <c r="CP157" s="8"/>
      <c r="CQ157" s="7"/>
      <c r="CR157" s="7"/>
      <c r="CS157" s="2" t="s">
        <v>136</v>
      </c>
      <c r="CT157" s="2" t="s">
        <v>126</v>
      </c>
      <c r="CU157" s="2" t="s">
        <v>404</v>
      </c>
      <c r="CV157" s="2" t="s">
        <v>949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126</v>
      </c>
      <c r="DG157" s="2" t="s">
        <v>406</v>
      </c>
      <c r="DH157" s="2" t="s">
        <v>129</v>
      </c>
      <c r="DI157" s="2" t="s">
        <v>139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136</v>
      </c>
      <c r="DR157" s="2" t="s">
        <v>126</v>
      </c>
      <c r="DS157" s="2" t="s">
        <v>407</v>
      </c>
      <c r="DT157" s="2" t="s">
        <v>129</v>
      </c>
      <c r="DU157" s="2" t="s">
        <v>139</v>
      </c>
      <c r="DV157" s="2" t="s">
        <v>129</v>
      </c>
      <c r="DW157" s="4">
        <v>1</v>
      </c>
      <c r="DX157" s="8">
        <v>83.5</v>
      </c>
      <c r="DY157" s="4"/>
      <c r="DZ157" s="8"/>
      <c r="EA157" s="7"/>
      <c r="EB157" s="7"/>
      <c r="EC157" s="2" t="s">
        <v>136</v>
      </c>
      <c r="ED157" s="2" t="s">
        <v>126</v>
      </c>
      <c r="EE157" s="2" t="s">
        <v>189</v>
      </c>
      <c r="EF157" s="2" t="s">
        <v>1418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150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209</v>
      </c>
      <c r="FB157" s="2" t="s">
        <v>126</v>
      </c>
      <c r="FC157" s="2" t="s">
        <v>129</v>
      </c>
      <c r="FD157" s="2" t="s">
        <v>129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168</v>
      </c>
      <c r="FN157" s="2" t="s">
        <v>126</v>
      </c>
      <c r="FO157" s="2" t="s">
        <v>129</v>
      </c>
      <c r="FP157" s="2" t="s">
        <v>129</v>
      </c>
      <c r="FQ157" s="2" t="s">
        <v>139</v>
      </c>
      <c r="FR157" s="2" t="s">
        <v>129</v>
      </c>
      <c r="FS157" s="4">
        <v>1</v>
      </c>
      <c r="FT157" s="8">
        <v>80.51</v>
      </c>
      <c r="FU157" s="4"/>
      <c r="FV157" s="8"/>
      <c r="FW157" s="7"/>
      <c r="FX157" s="7"/>
      <c r="FY157" s="2" t="s">
        <v>136</v>
      </c>
      <c r="FZ157" s="2" t="s">
        <v>126</v>
      </c>
      <c r="GA157" s="2" t="s">
        <v>412</v>
      </c>
      <c r="GB157" s="2" t="s">
        <v>1818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126</v>
      </c>
      <c r="GM157" s="2" t="s">
        <v>520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168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>
        <v>1</v>
      </c>
      <c r="HD157" s="8">
        <v>75</v>
      </c>
      <c r="HE157" s="4"/>
      <c r="HF157" s="8"/>
      <c r="HG157" s="7"/>
      <c r="HH157" s="7"/>
      <c r="HI157" s="2" t="s">
        <v>136</v>
      </c>
      <c r="HJ157" s="2" t="s">
        <v>126</v>
      </c>
      <c r="HK157" s="2" t="s">
        <v>771</v>
      </c>
      <c r="HL157" s="2" t="s">
        <v>736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126</v>
      </c>
      <c r="HW157" s="2" t="s">
        <v>189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168</v>
      </c>
      <c r="IH157" s="2" t="s">
        <v>126</v>
      </c>
      <c r="II157" s="2" t="s">
        <v>129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126</v>
      </c>
      <c r="IU157" s="2" t="s">
        <v>342</v>
      </c>
      <c r="IV157" s="2" t="s">
        <v>129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126</v>
      </c>
      <c r="JG157" s="2" t="s">
        <v>208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126</v>
      </c>
      <c r="JS157" s="2" t="s">
        <v>167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168</v>
      </c>
      <c r="PF157" s="2" t="s">
        <v>126</v>
      </c>
      <c r="PG157" s="2" t="s">
        <v>129</v>
      </c>
      <c r="PH157" s="2" t="s">
        <v>129</v>
      </c>
      <c r="PI157" s="2" t="s">
        <v>139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168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1819</v>
      </c>
      <c r="B158" s="2" t="s">
        <v>118</v>
      </c>
      <c r="C158" s="2" t="s">
        <v>1314</v>
      </c>
      <c r="D158" s="2" t="s">
        <v>437</v>
      </c>
      <c r="E158" s="2" t="s">
        <v>438</v>
      </c>
      <c r="F158" s="2" t="s">
        <v>1820</v>
      </c>
      <c r="G158" s="2" t="s">
        <v>1820</v>
      </c>
      <c r="H158" s="2" t="s">
        <v>1820</v>
      </c>
      <c r="I158" s="2" t="s">
        <v>1821</v>
      </c>
      <c r="J158" s="2" t="s">
        <v>124</v>
      </c>
      <c r="K158" s="2" t="s">
        <v>237</v>
      </c>
      <c r="L158" s="3">
        <v>40.38</v>
      </c>
      <c r="M158" s="3">
        <v>42.4</v>
      </c>
      <c r="N158" s="3">
        <v>89.99</v>
      </c>
      <c r="O158" s="2" t="s">
        <v>742</v>
      </c>
      <c r="P158" s="2" t="s">
        <v>264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176</v>
      </c>
      <c r="V158" s="2" t="s">
        <v>131</v>
      </c>
      <c r="W158" s="2" t="s">
        <v>381</v>
      </c>
      <c r="X158" s="2" t="s">
        <v>132</v>
      </c>
      <c r="Y158" s="2" t="s">
        <v>554</v>
      </c>
      <c r="Z158" s="4"/>
      <c r="AA158" s="4">
        <f>=ROUNDDOWN({0},0)</f>
      </c>
      <c r="AB158" s="5">
        <v>1</v>
      </c>
      <c r="AC158" s="2" t="s">
        <v>129</v>
      </c>
      <c r="AD158" s="4"/>
      <c r="AE158" s="4"/>
      <c r="AF158" s="6">
        <v>63</v>
      </c>
      <c r="AG158" s="6"/>
      <c r="AH158" s="7">
        <v>0.993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9</v>
      </c>
      <c r="AQ158" s="8">
        <v>352.76</v>
      </c>
      <c r="AR158" s="4"/>
      <c r="AS158" s="8"/>
      <c r="AT158" s="7"/>
      <c r="AU158" s="7"/>
      <c r="AV158" s="4">
        <v>9</v>
      </c>
      <c r="AW158" s="8">
        <v>352.76</v>
      </c>
      <c r="AX158" s="4"/>
      <c r="AY158" s="8"/>
      <c r="AZ158" s="7"/>
      <c r="BA158" s="7"/>
      <c r="BB158" s="7">
        <v>1</v>
      </c>
      <c r="BC158" s="4">
        <v>9</v>
      </c>
      <c r="BD158" s="8">
        <v>352.76</v>
      </c>
      <c r="BE158" s="4"/>
      <c r="BF158" s="8"/>
      <c r="BG158" s="7"/>
      <c r="BH158" s="7"/>
      <c r="BI158" s="7">
        <v>1</v>
      </c>
      <c r="BJ158" s="4">
        <v>9</v>
      </c>
      <c r="BK158" s="8">
        <v>352.76</v>
      </c>
      <c r="BL158" s="2" t="s">
        <v>18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170</v>
      </c>
      <c r="BW158" s="2" t="s">
        <v>771</v>
      </c>
      <c r="BX158" s="2" t="s">
        <v>129</v>
      </c>
      <c r="BY158" s="2" t="s">
        <v>139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170</v>
      </c>
      <c r="CI158" s="2" t="s">
        <v>554</v>
      </c>
      <c r="CJ158" s="2" t="s">
        <v>1312</v>
      </c>
      <c r="CK158" s="2" t="s">
        <v>139</v>
      </c>
      <c r="CL158" s="2" t="s">
        <v>129</v>
      </c>
      <c r="CM158" s="4">
        <v>9</v>
      </c>
      <c r="CN158" s="8">
        <v>352.76</v>
      </c>
      <c r="CO158" s="4"/>
      <c r="CP158" s="8"/>
      <c r="CQ158" s="7"/>
      <c r="CR158" s="7"/>
      <c r="CS158" s="2" t="s">
        <v>136</v>
      </c>
      <c r="CT158" s="2" t="s">
        <v>170</v>
      </c>
      <c r="CU158" s="2" t="s">
        <v>1264</v>
      </c>
      <c r="CV158" s="2" t="s">
        <v>1822</v>
      </c>
      <c r="CW158" s="2" t="s">
        <v>139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136</v>
      </c>
      <c r="DF158" s="2" t="s">
        <v>170</v>
      </c>
      <c r="DG158" s="2" t="s">
        <v>406</v>
      </c>
      <c r="DH158" s="2" t="s">
        <v>129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170</v>
      </c>
      <c r="DS158" s="2" t="s">
        <v>407</v>
      </c>
      <c r="DT158" s="2" t="s">
        <v>594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136</v>
      </c>
      <c r="ED158" s="2" t="s">
        <v>170</v>
      </c>
      <c r="EE158" s="2" t="s">
        <v>768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170</v>
      </c>
      <c r="EQ158" s="2" t="s">
        <v>410</v>
      </c>
      <c r="ER158" s="2" t="s">
        <v>1658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209</v>
      </c>
      <c r="FB158" s="2" t="s">
        <v>170</v>
      </c>
      <c r="FC158" s="2" t="s">
        <v>129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150</v>
      </c>
      <c r="FN158" s="2" t="s">
        <v>170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170</v>
      </c>
      <c r="GA158" s="2" t="s">
        <v>195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136</v>
      </c>
      <c r="GL158" s="2" t="s">
        <v>170</v>
      </c>
      <c r="GM158" s="2" t="s">
        <v>520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168</v>
      </c>
      <c r="GX158" s="2" t="s">
        <v>170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161</v>
      </c>
      <c r="HJ158" s="2" t="s">
        <v>170</v>
      </c>
      <c r="HK158" s="2" t="s">
        <v>129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170</v>
      </c>
      <c r="HW158" s="2" t="s">
        <v>1269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168</v>
      </c>
      <c r="IH158" s="2" t="s">
        <v>170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170</v>
      </c>
      <c r="IU158" s="2" t="s">
        <v>342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170</v>
      </c>
      <c r="JG158" s="2" t="s">
        <v>208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170</v>
      </c>
      <c r="JS158" s="2" t="s">
        <v>554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170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170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170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170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170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129</v>
      </c>
      <c r="ML158" s="2" t="s">
        <v>129</v>
      </c>
      <c r="MM158" s="2" t="s">
        <v>129</v>
      </c>
      <c r="MN158" s="2" t="s">
        <v>129</v>
      </c>
      <c r="MO158" s="2" t="s">
        <v>129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170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170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170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168</v>
      </c>
      <c r="PF158" s="2" t="s">
        <v>170</v>
      </c>
      <c r="PG158" s="2" t="s">
        <v>129</v>
      </c>
      <c r="PH158" s="2" t="s">
        <v>129</v>
      </c>
      <c r="PI158" s="2" t="s">
        <v>139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170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1823</v>
      </c>
      <c r="B159" s="2" t="s">
        <v>118</v>
      </c>
      <c r="C159" s="2" t="s">
        <v>1314</v>
      </c>
      <c r="D159" s="2" t="s">
        <v>437</v>
      </c>
      <c r="E159" s="2" t="s">
        <v>438</v>
      </c>
      <c r="F159" s="2" t="s">
        <v>1824</v>
      </c>
      <c r="G159" s="2" t="s">
        <v>1824</v>
      </c>
      <c r="H159" s="2" t="s">
        <v>1824</v>
      </c>
      <c r="I159" s="2" t="s">
        <v>1825</v>
      </c>
      <c r="J159" s="2" t="s">
        <v>124</v>
      </c>
      <c r="K159" s="2" t="s">
        <v>1782</v>
      </c>
      <c r="L159" s="3">
        <v>81</v>
      </c>
      <c r="M159" s="3">
        <v>85.05</v>
      </c>
      <c r="N159" s="3">
        <v>189.99</v>
      </c>
      <c r="O159" s="2" t="s">
        <v>126</v>
      </c>
      <c r="P159" s="2" t="s">
        <v>325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176</v>
      </c>
      <c r="V159" s="2" t="s">
        <v>177</v>
      </c>
      <c r="W159" s="2" t="s">
        <v>381</v>
      </c>
      <c r="X159" s="2" t="s">
        <v>1432</v>
      </c>
      <c r="Y159" s="2" t="s">
        <v>401</v>
      </c>
      <c r="Z159" s="4">
        <v>81</v>
      </c>
      <c r="AA159" s="4">
        <f>=ROUNDDOWN(40.5,0)</f>
      </c>
      <c r="AB159" s="5">
        <v>2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2</v>
      </c>
      <c r="AQ159" s="8">
        <v>180</v>
      </c>
      <c r="AR159" s="4"/>
      <c r="AS159" s="8"/>
      <c r="AT159" s="7"/>
      <c r="AU159" s="7"/>
      <c r="AV159" s="4">
        <v>2</v>
      </c>
      <c r="AW159" s="8">
        <v>180</v>
      </c>
      <c r="AX159" s="4"/>
      <c r="AY159" s="8"/>
      <c r="AZ159" s="7"/>
      <c r="BA159" s="7"/>
      <c r="BB159" s="7">
        <v>1</v>
      </c>
      <c r="BC159" s="4">
        <v>2</v>
      </c>
      <c r="BD159" s="8">
        <v>180</v>
      </c>
      <c r="BE159" s="4"/>
      <c r="BF159" s="8"/>
      <c r="BG159" s="7"/>
      <c r="BH159" s="7"/>
      <c r="BI159" s="7">
        <v>1</v>
      </c>
      <c r="BJ159" s="4">
        <v>2</v>
      </c>
      <c r="BK159" s="8">
        <v>180</v>
      </c>
      <c r="BL159" s="2" t="s">
        <v>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136</v>
      </c>
      <c r="BV159" s="2" t="s">
        <v>126</v>
      </c>
      <c r="BW159" s="2" t="s">
        <v>860</v>
      </c>
      <c r="BX159" s="2" t="s">
        <v>129</v>
      </c>
      <c r="BY159" s="2" t="s">
        <v>139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126</v>
      </c>
      <c r="CI159" s="2" t="s">
        <v>167</v>
      </c>
      <c r="CJ159" s="2" t="s">
        <v>1826</v>
      </c>
      <c r="CK159" s="2" t="s">
        <v>139</v>
      </c>
      <c r="CL159" s="2" t="s">
        <v>129</v>
      </c>
      <c r="CM159" s="4">
        <v>2</v>
      </c>
      <c r="CN159" s="8">
        <v>180</v>
      </c>
      <c r="CO159" s="4"/>
      <c r="CP159" s="8"/>
      <c r="CQ159" s="7"/>
      <c r="CR159" s="7"/>
      <c r="CS159" s="2" t="s">
        <v>136</v>
      </c>
      <c r="CT159" s="2" t="s">
        <v>126</v>
      </c>
      <c r="CU159" s="2" t="s">
        <v>404</v>
      </c>
      <c r="CV159" s="2" t="s">
        <v>1267</v>
      </c>
      <c r="CW159" s="2" t="s">
        <v>139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136</v>
      </c>
      <c r="DF159" s="2" t="s">
        <v>126</v>
      </c>
      <c r="DG159" s="2" t="s">
        <v>406</v>
      </c>
      <c r="DH159" s="2" t="s">
        <v>1276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126</v>
      </c>
      <c r="DS159" s="2" t="s">
        <v>407</v>
      </c>
      <c r="DT159" s="2" t="s">
        <v>129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126</v>
      </c>
      <c r="EE159" s="2" t="s">
        <v>189</v>
      </c>
      <c r="EF159" s="2" t="s">
        <v>766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150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209</v>
      </c>
      <c r="FB159" s="2" t="s">
        <v>126</v>
      </c>
      <c r="FC159" s="2" t="s">
        <v>129</v>
      </c>
      <c r="FD159" s="2" t="s">
        <v>129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126</v>
      </c>
      <c r="FO159" s="2" t="s">
        <v>336</v>
      </c>
      <c r="FP159" s="2" t="s">
        <v>129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126</v>
      </c>
      <c r="GA159" s="2" t="s">
        <v>412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168</v>
      </c>
      <c r="GL159" s="2" t="s">
        <v>126</v>
      </c>
      <c r="GM159" s="2" t="s">
        <v>129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168</v>
      </c>
      <c r="GX159" s="2" t="s">
        <v>126</v>
      </c>
      <c r="GY159" s="2" t="s">
        <v>129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126</v>
      </c>
      <c r="HK159" s="2" t="s">
        <v>771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189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168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126</v>
      </c>
      <c r="IU159" s="2" t="s">
        <v>342</v>
      </c>
      <c r="IV159" s="2" t="s">
        <v>1827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126</v>
      </c>
      <c r="JG159" s="2" t="s">
        <v>208</v>
      </c>
      <c r="JH159" s="2" t="s">
        <v>129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126</v>
      </c>
      <c r="JS159" s="2" t="s">
        <v>167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126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168</v>
      </c>
      <c r="PF159" s="2" t="s">
        <v>126</v>
      </c>
      <c r="PG159" s="2" t="s">
        <v>129</v>
      </c>
      <c r="PH159" s="2" t="s">
        <v>129</v>
      </c>
      <c r="PI159" s="2" t="s">
        <v>139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1828</v>
      </c>
      <c r="B160" s="2" t="s">
        <v>118</v>
      </c>
      <c r="C160" s="2" t="s">
        <v>1314</v>
      </c>
      <c r="D160" s="2" t="s">
        <v>437</v>
      </c>
      <c r="E160" s="2" t="s">
        <v>438</v>
      </c>
      <c r="F160" s="2" t="s">
        <v>1829</v>
      </c>
      <c r="G160" s="2" t="s">
        <v>1829</v>
      </c>
      <c r="H160" s="2" t="s">
        <v>1829</v>
      </c>
      <c r="I160" s="2" t="s">
        <v>1830</v>
      </c>
      <c r="J160" s="2" t="s">
        <v>124</v>
      </c>
      <c r="K160" s="2" t="s">
        <v>1831</v>
      </c>
      <c r="L160" s="3">
        <v>56.05</v>
      </c>
      <c r="M160" s="3">
        <v>58.85</v>
      </c>
      <c r="N160" s="3">
        <v>117.99</v>
      </c>
      <c r="O160" s="2" t="s">
        <v>126</v>
      </c>
      <c r="P160" s="2" t="s">
        <v>264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176</v>
      </c>
      <c r="V160" s="2" t="s">
        <v>177</v>
      </c>
      <c r="W160" s="2" t="s">
        <v>381</v>
      </c>
      <c r="X160" s="2" t="s">
        <v>129</v>
      </c>
      <c r="Y160" s="2" t="s">
        <v>1832</v>
      </c>
      <c r="Z160" s="4">
        <v>104</v>
      </c>
      <c r="AA160" s="4">
        <f>=ROUNDDOWN(104,0)</f>
      </c>
      <c r="AB160" s="5">
        <v>1</v>
      </c>
      <c r="AC160" s="2" t="s">
        <v>129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2</v>
      </c>
      <c r="AQ160" s="8">
        <v>113.99</v>
      </c>
      <c r="AR160" s="4"/>
      <c r="AS160" s="8"/>
      <c r="AT160" s="7"/>
      <c r="AU160" s="7"/>
      <c r="AV160" s="4">
        <v>2</v>
      </c>
      <c r="AW160" s="8">
        <v>113.99</v>
      </c>
      <c r="AX160" s="4"/>
      <c r="AY160" s="8"/>
      <c r="AZ160" s="7"/>
      <c r="BA160" s="7"/>
      <c r="BB160" s="7">
        <v>1</v>
      </c>
      <c r="BC160" s="4">
        <v>2</v>
      </c>
      <c r="BD160" s="8">
        <v>113.99</v>
      </c>
      <c r="BE160" s="4"/>
      <c r="BF160" s="8"/>
      <c r="BG160" s="7"/>
      <c r="BH160" s="7"/>
      <c r="BI160" s="7">
        <v>1</v>
      </c>
      <c r="BJ160" s="4">
        <v>2</v>
      </c>
      <c r="BK160" s="8">
        <v>113.99</v>
      </c>
      <c r="BL160" s="2" t="s">
        <v>1833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136</v>
      </c>
      <c r="BV160" s="2" t="s">
        <v>126</v>
      </c>
      <c r="BW160" s="2" t="s">
        <v>1834</v>
      </c>
      <c r="BX160" s="2" t="s">
        <v>129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126</v>
      </c>
      <c r="CI160" s="2" t="s">
        <v>705</v>
      </c>
      <c r="CJ160" s="2" t="s">
        <v>1835</v>
      </c>
      <c r="CK160" s="2" t="s">
        <v>139</v>
      </c>
      <c r="CL160" s="2" t="s">
        <v>129</v>
      </c>
      <c r="CM160" s="4">
        <v>1</v>
      </c>
      <c r="CN160" s="8">
        <v>44.61</v>
      </c>
      <c r="CO160" s="4"/>
      <c r="CP160" s="8"/>
      <c r="CQ160" s="7"/>
      <c r="CR160" s="7"/>
      <c r="CS160" s="2" t="s">
        <v>136</v>
      </c>
      <c r="CT160" s="2" t="s">
        <v>126</v>
      </c>
      <c r="CU160" s="2" t="s">
        <v>1836</v>
      </c>
      <c r="CV160" s="2" t="s">
        <v>723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136</v>
      </c>
      <c r="DF160" s="2" t="s">
        <v>126</v>
      </c>
      <c r="DG160" s="2" t="s">
        <v>184</v>
      </c>
      <c r="DH160" s="2" t="s">
        <v>129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126</v>
      </c>
      <c r="DS160" s="2" t="s">
        <v>332</v>
      </c>
      <c r="DT160" s="2" t="s">
        <v>129</v>
      </c>
      <c r="DU160" s="2" t="s">
        <v>139</v>
      </c>
      <c r="DV160" s="2" t="s">
        <v>129</v>
      </c>
      <c r="DW160" s="4">
        <v>1</v>
      </c>
      <c r="DX160" s="8">
        <v>69.38</v>
      </c>
      <c r="DY160" s="4"/>
      <c r="DZ160" s="8"/>
      <c r="EA160" s="7"/>
      <c r="EB160" s="7"/>
      <c r="EC160" s="2" t="s">
        <v>136</v>
      </c>
      <c r="ED160" s="2" t="s">
        <v>126</v>
      </c>
      <c r="EE160" s="2" t="s">
        <v>1834</v>
      </c>
      <c r="EF160" s="2" t="s">
        <v>1162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161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151</v>
      </c>
      <c r="FC160" s="2" t="s">
        <v>1837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126</v>
      </c>
      <c r="FO160" s="2" t="s">
        <v>129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337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168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161</v>
      </c>
      <c r="HJ160" s="2" t="s">
        <v>126</v>
      </c>
      <c r="HK160" s="2" t="s">
        <v>129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705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126</v>
      </c>
      <c r="IU160" s="2" t="s">
        <v>708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126</v>
      </c>
      <c r="JG160" s="2" t="s">
        <v>395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126</v>
      </c>
      <c r="JS160" s="2" t="s">
        <v>705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126</v>
      </c>
      <c r="MM160" s="2" t="s">
        <v>129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170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170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1838</v>
      </c>
      <c r="B161" s="2" t="s">
        <v>118</v>
      </c>
      <c r="C161" s="2" t="s">
        <v>1314</v>
      </c>
      <c r="D161" s="2" t="s">
        <v>437</v>
      </c>
      <c r="E161" s="2" t="s">
        <v>438</v>
      </c>
      <c r="F161" s="2" t="s">
        <v>1689</v>
      </c>
      <c r="G161" s="2" t="s">
        <v>1689</v>
      </c>
      <c r="H161" s="2" t="s">
        <v>1689</v>
      </c>
      <c r="I161" s="2" t="s">
        <v>1839</v>
      </c>
      <c r="J161" s="2" t="s">
        <v>124</v>
      </c>
      <c r="K161" s="2" t="s">
        <v>1840</v>
      </c>
      <c r="L161" s="3">
        <v>85.81</v>
      </c>
      <c r="M161" s="3">
        <v>90.1</v>
      </c>
      <c r="N161" s="3">
        <v>179.99</v>
      </c>
      <c r="O161" s="2" t="s">
        <v>126</v>
      </c>
      <c r="P161" s="2" t="s">
        <v>264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176</v>
      </c>
      <c r="V161" s="2" t="s">
        <v>177</v>
      </c>
      <c r="W161" s="2" t="s">
        <v>381</v>
      </c>
      <c r="X161" s="2" t="s">
        <v>129</v>
      </c>
      <c r="Y161" s="2" t="s">
        <v>178</v>
      </c>
      <c r="Z161" s="4">
        <v>183</v>
      </c>
      <c r="AA161" s="4">
        <f>=ROUNDDOWN(915,0)</f>
      </c>
      <c r="AB161" s="5">
        <v>0.2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</v>
      </c>
      <c r="AQ161" s="8">
        <v>92.87</v>
      </c>
      <c r="AR161" s="4"/>
      <c r="AS161" s="8"/>
      <c r="AT161" s="7"/>
      <c r="AU161" s="7"/>
      <c r="AV161" s="4">
        <v>1</v>
      </c>
      <c r="AW161" s="8">
        <v>92.87</v>
      </c>
      <c r="AX161" s="4"/>
      <c r="AY161" s="8"/>
      <c r="AZ161" s="7"/>
      <c r="BA161" s="7"/>
      <c r="BB161" s="7">
        <v>1</v>
      </c>
      <c r="BC161" s="4">
        <v>1</v>
      </c>
      <c r="BD161" s="8">
        <v>92.87</v>
      </c>
      <c r="BE161" s="4"/>
      <c r="BF161" s="8"/>
      <c r="BG161" s="7"/>
      <c r="BH161" s="7"/>
      <c r="BI161" s="7">
        <v>1</v>
      </c>
      <c r="BJ161" s="4">
        <v>1</v>
      </c>
      <c r="BK161" s="8">
        <v>92.87</v>
      </c>
      <c r="BL161" s="2" t="s">
        <v>16</v>
      </c>
      <c r="BM161" s="7">
        <v>1</v>
      </c>
      <c r="BN161" s="7">
        <v>1</v>
      </c>
      <c r="BO161" s="4">
        <v>1</v>
      </c>
      <c r="BP161" s="8">
        <v>92.87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178</v>
      </c>
      <c r="BX161" s="2" t="s">
        <v>779</v>
      </c>
      <c r="BY161" s="2" t="s">
        <v>139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126</v>
      </c>
      <c r="CI161" s="2" t="s">
        <v>178</v>
      </c>
      <c r="CJ161" s="2" t="s">
        <v>327</v>
      </c>
      <c r="CK161" s="2" t="s">
        <v>139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126</v>
      </c>
      <c r="CU161" s="2" t="s">
        <v>291</v>
      </c>
      <c r="CV161" s="2" t="s">
        <v>292</v>
      </c>
      <c r="CW161" s="2" t="s">
        <v>139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126</v>
      </c>
      <c r="DG161" s="2" t="s">
        <v>184</v>
      </c>
      <c r="DH161" s="2" t="s">
        <v>1841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170</v>
      </c>
      <c r="DS161" s="2" t="s">
        <v>272</v>
      </c>
      <c r="DT161" s="2" t="s">
        <v>129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126</v>
      </c>
      <c r="EE161" s="2" t="s">
        <v>1842</v>
      </c>
      <c r="EF161" s="2" t="s">
        <v>129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161</v>
      </c>
      <c r="EP161" s="2" t="s">
        <v>126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136</v>
      </c>
      <c r="FB161" s="2" t="s">
        <v>151</v>
      </c>
      <c r="FC161" s="2" t="s">
        <v>191</v>
      </c>
      <c r="FD161" s="2" t="s">
        <v>129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168</v>
      </c>
      <c r="FN161" s="2" t="s">
        <v>126</v>
      </c>
      <c r="FO161" s="2" t="s">
        <v>129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919</v>
      </c>
      <c r="GB161" s="2" t="s">
        <v>330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168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126</v>
      </c>
      <c r="GY161" s="2" t="s">
        <v>129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126</v>
      </c>
      <c r="HK161" s="2" t="s">
        <v>201</v>
      </c>
      <c r="HL161" s="2" t="s">
        <v>129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203</v>
      </c>
      <c r="HX161" s="2" t="s">
        <v>1843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126</v>
      </c>
      <c r="II161" s="2" t="s">
        <v>205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126</v>
      </c>
      <c r="IU161" s="2" t="s">
        <v>207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126</v>
      </c>
      <c r="JG161" s="2" t="s">
        <v>395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126</v>
      </c>
      <c r="JS161" s="2" t="s">
        <v>178</v>
      </c>
      <c r="JT161" s="2" t="s">
        <v>129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129</v>
      </c>
      <c r="KP161" s="2" t="s">
        <v>129</v>
      </c>
      <c r="KQ161" s="2" t="s">
        <v>129</v>
      </c>
      <c r="KR161" s="2" t="s">
        <v>129</v>
      </c>
      <c r="KS161" s="2" t="s">
        <v>129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126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170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1844</v>
      </c>
      <c r="B162" s="2" t="s">
        <v>118</v>
      </c>
      <c r="C162" s="2" t="s">
        <v>1314</v>
      </c>
      <c r="D162" s="2" t="s">
        <v>437</v>
      </c>
      <c r="E162" s="2" t="s">
        <v>438</v>
      </c>
      <c r="F162" s="2" t="s">
        <v>1845</v>
      </c>
      <c r="G162" s="2" t="s">
        <v>1845</v>
      </c>
      <c r="H162" s="2" t="s">
        <v>1845</v>
      </c>
      <c r="I162" s="2" t="s">
        <v>1846</v>
      </c>
      <c r="J162" s="2" t="s">
        <v>124</v>
      </c>
      <c r="K162" s="2" t="s">
        <v>400</v>
      </c>
      <c r="L162" s="3">
        <v>45.45</v>
      </c>
      <c r="M162" s="3">
        <v>47.72</v>
      </c>
      <c r="N162" s="3">
        <v>99.99</v>
      </c>
      <c r="O162" s="2" t="s">
        <v>126</v>
      </c>
      <c r="P162" s="2" t="s">
        <v>264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176</v>
      </c>
      <c r="V162" s="2" t="s">
        <v>177</v>
      </c>
      <c r="W162" s="2" t="s">
        <v>381</v>
      </c>
      <c r="X162" s="2" t="s">
        <v>129</v>
      </c>
      <c r="Y162" s="2" t="s">
        <v>1832</v>
      </c>
      <c r="Z162" s="4">
        <v>104</v>
      </c>
      <c r="AA162" s="4">
        <f>=ROUNDDOWN({0},0)</f>
      </c>
      <c r="AB162" s="5"/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</v>
      </c>
      <c r="AQ162" s="8">
        <v>54.6</v>
      </c>
      <c r="AR162" s="4"/>
      <c r="AS162" s="8"/>
      <c r="AT162" s="7"/>
      <c r="AU162" s="7"/>
      <c r="AV162" s="4">
        <v>1</v>
      </c>
      <c r="AW162" s="8">
        <v>54.6</v>
      </c>
      <c r="AX162" s="4"/>
      <c r="AY162" s="8"/>
      <c r="AZ162" s="7"/>
      <c r="BA162" s="7"/>
      <c r="BB162" s="7">
        <v>1</v>
      </c>
      <c r="BC162" s="4">
        <v>1</v>
      </c>
      <c r="BD162" s="8">
        <v>54.6</v>
      </c>
      <c r="BE162" s="4"/>
      <c r="BF162" s="8"/>
      <c r="BG162" s="7"/>
      <c r="BH162" s="7"/>
      <c r="BI162" s="7">
        <v>1</v>
      </c>
      <c r="BJ162" s="4">
        <v>1</v>
      </c>
      <c r="BK162" s="8">
        <v>54.6</v>
      </c>
      <c r="BL162" s="2" t="s">
        <v>17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136</v>
      </c>
      <c r="BV162" s="2" t="s">
        <v>126</v>
      </c>
      <c r="BW162" s="2" t="s">
        <v>1834</v>
      </c>
      <c r="BX162" s="2" t="s">
        <v>129</v>
      </c>
      <c r="BY162" s="2" t="s">
        <v>139</v>
      </c>
      <c r="BZ162" s="2" t="s">
        <v>129</v>
      </c>
      <c r="CA162" s="4">
        <v>1</v>
      </c>
      <c r="CB162" s="8">
        <v>54.6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705</v>
      </c>
      <c r="CJ162" s="2" t="s">
        <v>580</v>
      </c>
      <c r="CK162" s="2" t="s">
        <v>139</v>
      </c>
      <c r="CL162" s="2" t="s">
        <v>129</v>
      </c>
      <c r="CM162" s="4"/>
      <c r="CN162" s="8"/>
      <c r="CO162" s="4"/>
      <c r="CP162" s="8"/>
      <c r="CQ162" s="7"/>
      <c r="CR162" s="7"/>
      <c r="CS162" s="2" t="s">
        <v>136</v>
      </c>
      <c r="CT162" s="2" t="s">
        <v>126</v>
      </c>
      <c r="CU162" s="2" t="s">
        <v>1836</v>
      </c>
      <c r="CV162" s="2" t="s">
        <v>129</v>
      </c>
      <c r="CW162" s="2" t="s">
        <v>139</v>
      </c>
      <c r="CX162" s="2" t="s">
        <v>129</v>
      </c>
      <c r="CY162" s="4"/>
      <c r="CZ162" s="8"/>
      <c r="DA162" s="4"/>
      <c r="DB162" s="8"/>
      <c r="DC162" s="7"/>
      <c r="DD162" s="7"/>
      <c r="DE162" s="2" t="s">
        <v>136</v>
      </c>
      <c r="DF162" s="2" t="s">
        <v>126</v>
      </c>
      <c r="DG162" s="2" t="s">
        <v>184</v>
      </c>
      <c r="DH162" s="2" t="s">
        <v>129</v>
      </c>
      <c r="DI162" s="2" t="s">
        <v>139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126</v>
      </c>
      <c r="DS162" s="2" t="s">
        <v>332</v>
      </c>
      <c r="DT162" s="2" t="s">
        <v>129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126</v>
      </c>
      <c r="EE162" s="2" t="s">
        <v>1834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161</v>
      </c>
      <c r="EP162" s="2" t="s">
        <v>126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136</v>
      </c>
      <c r="FB162" s="2" t="s">
        <v>151</v>
      </c>
      <c r="FC162" s="2" t="s">
        <v>1837</v>
      </c>
      <c r="FD162" s="2" t="s">
        <v>129</v>
      </c>
      <c r="FE162" s="2" t="s">
        <v>139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136</v>
      </c>
      <c r="FN162" s="2" t="s">
        <v>126</v>
      </c>
      <c r="FO162" s="2" t="s">
        <v>336</v>
      </c>
      <c r="FP162" s="2" t="s">
        <v>129</v>
      </c>
      <c r="FQ162" s="2" t="s">
        <v>139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126</v>
      </c>
      <c r="GA162" s="2" t="s">
        <v>337</v>
      </c>
      <c r="GB162" s="2" t="s">
        <v>129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168</v>
      </c>
      <c r="GL162" s="2" t="s">
        <v>126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168</v>
      </c>
      <c r="GX162" s="2" t="s">
        <v>126</v>
      </c>
      <c r="GY162" s="2" t="s">
        <v>129</v>
      </c>
      <c r="GZ162" s="2" t="s">
        <v>129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161</v>
      </c>
      <c r="HJ162" s="2" t="s">
        <v>126</v>
      </c>
      <c r="HK162" s="2" t="s">
        <v>129</v>
      </c>
      <c r="HL162" s="2" t="s">
        <v>129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126</v>
      </c>
      <c r="HW162" s="2" t="s">
        <v>705</v>
      </c>
      <c r="HX162" s="2" t="s">
        <v>129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168</v>
      </c>
      <c r="IH162" s="2" t="s">
        <v>126</v>
      </c>
      <c r="II162" s="2" t="s">
        <v>129</v>
      </c>
      <c r="IJ162" s="2" t="s">
        <v>129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126</v>
      </c>
      <c r="IU162" s="2" t="s">
        <v>708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126</v>
      </c>
      <c r="JG162" s="2" t="s">
        <v>395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126</v>
      </c>
      <c r="JS162" s="2" t="s">
        <v>705</v>
      </c>
      <c r="JT162" s="2" t="s">
        <v>129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126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170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168</v>
      </c>
      <c r="PR162" s="2" t="s">
        <v>170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1847</v>
      </c>
      <c r="B163" s="2" t="s">
        <v>118</v>
      </c>
      <c r="C163" s="2" t="s">
        <v>1314</v>
      </c>
      <c r="D163" s="2" t="s">
        <v>437</v>
      </c>
      <c r="E163" s="2" t="s">
        <v>438</v>
      </c>
      <c r="F163" s="2" t="s">
        <v>1848</v>
      </c>
      <c r="G163" s="2" t="s">
        <v>1848</v>
      </c>
      <c r="H163" s="2" t="s">
        <v>1848</v>
      </c>
      <c r="I163" s="2" t="s">
        <v>539</v>
      </c>
      <c r="J163" s="2" t="s">
        <v>124</v>
      </c>
      <c r="K163" s="2" t="s">
        <v>324</v>
      </c>
      <c r="L163" s="3">
        <v>149.5</v>
      </c>
      <c r="M163" s="3">
        <v>156.98</v>
      </c>
      <c r="N163" s="3">
        <v>299</v>
      </c>
      <c r="O163" s="2" t="s">
        <v>742</v>
      </c>
      <c r="P163" s="2" t="s">
        <v>264</v>
      </c>
      <c r="Q163" s="2" t="s">
        <v>128</v>
      </c>
      <c r="R163" s="2" t="s">
        <v>129</v>
      </c>
      <c r="S163" s="2" t="s">
        <v>1849</v>
      </c>
      <c r="T163" s="2" t="s">
        <v>129</v>
      </c>
      <c r="U163" s="2" t="s">
        <v>129</v>
      </c>
      <c r="V163" s="2" t="s">
        <v>131</v>
      </c>
      <c r="W163" s="2" t="s">
        <v>132</v>
      </c>
      <c r="X163" s="2" t="s">
        <v>129</v>
      </c>
      <c r="Y163" s="2" t="s">
        <v>566</v>
      </c>
      <c r="Z163" s="4"/>
      <c r="AA163" s="4">
        <f>=ROUNDDOWN({0},0)</f>
      </c>
      <c r="AB163" s="5"/>
      <c r="AC163" s="2" t="s">
        <v>129</v>
      </c>
      <c r="AD163" s="4"/>
      <c r="AE163" s="4"/>
      <c r="AF163" s="6"/>
      <c r="AG163" s="6"/>
      <c r="AH163" s="7">
        <v>0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129</v>
      </c>
      <c r="BM163" s="7"/>
      <c r="BN163" s="7"/>
      <c r="BO163" s="4"/>
      <c r="BP163" s="8"/>
      <c r="BQ163" s="4"/>
      <c r="BR163" s="8"/>
      <c r="BS163" s="7"/>
      <c r="BT163" s="7"/>
      <c r="BU163" s="2" t="s">
        <v>136</v>
      </c>
      <c r="BV163" s="2" t="s">
        <v>170</v>
      </c>
      <c r="BW163" s="2" t="s">
        <v>137</v>
      </c>
      <c r="BX163" s="2" t="s">
        <v>1850</v>
      </c>
      <c r="BY163" s="2" t="s">
        <v>139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170</v>
      </c>
      <c r="CI163" s="2" t="s">
        <v>568</v>
      </c>
      <c r="CJ163" s="2" t="s">
        <v>320</v>
      </c>
      <c r="CK163" s="2" t="s">
        <v>139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136</v>
      </c>
      <c r="CT163" s="2" t="s">
        <v>170</v>
      </c>
      <c r="CU163" s="2" t="s">
        <v>607</v>
      </c>
      <c r="CV163" s="2" t="s">
        <v>1851</v>
      </c>
      <c r="CW163" s="2" t="s">
        <v>139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170</v>
      </c>
      <c r="DG163" s="2" t="s">
        <v>458</v>
      </c>
      <c r="DH163" s="2" t="s">
        <v>129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170</v>
      </c>
      <c r="DS163" s="2" t="s">
        <v>610</v>
      </c>
      <c r="DT163" s="2" t="s">
        <v>129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170</v>
      </c>
      <c r="EE163" s="2" t="s">
        <v>313</v>
      </c>
      <c r="EF163" s="2" t="s">
        <v>129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129</v>
      </c>
      <c r="EP163" s="2" t="s">
        <v>129</v>
      </c>
      <c r="EQ163" s="2" t="s">
        <v>129</v>
      </c>
      <c r="ER163" s="2" t="s">
        <v>129</v>
      </c>
      <c r="ES163" s="2" t="s">
        <v>129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136</v>
      </c>
      <c r="FB163" s="2" t="s">
        <v>170</v>
      </c>
      <c r="FC163" s="2" t="s">
        <v>152</v>
      </c>
      <c r="FD163" s="2" t="s">
        <v>129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168</v>
      </c>
      <c r="FN163" s="2" t="s">
        <v>170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129</v>
      </c>
      <c r="FZ163" s="2" t="s">
        <v>129</v>
      </c>
      <c r="GA163" s="2" t="s">
        <v>129</v>
      </c>
      <c r="GB163" s="2" t="s">
        <v>129</v>
      </c>
      <c r="GC163" s="2" t="s">
        <v>129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168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168</v>
      </c>
      <c r="GX163" s="2" t="s">
        <v>170</v>
      </c>
      <c r="GY163" s="2" t="s">
        <v>129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129</v>
      </c>
      <c r="HJ163" s="2" t="s">
        <v>129</v>
      </c>
      <c r="HK163" s="2" t="s">
        <v>129</v>
      </c>
      <c r="HL163" s="2" t="s">
        <v>129</v>
      </c>
      <c r="HM163" s="2" t="s">
        <v>129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209</v>
      </c>
      <c r="HV163" s="2" t="s">
        <v>170</v>
      </c>
      <c r="HW163" s="2" t="s">
        <v>129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129</v>
      </c>
      <c r="IH163" s="2" t="s">
        <v>129</v>
      </c>
      <c r="II163" s="2" t="s">
        <v>129</v>
      </c>
      <c r="IJ163" s="2" t="s">
        <v>129</v>
      </c>
      <c r="IK163" s="2" t="s">
        <v>129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170</v>
      </c>
      <c r="IU163" s="2" t="s">
        <v>360</v>
      </c>
      <c r="IV163" s="2" t="s">
        <v>129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170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136</v>
      </c>
      <c r="JR163" s="2" t="s">
        <v>170</v>
      </c>
      <c r="JS163" s="2" t="s">
        <v>568</v>
      </c>
      <c r="JT163" s="2" t="s">
        <v>1852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170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170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170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129</v>
      </c>
      <c r="LZ163" s="2" t="s">
        <v>129</v>
      </c>
      <c r="MA163" s="2" t="s">
        <v>129</v>
      </c>
      <c r="MB163" s="2" t="s">
        <v>129</v>
      </c>
      <c r="MC163" s="2" t="s">
        <v>129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170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170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170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168</v>
      </c>
      <c r="PR163" s="2" t="s">
        <v>170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170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1853</v>
      </c>
      <c r="B164" s="2" t="s">
        <v>118</v>
      </c>
      <c r="C164" s="2" t="s">
        <v>1314</v>
      </c>
      <c r="D164" s="2" t="s">
        <v>437</v>
      </c>
      <c r="E164" s="2" t="s">
        <v>438</v>
      </c>
      <c r="F164" s="2" t="s">
        <v>1854</v>
      </c>
      <c r="G164" s="2" t="s">
        <v>1854</v>
      </c>
      <c r="H164" s="2" t="s">
        <v>1854</v>
      </c>
      <c r="I164" s="2" t="s">
        <v>1855</v>
      </c>
      <c r="J164" s="2" t="s">
        <v>124</v>
      </c>
      <c r="K164" s="2" t="s">
        <v>1480</v>
      </c>
      <c r="L164" s="3">
        <v>41.04</v>
      </c>
      <c r="M164" s="3">
        <v>43.09</v>
      </c>
      <c r="N164" s="3">
        <v>89</v>
      </c>
      <c r="O164" s="2" t="s">
        <v>263</v>
      </c>
      <c r="P164" s="2" t="s">
        <v>264</v>
      </c>
      <c r="Q164" s="2" t="s">
        <v>128</v>
      </c>
      <c r="R164" s="2" t="s">
        <v>129</v>
      </c>
      <c r="S164" s="2" t="s">
        <v>1856</v>
      </c>
      <c r="T164" s="2" t="s">
        <v>129</v>
      </c>
      <c r="U164" s="2" t="s">
        <v>129</v>
      </c>
      <c r="V164" s="2" t="s">
        <v>866</v>
      </c>
      <c r="W164" s="2" t="s">
        <v>381</v>
      </c>
      <c r="X164" s="2" t="s">
        <v>129</v>
      </c>
      <c r="Y164" s="2" t="s">
        <v>649</v>
      </c>
      <c r="Z164" s="4"/>
      <c r="AA164" s="4">
        <f>=ROUNDDOWN({0},0)</f>
      </c>
      <c r="AB164" s="5"/>
      <c r="AC164" s="2" t="s">
        <v>129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0.9918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129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126</v>
      </c>
      <c r="BW164" s="2" t="s">
        <v>869</v>
      </c>
      <c r="BX164" s="2" t="s">
        <v>1524</v>
      </c>
      <c r="BY164" s="2" t="s">
        <v>139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136</v>
      </c>
      <c r="CH164" s="2" t="s">
        <v>126</v>
      </c>
      <c r="CI164" s="2" t="s">
        <v>678</v>
      </c>
      <c r="CJ164" s="2" t="s">
        <v>1696</v>
      </c>
      <c r="CK164" s="2" t="s">
        <v>139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136</v>
      </c>
      <c r="CT164" s="2" t="s">
        <v>126</v>
      </c>
      <c r="CU164" s="2" t="s">
        <v>752</v>
      </c>
      <c r="CV164" s="2" t="s">
        <v>1342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170</v>
      </c>
      <c r="DG164" s="2" t="s">
        <v>458</v>
      </c>
      <c r="DH164" s="2" t="s">
        <v>459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136</v>
      </c>
      <c r="DR164" s="2" t="s">
        <v>170</v>
      </c>
      <c r="DS164" s="2" t="s">
        <v>750</v>
      </c>
      <c r="DT164" s="2" t="s">
        <v>1857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126</v>
      </c>
      <c r="EE164" s="2" t="s">
        <v>659</v>
      </c>
      <c r="EF164" s="2" t="s">
        <v>1858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126</v>
      </c>
      <c r="EQ164" s="2" t="s">
        <v>248</v>
      </c>
      <c r="ER164" s="2" t="s">
        <v>1859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151</v>
      </c>
      <c r="FC164" s="2" t="s">
        <v>875</v>
      </c>
      <c r="FD164" s="2" t="s">
        <v>1860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168</v>
      </c>
      <c r="FN164" s="2" t="s">
        <v>126</v>
      </c>
      <c r="FO164" s="2" t="s">
        <v>129</v>
      </c>
      <c r="FP164" s="2" t="s">
        <v>129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1212</v>
      </c>
      <c r="FZ164" s="2" t="s">
        <v>126</v>
      </c>
      <c r="GA164" s="2" t="s">
        <v>1327</v>
      </c>
      <c r="GB164" s="2" t="s">
        <v>1329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168</v>
      </c>
      <c r="GL164" s="2" t="s">
        <v>126</v>
      </c>
      <c r="GM164" s="2" t="s">
        <v>129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168</v>
      </c>
      <c r="GX164" s="2" t="s">
        <v>126</v>
      </c>
      <c r="GY164" s="2" t="s">
        <v>129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126</v>
      </c>
      <c r="HK164" s="2" t="s">
        <v>468</v>
      </c>
      <c r="HL164" s="2" t="s">
        <v>469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126</v>
      </c>
      <c r="HW164" s="2" t="s">
        <v>1330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129</v>
      </c>
      <c r="IH164" s="2" t="s">
        <v>129</v>
      </c>
      <c r="II164" s="2" t="s">
        <v>129</v>
      </c>
      <c r="IJ164" s="2" t="s">
        <v>129</v>
      </c>
      <c r="IK164" s="2" t="s">
        <v>129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170</v>
      </c>
      <c r="IU164" s="2" t="s">
        <v>881</v>
      </c>
      <c r="IV164" s="2" t="s">
        <v>1523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126</v>
      </c>
      <c r="JS164" s="2" t="s">
        <v>678</v>
      </c>
      <c r="JT164" s="2" t="s">
        <v>1861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129</v>
      </c>
      <c r="LZ164" s="2" t="s">
        <v>129</v>
      </c>
      <c r="MA164" s="2" t="s">
        <v>129</v>
      </c>
      <c r="MB164" s="2" t="s">
        <v>129</v>
      </c>
      <c r="MC164" s="2" t="s">
        <v>129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170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136</v>
      </c>
      <c r="PR164" s="2" t="s">
        <v>170</v>
      </c>
      <c r="PS164" s="2" t="s">
        <v>669</v>
      </c>
      <c r="PT164" s="2" t="s">
        <v>1862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1863</v>
      </c>
      <c r="B165" s="2" t="s">
        <v>118</v>
      </c>
      <c r="C165" s="2" t="s">
        <v>1314</v>
      </c>
      <c r="D165" s="2" t="s">
        <v>1864</v>
      </c>
      <c r="E165" s="2" t="s">
        <v>1865</v>
      </c>
      <c r="F165" s="2" t="s">
        <v>1866</v>
      </c>
      <c r="G165" s="2" t="s">
        <v>1866</v>
      </c>
      <c r="H165" s="2" t="s">
        <v>1866</v>
      </c>
      <c r="I165" s="2" t="s">
        <v>1867</v>
      </c>
      <c r="J165" s="2" t="s">
        <v>124</v>
      </c>
      <c r="K165" s="2" t="s">
        <v>1782</v>
      </c>
      <c r="L165" s="3">
        <v>68.4</v>
      </c>
      <c r="M165" s="3">
        <v>71.82</v>
      </c>
      <c r="N165" s="3">
        <v>149.99</v>
      </c>
      <c r="O165" s="2" t="s">
        <v>126</v>
      </c>
      <c r="P165" s="2" t="s">
        <v>512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176</v>
      </c>
      <c r="V165" s="2" t="s">
        <v>177</v>
      </c>
      <c r="W165" s="2" t="s">
        <v>800</v>
      </c>
      <c r="X165" s="2" t="s">
        <v>786</v>
      </c>
      <c r="Y165" s="2" t="s">
        <v>940</v>
      </c>
      <c r="Z165" s="4">
        <v>19</v>
      </c>
      <c r="AA165" s="4">
        <f>=ROUNDDOWN(4.75,0)</f>
      </c>
      <c r="AB165" s="5">
        <v>4</v>
      </c>
      <c r="AC165" s="2" t="s">
        <v>134</v>
      </c>
      <c r="AD165" s="4">
        <v>80</v>
      </c>
      <c r="AE165" s="4">
        <v>80</v>
      </c>
      <c r="AF165" s="6">
        <v>63</v>
      </c>
      <c r="AG165" s="6"/>
      <c r="AH165" s="7">
        <v>0.9956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56</v>
      </c>
      <c r="AQ165" s="8">
        <v>4215.09</v>
      </c>
      <c r="AR165" s="4"/>
      <c r="AS165" s="8"/>
      <c r="AT165" s="7"/>
      <c r="AU165" s="7"/>
      <c r="AV165" s="4">
        <v>56</v>
      </c>
      <c r="AW165" s="8">
        <v>4215.09</v>
      </c>
      <c r="AX165" s="4"/>
      <c r="AY165" s="8"/>
      <c r="AZ165" s="7"/>
      <c r="BA165" s="7"/>
      <c r="BB165" s="7">
        <v>1</v>
      </c>
      <c r="BC165" s="4">
        <v>56</v>
      </c>
      <c r="BD165" s="8">
        <v>4215.09</v>
      </c>
      <c r="BE165" s="4"/>
      <c r="BF165" s="8"/>
      <c r="BG165" s="7"/>
      <c r="BH165" s="7"/>
      <c r="BI165" s="7">
        <v>1</v>
      </c>
      <c r="BJ165" s="4">
        <v>56</v>
      </c>
      <c r="BK165" s="8">
        <v>4215.09</v>
      </c>
      <c r="BL165" s="2" t="s">
        <v>1868</v>
      </c>
      <c r="BM165" s="7">
        <v>1</v>
      </c>
      <c r="BN165" s="7">
        <v>1</v>
      </c>
      <c r="BO165" s="4">
        <v>11</v>
      </c>
      <c r="BP165" s="8">
        <v>914.76</v>
      </c>
      <c r="BQ165" s="4"/>
      <c r="BR165" s="8"/>
      <c r="BS165" s="7"/>
      <c r="BT165" s="7"/>
      <c r="BU165" s="2" t="s">
        <v>136</v>
      </c>
      <c r="BV165" s="2" t="s">
        <v>126</v>
      </c>
      <c r="BW165" s="2" t="s">
        <v>941</v>
      </c>
      <c r="BX165" s="2" t="s">
        <v>828</v>
      </c>
      <c r="BY165" s="2" t="s">
        <v>139</v>
      </c>
      <c r="BZ165" s="2" t="s">
        <v>129</v>
      </c>
      <c r="CA165" s="4">
        <v>4</v>
      </c>
      <c r="CB165" s="8">
        <v>367.61</v>
      </c>
      <c r="CC165" s="4"/>
      <c r="CD165" s="8"/>
      <c r="CE165" s="7"/>
      <c r="CF165" s="7"/>
      <c r="CG165" s="2" t="s">
        <v>136</v>
      </c>
      <c r="CH165" s="2" t="s">
        <v>126</v>
      </c>
      <c r="CI165" s="2" t="s">
        <v>940</v>
      </c>
      <c r="CJ165" s="2" t="s">
        <v>1419</v>
      </c>
      <c r="CK165" s="2" t="s">
        <v>139</v>
      </c>
      <c r="CL165" s="2" t="s">
        <v>129</v>
      </c>
      <c r="CM165" s="4">
        <v>28</v>
      </c>
      <c r="CN165" s="8">
        <v>1886.4</v>
      </c>
      <c r="CO165" s="4"/>
      <c r="CP165" s="8"/>
      <c r="CQ165" s="7"/>
      <c r="CR165" s="7"/>
      <c r="CS165" s="2" t="s">
        <v>136</v>
      </c>
      <c r="CT165" s="2" t="s">
        <v>126</v>
      </c>
      <c r="CU165" s="2" t="s">
        <v>944</v>
      </c>
      <c r="CV165" s="2" t="s">
        <v>942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126</v>
      </c>
      <c r="DG165" s="2" t="s">
        <v>406</v>
      </c>
      <c r="DH165" s="2" t="s">
        <v>789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136</v>
      </c>
      <c r="DR165" s="2" t="s">
        <v>126</v>
      </c>
      <c r="DS165" s="2" t="s">
        <v>407</v>
      </c>
      <c r="DT165" s="2" t="s">
        <v>957</v>
      </c>
      <c r="DU165" s="2" t="s">
        <v>139</v>
      </c>
      <c r="DV165" s="2" t="s">
        <v>129</v>
      </c>
      <c r="DW165" s="4">
        <v>1</v>
      </c>
      <c r="DX165" s="8">
        <v>84.67</v>
      </c>
      <c r="DY165" s="4"/>
      <c r="DZ165" s="8"/>
      <c r="EA165" s="7"/>
      <c r="EB165" s="7"/>
      <c r="EC165" s="2" t="s">
        <v>136</v>
      </c>
      <c r="ED165" s="2" t="s">
        <v>126</v>
      </c>
      <c r="EE165" s="2" t="s">
        <v>940</v>
      </c>
      <c r="EF165" s="2" t="s">
        <v>1869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150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209</v>
      </c>
      <c r="FB165" s="2" t="s">
        <v>126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168</v>
      </c>
      <c r="FN165" s="2" t="s">
        <v>126</v>
      </c>
      <c r="FO165" s="2" t="s">
        <v>129</v>
      </c>
      <c r="FP165" s="2" t="s">
        <v>129</v>
      </c>
      <c r="FQ165" s="2" t="s">
        <v>139</v>
      </c>
      <c r="FR165" s="2" t="s">
        <v>129</v>
      </c>
      <c r="FS165" s="4">
        <v>9</v>
      </c>
      <c r="FT165" s="8">
        <v>734.85</v>
      </c>
      <c r="FU165" s="4"/>
      <c r="FV165" s="8"/>
      <c r="FW165" s="7"/>
      <c r="FX165" s="7"/>
      <c r="FY165" s="2" t="s">
        <v>136</v>
      </c>
      <c r="FZ165" s="2" t="s">
        <v>126</v>
      </c>
      <c r="GA165" s="2" t="s">
        <v>412</v>
      </c>
      <c r="GB165" s="2" t="s">
        <v>558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126</v>
      </c>
      <c r="GM165" s="2" t="s">
        <v>1870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126</v>
      </c>
      <c r="GY165" s="2" t="s">
        <v>1791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168</v>
      </c>
      <c r="HJ165" s="2" t="s">
        <v>126</v>
      </c>
      <c r="HK165" s="2" t="s">
        <v>129</v>
      </c>
      <c r="HL165" s="2" t="s">
        <v>129</v>
      </c>
      <c r="HM165" s="2" t="s">
        <v>139</v>
      </c>
      <c r="HN165" s="2" t="s">
        <v>129</v>
      </c>
      <c r="HO165" s="4">
        <v>3</v>
      </c>
      <c r="HP165" s="8">
        <v>226.8</v>
      </c>
      <c r="HQ165" s="4"/>
      <c r="HR165" s="8"/>
      <c r="HS165" s="7"/>
      <c r="HT165" s="7"/>
      <c r="HU165" s="2" t="s">
        <v>136</v>
      </c>
      <c r="HV165" s="2" t="s">
        <v>126</v>
      </c>
      <c r="HW165" s="2" t="s">
        <v>726</v>
      </c>
      <c r="HX165" s="2" t="s">
        <v>208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168</v>
      </c>
      <c r="IH165" s="2" t="s">
        <v>126</v>
      </c>
      <c r="II165" s="2" t="s">
        <v>129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126</v>
      </c>
      <c r="IU165" s="2" t="s">
        <v>342</v>
      </c>
      <c r="IV165" s="2" t="s">
        <v>767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126</v>
      </c>
      <c r="JG165" s="2" t="s">
        <v>208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126</v>
      </c>
      <c r="JS165" s="2" t="s">
        <v>940</v>
      </c>
      <c r="JT165" s="2" t="s">
        <v>129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126</v>
      </c>
      <c r="MM165" s="2" t="s">
        <v>129</v>
      </c>
      <c r="MN165" s="2" t="s">
        <v>129</v>
      </c>
      <c r="MO165" s="2" t="s">
        <v>139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168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168</v>
      </c>
      <c r="PF165" s="2" t="s">
        <v>126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1871</v>
      </c>
      <c r="B166" s="2" t="s">
        <v>118</v>
      </c>
      <c r="C166" s="2" t="s">
        <v>1314</v>
      </c>
      <c r="D166" s="2" t="s">
        <v>935</v>
      </c>
      <c r="E166" s="2" t="s">
        <v>936</v>
      </c>
      <c r="F166" s="2" t="s">
        <v>1668</v>
      </c>
      <c r="G166" s="2" t="s">
        <v>1668</v>
      </c>
      <c r="H166" s="2" t="s">
        <v>1668</v>
      </c>
      <c r="I166" s="2" t="s">
        <v>1872</v>
      </c>
      <c r="J166" s="2" t="s">
        <v>124</v>
      </c>
      <c r="K166" s="2" t="s">
        <v>324</v>
      </c>
      <c r="L166" s="3">
        <v>51.3</v>
      </c>
      <c r="M166" s="3">
        <v>53.86</v>
      </c>
      <c r="N166" s="3">
        <v>119.99</v>
      </c>
      <c r="O166" s="2" t="s">
        <v>126</v>
      </c>
      <c r="P166" s="2" t="s">
        <v>175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176</v>
      </c>
      <c r="V166" s="2" t="s">
        <v>177</v>
      </c>
      <c r="W166" s="2" t="s">
        <v>786</v>
      </c>
      <c r="X166" s="2" t="s">
        <v>381</v>
      </c>
      <c r="Y166" s="2" t="s">
        <v>1641</v>
      </c>
      <c r="Z166" s="4">
        <v>256</v>
      </c>
      <c r="AA166" s="4">
        <f>=ROUNDDOWN(17.0666666666667,0)</f>
      </c>
      <c r="AB166" s="5">
        <v>15</v>
      </c>
      <c r="AC166" s="2" t="s">
        <v>1547</v>
      </c>
      <c r="AD166" s="4">
        <v>150</v>
      </c>
      <c r="AE166" s="4">
        <v>150</v>
      </c>
      <c r="AF166" s="6">
        <v>63</v>
      </c>
      <c r="AG166" s="6"/>
      <c r="AH166" s="7">
        <v>0.9565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4</v>
      </c>
      <c r="AQ166" s="8">
        <v>263.36</v>
      </c>
      <c r="AR166" s="4"/>
      <c r="AS166" s="8"/>
      <c r="AT166" s="7"/>
      <c r="AU166" s="7"/>
      <c r="AV166" s="4">
        <v>4</v>
      </c>
      <c r="AW166" s="8">
        <v>263.36</v>
      </c>
      <c r="AX166" s="4"/>
      <c r="AY166" s="8"/>
      <c r="AZ166" s="7"/>
      <c r="BA166" s="7"/>
      <c r="BB166" s="7">
        <v>1</v>
      </c>
      <c r="BC166" s="4">
        <v>4</v>
      </c>
      <c r="BD166" s="8">
        <v>263.36</v>
      </c>
      <c r="BE166" s="4"/>
      <c r="BF166" s="8"/>
      <c r="BG166" s="7"/>
      <c r="BH166" s="7"/>
      <c r="BI166" s="7">
        <v>1</v>
      </c>
      <c r="BJ166" s="4">
        <v>4</v>
      </c>
      <c r="BK166" s="8">
        <v>263.36</v>
      </c>
      <c r="BL166" s="2" t="s">
        <v>16</v>
      </c>
      <c r="BM166" s="7">
        <v>1</v>
      </c>
      <c r="BN166" s="7">
        <v>1</v>
      </c>
      <c r="BO166" s="4">
        <v>4</v>
      </c>
      <c r="BP166" s="8">
        <v>263.36</v>
      </c>
      <c r="BQ166" s="4"/>
      <c r="BR166" s="8"/>
      <c r="BS166" s="7"/>
      <c r="BT166" s="7"/>
      <c r="BU166" s="2" t="s">
        <v>136</v>
      </c>
      <c r="BV166" s="2" t="s">
        <v>126</v>
      </c>
      <c r="BW166" s="2" t="s">
        <v>895</v>
      </c>
      <c r="BX166" s="2" t="s">
        <v>1873</v>
      </c>
      <c r="BY166" s="2" t="s">
        <v>139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126</v>
      </c>
      <c r="CI166" s="2" t="s">
        <v>1641</v>
      </c>
      <c r="CJ166" s="2" t="s">
        <v>1874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126</v>
      </c>
      <c r="CU166" s="2" t="s">
        <v>1875</v>
      </c>
      <c r="CV166" s="2" t="s">
        <v>195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126</v>
      </c>
      <c r="DG166" s="2" t="s">
        <v>406</v>
      </c>
      <c r="DH166" s="2" t="s">
        <v>702</v>
      </c>
      <c r="DI166" s="2" t="s">
        <v>139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136</v>
      </c>
      <c r="DR166" s="2" t="s">
        <v>126</v>
      </c>
      <c r="DS166" s="2" t="s">
        <v>407</v>
      </c>
      <c r="DT166" s="2" t="s">
        <v>129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126</v>
      </c>
      <c r="EE166" s="2" t="s">
        <v>1644</v>
      </c>
      <c r="EF166" s="2" t="s">
        <v>129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150</v>
      </c>
      <c r="EP166" s="2" t="s">
        <v>126</v>
      </c>
      <c r="EQ166" s="2" t="s">
        <v>129</v>
      </c>
      <c r="ER166" s="2" t="s">
        <v>129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209</v>
      </c>
      <c r="FB166" s="2" t="s">
        <v>126</v>
      </c>
      <c r="FC166" s="2" t="s">
        <v>129</v>
      </c>
      <c r="FD166" s="2" t="s">
        <v>129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168</v>
      </c>
      <c r="FN166" s="2" t="s">
        <v>126</v>
      </c>
      <c r="FO166" s="2" t="s">
        <v>129</v>
      </c>
      <c r="FP166" s="2" t="s">
        <v>129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136</v>
      </c>
      <c r="FZ166" s="2" t="s">
        <v>126</v>
      </c>
      <c r="GA166" s="2" t="s">
        <v>1870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126</v>
      </c>
      <c r="GM166" s="2" t="s">
        <v>1870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150</v>
      </c>
      <c r="GX166" s="2" t="s">
        <v>126</v>
      </c>
      <c r="GY166" s="2" t="s">
        <v>129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136</v>
      </c>
      <c r="HJ166" s="2" t="s">
        <v>126</v>
      </c>
      <c r="HK166" s="2" t="s">
        <v>1791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126</v>
      </c>
      <c r="HW166" s="2" t="s">
        <v>414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168</v>
      </c>
      <c r="IH166" s="2" t="s">
        <v>126</v>
      </c>
      <c r="II166" s="2" t="s">
        <v>129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126</v>
      </c>
      <c r="IU166" s="2" t="s">
        <v>639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168</v>
      </c>
      <c r="JF166" s="2" t="s">
        <v>126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126</v>
      </c>
      <c r="JS166" s="2" t="s">
        <v>895</v>
      </c>
      <c r="JT166" s="2" t="s">
        <v>951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168</v>
      </c>
      <c r="KP166" s="2" t="s">
        <v>126</v>
      </c>
      <c r="KQ166" s="2" t="s">
        <v>129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126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168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126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168</v>
      </c>
      <c r="PF166" s="2" t="s">
        <v>126</v>
      </c>
      <c r="PG166" s="2" t="s">
        <v>129</v>
      </c>
      <c r="PH166" s="2" t="s">
        <v>129</v>
      </c>
      <c r="PI166" s="2" t="s">
        <v>139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1876</v>
      </c>
      <c r="B167" s="2" t="s">
        <v>118</v>
      </c>
      <c r="C167" s="2" t="s">
        <v>1877</v>
      </c>
      <c r="D167" s="2" t="s">
        <v>120</v>
      </c>
      <c r="E167" s="2" t="s">
        <v>121</v>
      </c>
      <c r="F167" s="2" t="s">
        <v>1878</v>
      </c>
      <c r="G167" s="2" t="s">
        <v>1878</v>
      </c>
      <c r="H167" s="2" t="s">
        <v>1878</v>
      </c>
      <c r="I167" s="2" t="s">
        <v>1879</v>
      </c>
      <c r="J167" s="2" t="s">
        <v>124</v>
      </c>
      <c r="K167" s="2" t="s">
        <v>365</v>
      </c>
      <c r="L167" s="3">
        <v>125.15</v>
      </c>
      <c r="M167" s="3">
        <v>131.41</v>
      </c>
      <c r="N167" s="3">
        <v>279.99</v>
      </c>
      <c r="O167" s="2" t="s">
        <v>126</v>
      </c>
      <c r="P167" s="2" t="s">
        <v>127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129</v>
      </c>
      <c r="V167" s="2" t="s">
        <v>177</v>
      </c>
      <c r="W167" s="2" t="s">
        <v>132</v>
      </c>
      <c r="X167" s="2" t="s">
        <v>129</v>
      </c>
      <c r="Y167" s="2" t="s">
        <v>1880</v>
      </c>
      <c r="Z167" s="4">
        <v>269</v>
      </c>
      <c r="AA167" s="4">
        <f>=ROUNDDOWN(14.9444444444444,0)</f>
      </c>
      <c r="AB167" s="5">
        <v>18</v>
      </c>
      <c r="AC167" s="2" t="s">
        <v>179</v>
      </c>
      <c r="AD167" s="4">
        <v>100</v>
      </c>
      <c r="AE167" s="4">
        <v>230</v>
      </c>
      <c r="AF167" s="6">
        <v>65</v>
      </c>
      <c r="AG167" s="6"/>
      <c r="AH167" s="7">
        <v>0.9399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0.8443</v>
      </c>
      <c r="AP167" s="4">
        <v>673</v>
      </c>
      <c r="AQ167" s="8">
        <v>99410.69</v>
      </c>
      <c r="AR167" s="4"/>
      <c r="AS167" s="8"/>
      <c r="AT167" s="7"/>
      <c r="AU167" s="7"/>
      <c r="AV167" s="4">
        <v>673</v>
      </c>
      <c r="AW167" s="8">
        <v>99410.69</v>
      </c>
      <c r="AX167" s="4"/>
      <c r="AY167" s="8"/>
      <c r="AZ167" s="7"/>
      <c r="BA167" s="7"/>
      <c r="BB167" s="7">
        <v>1</v>
      </c>
      <c r="BC167" s="4">
        <v>673</v>
      </c>
      <c r="BD167" s="8">
        <v>99410.69</v>
      </c>
      <c r="BE167" s="4"/>
      <c r="BF167" s="8"/>
      <c r="BG167" s="7"/>
      <c r="BH167" s="7"/>
      <c r="BI167" s="7">
        <v>1</v>
      </c>
      <c r="BJ167" s="4">
        <v>673</v>
      </c>
      <c r="BK167" s="8">
        <v>99410.69</v>
      </c>
      <c r="BL167" s="2" t="s">
        <v>1881</v>
      </c>
      <c r="BM167" s="7">
        <v>1</v>
      </c>
      <c r="BN167" s="7">
        <v>1</v>
      </c>
      <c r="BO167" s="4">
        <v>315</v>
      </c>
      <c r="BP167" s="8">
        <v>47457.9</v>
      </c>
      <c r="BQ167" s="4"/>
      <c r="BR167" s="8"/>
      <c r="BS167" s="7"/>
      <c r="BT167" s="7"/>
      <c r="BU167" s="2" t="s">
        <v>136</v>
      </c>
      <c r="BV167" s="2" t="s">
        <v>126</v>
      </c>
      <c r="BW167" s="2" t="s">
        <v>1882</v>
      </c>
      <c r="BX167" s="2" t="s">
        <v>1883</v>
      </c>
      <c r="BY167" s="2" t="s">
        <v>139</v>
      </c>
      <c r="BZ167" s="2" t="s">
        <v>129</v>
      </c>
      <c r="CA167" s="4">
        <v>50</v>
      </c>
      <c r="CB167" s="8">
        <v>7260.28</v>
      </c>
      <c r="CC167" s="4"/>
      <c r="CD167" s="8"/>
      <c r="CE167" s="7"/>
      <c r="CF167" s="7"/>
      <c r="CG167" s="2" t="s">
        <v>136</v>
      </c>
      <c r="CH167" s="2" t="s">
        <v>126</v>
      </c>
      <c r="CI167" s="2" t="s">
        <v>1512</v>
      </c>
      <c r="CJ167" s="2" t="s">
        <v>1884</v>
      </c>
      <c r="CK167" s="2" t="s">
        <v>139</v>
      </c>
      <c r="CL167" s="2" t="s">
        <v>129</v>
      </c>
      <c r="CM167" s="4">
        <v>114</v>
      </c>
      <c r="CN167" s="8">
        <v>15089.78</v>
      </c>
      <c r="CO167" s="4"/>
      <c r="CP167" s="8"/>
      <c r="CQ167" s="7"/>
      <c r="CR167" s="7"/>
      <c r="CS167" s="2" t="s">
        <v>136</v>
      </c>
      <c r="CT167" s="2" t="s">
        <v>126</v>
      </c>
      <c r="CU167" s="2" t="s">
        <v>310</v>
      </c>
      <c r="CV167" s="2" t="s">
        <v>611</v>
      </c>
      <c r="CW167" s="2" t="s">
        <v>139</v>
      </c>
      <c r="CX167" s="2" t="s">
        <v>129</v>
      </c>
      <c r="CY167" s="4">
        <v>42</v>
      </c>
      <c r="CZ167" s="8">
        <v>6628.86</v>
      </c>
      <c r="DA167" s="4"/>
      <c r="DB167" s="8"/>
      <c r="DC167" s="7"/>
      <c r="DD167" s="7"/>
      <c r="DE167" s="2" t="s">
        <v>136</v>
      </c>
      <c r="DF167" s="2" t="s">
        <v>126</v>
      </c>
      <c r="DG167" s="2" t="s">
        <v>543</v>
      </c>
      <c r="DH167" s="2" t="s">
        <v>1885</v>
      </c>
      <c r="DI167" s="2" t="s">
        <v>139</v>
      </c>
      <c r="DJ167" s="2" t="s">
        <v>129</v>
      </c>
      <c r="DK167" s="4">
        <v>24</v>
      </c>
      <c r="DL167" s="8">
        <v>3599.28</v>
      </c>
      <c r="DM167" s="4"/>
      <c r="DN167" s="8"/>
      <c r="DO167" s="7"/>
      <c r="DP167" s="7"/>
      <c r="DQ167" s="2" t="s">
        <v>136</v>
      </c>
      <c r="DR167" s="2" t="s">
        <v>126</v>
      </c>
      <c r="DS167" s="2" t="s">
        <v>146</v>
      </c>
      <c r="DT167" s="2" t="s">
        <v>697</v>
      </c>
      <c r="DU167" s="2" t="s">
        <v>139</v>
      </c>
      <c r="DV167" s="2" t="s">
        <v>129</v>
      </c>
      <c r="DW167" s="4">
        <v>9</v>
      </c>
      <c r="DX167" s="8">
        <v>1361.88</v>
      </c>
      <c r="DY167" s="4"/>
      <c r="DZ167" s="8"/>
      <c r="EA167" s="7"/>
      <c r="EB167" s="7"/>
      <c r="EC167" s="2" t="s">
        <v>136</v>
      </c>
      <c r="ED167" s="2" t="s">
        <v>126</v>
      </c>
      <c r="EE167" s="2" t="s">
        <v>1060</v>
      </c>
      <c r="EF167" s="2" t="s">
        <v>1886</v>
      </c>
      <c r="EG167" s="2" t="s">
        <v>139</v>
      </c>
      <c r="EH167" s="2" t="s">
        <v>129</v>
      </c>
      <c r="EI167" s="4">
        <v>23</v>
      </c>
      <c r="EJ167" s="8">
        <v>3371.11</v>
      </c>
      <c r="EK167" s="4"/>
      <c r="EL167" s="8"/>
      <c r="EM167" s="7"/>
      <c r="EN167" s="7"/>
      <c r="EO167" s="2" t="s">
        <v>136</v>
      </c>
      <c r="EP167" s="2" t="s">
        <v>126</v>
      </c>
      <c r="EQ167" s="2" t="s">
        <v>543</v>
      </c>
      <c r="ER167" s="2" t="s">
        <v>1887</v>
      </c>
      <c r="ES167" s="2" t="s">
        <v>139</v>
      </c>
      <c r="ET167" s="2" t="s">
        <v>129</v>
      </c>
      <c r="EU167" s="4">
        <v>6</v>
      </c>
      <c r="EV167" s="8">
        <v>903.96</v>
      </c>
      <c r="EW167" s="4"/>
      <c r="EX167" s="8"/>
      <c r="EY167" s="7"/>
      <c r="EZ167" s="7"/>
      <c r="FA167" s="2" t="s">
        <v>136</v>
      </c>
      <c r="FB167" s="2" t="s">
        <v>151</v>
      </c>
      <c r="FC167" s="2" t="s">
        <v>152</v>
      </c>
      <c r="FD167" s="2" t="s">
        <v>1721</v>
      </c>
      <c r="FE167" s="2" t="s">
        <v>139</v>
      </c>
      <c r="FF167" s="2" t="s">
        <v>129</v>
      </c>
      <c r="FG167" s="4">
        <v>61</v>
      </c>
      <c r="FH167" s="8">
        <v>9409.86</v>
      </c>
      <c r="FI167" s="4"/>
      <c r="FJ167" s="8"/>
      <c r="FK167" s="7"/>
      <c r="FL167" s="7"/>
      <c r="FM167" s="2" t="s">
        <v>136</v>
      </c>
      <c r="FN167" s="2" t="s">
        <v>126</v>
      </c>
      <c r="FO167" s="2" t="s">
        <v>193</v>
      </c>
      <c r="FP167" s="2" t="s">
        <v>1162</v>
      </c>
      <c r="FQ167" s="2" t="s">
        <v>139</v>
      </c>
      <c r="FR167" s="2" t="s">
        <v>129</v>
      </c>
      <c r="FS167" s="4">
        <v>6</v>
      </c>
      <c r="FT167" s="8">
        <v>925.5</v>
      </c>
      <c r="FU167" s="4"/>
      <c r="FV167" s="8"/>
      <c r="FW167" s="7"/>
      <c r="FX167" s="7"/>
      <c r="FY167" s="2" t="s">
        <v>136</v>
      </c>
      <c r="FZ167" s="2" t="s">
        <v>126</v>
      </c>
      <c r="GA167" s="2" t="s">
        <v>156</v>
      </c>
      <c r="GB167" s="2" t="s">
        <v>222</v>
      </c>
      <c r="GC167" s="2" t="s">
        <v>139</v>
      </c>
      <c r="GD167" s="2" t="s">
        <v>129</v>
      </c>
      <c r="GE167" s="4">
        <v>6</v>
      </c>
      <c r="GF167" s="8">
        <v>856.98</v>
      </c>
      <c r="GG167" s="4"/>
      <c r="GH167" s="8"/>
      <c r="GI167" s="7"/>
      <c r="GJ167" s="7"/>
      <c r="GK167" s="2" t="s">
        <v>136</v>
      </c>
      <c r="GL167" s="2" t="s">
        <v>126</v>
      </c>
      <c r="GM167" s="2" t="s">
        <v>197</v>
      </c>
      <c r="GN167" s="2" t="s">
        <v>190</v>
      </c>
      <c r="GO167" s="2" t="s">
        <v>139</v>
      </c>
      <c r="GP167" s="2" t="s">
        <v>129</v>
      </c>
      <c r="GQ167" s="4">
        <v>6</v>
      </c>
      <c r="GR167" s="8">
        <v>928.49</v>
      </c>
      <c r="GS167" s="4"/>
      <c r="GT167" s="8"/>
      <c r="GU167" s="7"/>
      <c r="GV167" s="7"/>
      <c r="GW167" s="2" t="s">
        <v>136</v>
      </c>
      <c r="GX167" s="2" t="s">
        <v>126</v>
      </c>
      <c r="GY167" s="2" t="s">
        <v>159</v>
      </c>
      <c r="GZ167" s="2" t="s">
        <v>1888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161</v>
      </c>
      <c r="HJ167" s="2" t="s">
        <v>126</v>
      </c>
      <c r="HK167" s="2" t="s">
        <v>129</v>
      </c>
      <c r="HL167" s="2" t="s">
        <v>129</v>
      </c>
      <c r="HM167" s="2" t="s">
        <v>139</v>
      </c>
      <c r="HN167" s="2" t="s">
        <v>129</v>
      </c>
      <c r="HO167" s="4">
        <v>7</v>
      </c>
      <c r="HP167" s="8">
        <v>999.81</v>
      </c>
      <c r="HQ167" s="4"/>
      <c r="HR167" s="8"/>
      <c r="HS167" s="7"/>
      <c r="HT167" s="7"/>
      <c r="HU167" s="2" t="s">
        <v>136</v>
      </c>
      <c r="HV167" s="2" t="s">
        <v>126</v>
      </c>
      <c r="HW167" s="2" t="s">
        <v>1241</v>
      </c>
      <c r="HX167" s="2" t="s">
        <v>163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150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126</v>
      </c>
      <c r="IU167" s="2" t="s">
        <v>360</v>
      </c>
      <c r="IV167" s="2" t="s">
        <v>357</v>
      </c>
      <c r="IW167" s="2" t="s">
        <v>139</v>
      </c>
      <c r="IX167" s="2" t="s">
        <v>129</v>
      </c>
      <c r="IY167" s="4">
        <v>4</v>
      </c>
      <c r="IZ167" s="8">
        <v>617</v>
      </c>
      <c r="JA167" s="4"/>
      <c r="JB167" s="8"/>
      <c r="JC167" s="7"/>
      <c r="JD167" s="7"/>
      <c r="JE167" s="2" t="s">
        <v>136</v>
      </c>
      <c r="JF167" s="2" t="s">
        <v>126</v>
      </c>
      <c r="JG167" s="2" t="s">
        <v>166</v>
      </c>
      <c r="JH167" s="2" t="s">
        <v>640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126</v>
      </c>
      <c r="JS167" s="2" t="s">
        <v>1512</v>
      </c>
      <c r="JT167" s="2" t="s">
        <v>1889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168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129</v>
      </c>
      <c r="ML167" s="2" t="s">
        <v>129</v>
      </c>
      <c r="MM167" s="2" t="s">
        <v>129</v>
      </c>
      <c r="MN167" s="2" t="s">
        <v>129</v>
      </c>
      <c r="MO167" s="2" t="s">
        <v>129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168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170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136</v>
      </c>
      <c r="PR167" s="2" t="s">
        <v>170</v>
      </c>
      <c r="PS167" s="2" t="s">
        <v>260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168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1890</v>
      </c>
      <c r="B168" s="2" t="s">
        <v>118</v>
      </c>
      <c r="C168" s="2" t="s">
        <v>1877</v>
      </c>
      <c r="D168" s="2" t="s">
        <v>560</v>
      </c>
      <c r="E168" s="2" t="s">
        <v>561</v>
      </c>
      <c r="F168" s="2" t="s">
        <v>1891</v>
      </c>
      <c r="G168" s="2" t="s">
        <v>1891</v>
      </c>
      <c r="H168" s="2" t="s">
        <v>1891</v>
      </c>
      <c r="I168" s="2" t="s">
        <v>1892</v>
      </c>
      <c r="J168" s="2" t="s">
        <v>124</v>
      </c>
      <c r="K168" s="2" t="s">
        <v>785</v>
      </c>
      <c r="L168" s="3">
        <v>54.94</v>
      </c>
      <c r="M168" s="3">
        <v>57.69</v>
      </c>
      <c r="N168" s="3">
        <v>119.99</v>
      </c>
      <c r="O168" s="2" t="s">
        <v>126</v>
      </c>
      <c r="P168" s="2" t="s">
        <v>175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129</v>
      </c>
      <c r="V168" s="2" t="s">
        <v>131</v>
      </c>
      <c r="W168" s="2" t="s">
        <v>129</v>
      </c>
      <c r="X168" s="2" t="s">
        <v>129</v>
      </c>
      <c r="Y168" s="2" t="s">
        <v>349</v>
      </c>
      <c r="Z168" s="4">
        <v>92</v>
      </c>
      <c r="AA168" s="4">
        <f>=ROUNDDOWN(11.5,0)</f>
      </c>
      <c r="AB168" s="5">
        <v>8</v>
      </c>
      <c r="AC168" s="2" t="s">
        <v>179</v>
      </c>
      <c r="AD168" s="4">
        <v>130</v>
      </c>
      <c r="AE168" s="4">
        <v>150</v>
      </c>
      <c r="AF168" s="6">
        <v>65</v>
      </c>
      <c r="AG168" s="6"/>
      <c r="AH168" s="7">
        <v>0.9153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329</v>
      </c>
      <c r="AQ168" s="8">
        <v>22244.11</v>
      </c>
      <c r="AR168" s="4"/>
      <c r="AS168" s="8"/>
      <c r="AT168" s="7"/>
      <c r="AU168" s="7"/>
      <c r="AV168" s="4">
        <v>329</v>
      </c>
      <c r="AW168" s="8">
        <v>22244.11</v>
      </c>
      <c r="AX168" s="4"/>
      <c r="AY168" s="8"/>
      <c r="AZ168" s="7"/>
      <c r="BA168" s="7"/>
      <c r="BB168" s="7">
        <v>1</v>
      </c>
      <c r="BC168" s="4">
        <v>648</v>
      </c>
      <c r="BD168" s="8">
        <v>44098.13</v>
      </c>
      <c r="BE168" s="4" t="s">
        <v>129</v>
      </c>
      <c r="BF168" s="8" t="s">
        <v>129</v>
      </c>
      <c r="BG168" s="7" t="s">
        <v>129</v>
      </c>
      <c r="BH168" s="7" t="s">
        <v>129</v>
      </c>
      <c r="BI168" s="7">
        <v>0.5044</v>
      </c>
      <c r="BJ168" s="4">
        <v>329</v>
      </c>
      <c r="BK168" s="8">
        <v>22244.11</v>
      </c>
      <c r="BL168" s="2" t="s">
        <v>1893</v>
      </c>
      <c r="BM168" s="7">
        <v>1</v>
      </c>
      <c r="BN168" s="7">
        <v>1</v>
      </c>
      <c r="BO168" s="4">
        <v>21</v>
      </c>
      <c r="BP168" s="8">
        <v>1550.13</v>
      </c>
      <c r="BQ168" s="4"/>
      <c r="BR168" s="8"/>
      <c r="BS168" s="7"/>
      <c r="BT168" s="7"/>
      <c r="BU168" s="2" t="s">
        <v>136</v>
      </c>
      <c r="BV168" s="2" t="s">
        <v>126</v>
      </c>
      <c r="BW168" s="2" t="s">
        <v>307</v>
      </c>
      <c r="BX168" s="2" t="s">
        <v>138</v>
      </c>
      <c r="BY168" s="2" t="s">
        <v>139</v>
      </c>
      <c r="BZ168" s="2" t="s">
        <v>129</v>
      </c>
      <c r="CA168" s="4">
        <v>49</v>
      </c>
      <c r="CB168" s="8">
        <v>3256.29</v>
      </c>
      <c r="CC168" s="4"/>
      <c r="CD168" s="8"/>
      <c r="CE168" s="7"/>
      <c r="CF168" s="7"/>
      <c r="CG168" s="2" t="s">
        <v>136</v>
      </c>
      <c r="CH168" s="2" t="s">
        <v>126</v>
      </c>
      <c r="CI168" s="2" t="s">
        <v>1894</v>
      </c>
      <c r="CJ168" s="2" t="s">
        <v>1895</v>
      </c>
      <c r="CK168" s="2" t="s">
        <v>139</v>
      </c>
      <c r="CL168" s="2" t="s">
        <v>129</v>
      </c>
      <c r="CM168" s="4">
        <v>62</v>
      </c>
      <c r="CN168" s="8">
        <v>3826.75</v>
      </c>
      <c r="CO168" s="4"/>
      <c r="CP168" s="8"/>
      <c r="CQ168" s="7"/>
      <c r="CR168" s="7"/>
      <c r="CS168" s="2" t="s">
        <v>136</v>
      </c>
      <c r="CT168" s="2" t="s">
        <v>126</v>
      </c>
      <c r="CU168" s="2" t="s">
        <v>353</v>
      </c>
      <c r="CV168" s="2" t="s">
        <v>1896</v>
      </c>
      <c r="CW168" s="2" t="s">
        <v>139</v>
      </c>
      <c r="CX168" s="2" t="s">
        <v>129</v>
      </c>
      <c r="CY168" s="4">
        <v>25</v>
      </c>
      <c r="CZ168" s="8">
        <v>1796.25</v>
      </c>
      <c r="DA168" s="4"/>
      <c r="DB168" s="8"/>
      <c r="DC168" s="7"/>
      <c r="DD168" s="7"/>
      <c r="DE168" s="2" t="s">
        <v>136</v>
      </c>
      <c r="DF168" s="2" t="s">
        <v>126</v>
      </c>
      <c r="DG168" s="2" t="s">
        <v>458</v>
      </c>
      <c r="DH168" s="2" t="s">
        <v>1235</v>
      </c>
      <c r="DI168" s="2" t="s">
        <v>139</v>
      </c>
      <c r="DJ168" s="2" t="s">
        <v>129</v>
      </c>
      <c r="DK168" s="4">
        <v>100</v>
      </c>
      <c r="DL168" s="8">
        <v>6929.02</v>
      </c>
      <c r="DM168" s="4"/>
      <c r="DN168" s="8"/>
      <c r="DO168" s="7"/>
      <c r="DP168" s="7"/>
      <c r="DQ168" s="2" t="s">
        <v>136</v>
      </c>
      <c r="DR168" s="2" t="s">
        <v>126</v>
      </c>
      <c r="DS168" s="2" t="s">
        <v>610</v>
      </c>
      <c r="DT168" s="2" t="s">
        <v>1897</v>
      </c>
      <c r="DU168" s="2" t="s">
        <v>139</v>
      </c>
      <c r="DV168" s="2" t="s">
        <v>129</v>
      </c>
      <c r="DW168" s="4">
        <v>38</v>
      </c>
      <c r="DX168" s="8">
        <v>2716.62</v>
      </c>
      <c r="DY168" s="4"/>
      <c r="DZ168" s="8"/>
      <c r="EA168" s="7"/>
      <c r="EB168" s="7"/>
      <c r="EC168" s="2" t="s">
        <v>136</v>
      </c>
      <c r="ED168" s="2" t="s">
        <v>126</v>
      </c>
      <c r="EE168" s="2" t="s">
        <v>681</v>
      </c>
      <c r="EF168" s="2" t="s">
        <v>609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136</v>
      </c>
      <c r="EP168" s="2" t="s">
        <v>170</v>
      </c>
      <c r="EQ168" s="2" t="s">
        <v>486</v>
      </c>
      <c r="ER168" s="2" t="s">
        <v>1100</v>
      </c>
      <c r="ES168" s="2" t="s">
        <v>139</v>
      </c>
      <c r="ET168" s="2" t="s">
        <v>129</v>
      </c>
      <c r="EU168" s="4">
        <v>16</v>
      </c>
      <c r="EV168" s="8">
        <v>1041.56</v>
      </c>
      <c r="EW168" s="4"/>
      <c r="EX168" s="8"/>
      <c r="EY168" s="7"/>
      <c r="EZ168" s="7"/>
      <c r="FA168" s="2" t="s">
        <v>136</v>
      </c>
      <c r="FB168" s="2" t="s">
        <v>151</v>
      </c>
      <c r="FC168" s="2" t="s">
        <v>152</v>
      </c>
      <c r="FD168" s="2" t="s">
        <v>1898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168</v>
      </c>
      <c r="FN168" s="2" t="s">
        <v>126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>
        <v>1</v>
      </c>
      <c r="FT168" s="8">
        <v>65.58</v>
      </c>
      <c r="FU168" s="4"/>
      <c r="FV168" s="8"/>
      <c r="FW168" s="7"/>
      <c r="FX168" s="7"/>
      <c r="FY168" s="2" t="s">
        <v>136</v>
      </c>
      <c r="FZ168" s="2" t="s">
        <v>126</v>
      </c>
      <c r="GA168" s="2" t="s">
        <v>156</v>
      </c>
      <c r="GB168" s="2" t="s">
        <v>318</v>
      </c>
      <c r="GC168" s="2" t="s">
        <v>139</v>
      </c>
      <c r="GD168" s="2" t="s">
        <v>129</v>
      </c>
      <c r="GE168" s="4">
        <v>6</v>
      </c>
      <c r="GF168" s="8">
        <v>364.32</v>
      </c>
      <c r="GG168" s="4"/>
      <c r="GH168" s="8"/>
      <c r="GI168" s="7"/>
      <c r="GJ168" s="7"/>
      <c r="GK168" s="2" t="s">
        <v>136</v>
      </c>
      <c r="GL168" s="2" t="s">
        <v>126</v>
      </c>
      <c r="GM168" s="2" t="s">
        <v>197</v>
      </c>
      <c r="GN168" s="2" t="s">
        <v>733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126</v>
      </c>
      <c r="GY168" s="2" t="s">
        <v>199</v>
      </c>
      <c r="GZ168" s="2" t="s">
        <v>893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161</v>
      </c>
      <c r="HJ168" s="2" t="s">
        <v>126</v>
      </c>
      <c r="HK168" s="2" t="s">
        <v>129</v>
      </c>
      <c r="HL168" s="2" t="s">
        <v>129</v>
      </c>
      <c r="HM168" s="2" t="s">
        <v>139</v>
      </c>
      <c r="HN168" s="2" t="s">
        <v>129</v>
      </c>
      <c r="HO168" s="4">
        <v>4</v>
      </c>
      <c r="HP168" s="8">
        <v>263.13</v>
      </c>
      <c r="HQ168" s="4"/>
      <c r="HR168" s="8"/>
      <c r="HS168" s="7"/>
      <c r="HT168" s="7"/>
      <c r="HU168" s="2" t="s">
        <v>136</v>
      </c>
      <c r="HV168" s="2" t="s">
        <v>126</v>
      </c>
      <c r="HW168" s="2" t="s">
        <v>1899</v>
      </c>
      <c r="HX168" s="2" t="s">
        <v>1094</v>
      </c>
      <c r="HY168" s="2" t="s">
        <v>139</v>
      </c>
      <c r="HZ168" s="2" t="s">
        <v>129</v>
      </c>
      <c r="IA168" s="4">
        <v>3</v>
      </c>
      <c r="IB168" s="8">
        <v>195.66</v>
      </c>
      <c r="IC168" s="4"/>
      <c r="ID168" s="8"/>
      <c r="IE168" s="7"/>
      <c r="IF168" s="7"/>
      <c r="IG168" s="2" t="s">
        <v>136</v>
      </c>
      <c r="IH168" s="2" t="s">
        <v>126</v>
      </c>
      <c r="II168" s="2" t="s">
        <v>205</v>
      </c>
      <c r="IJ168" s="2" t="s">
        <v>338</v>
      </c>
      <c r="IK168" s="2" t="s">
        <v>139</v>
      </c>
      <c r="IL168" s="2" t="s">
        <v>129</v>
      </c>
      <c r="IM168" s="4">
        <v>4</v>
      </c>
      <c r="IN168" s="8">
        <v>238.8</v>
      </c>
      <c r="IO168" s="4"/>
      <c r="IP168" s="8"/>
      <c r="IQ168" s="7"/>
      <c r="IR168" s="7"/>
      <c r="IS168" s="2" t="s">
        <v>136</v>
      </c>
      <c r="IT168" s="2" t="s">
        <v>126</v>
      </c>
      <c r="IU168" s="2" t="s">
        <v>360</v>
      </c>
      <c r="IV168" s="2" t="s">
        <v>1900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126</v>
      </c>
      <c r="JG168" s="2" t="s">
        <v>208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126</v>
      </c>
      <c r="JS168" s="2" t="s">
        <v>1894</v>
      </c>
      <c r="JT168" s="2" t="s">
        <v>1901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129</v>
      </c>
      <c r="ML168" s="2" t="s">
        <v>129</v>
      </c>
      <c r="MM168" s="2" t="s">
        <v>129</v>
      </c>
      <c r="MN168" s="2" t="s">
        <v>129</v>
      </c>
      <c r="MO168" s="2" t="s">
        <v>129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168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168</v>
      </c>
      <c r="NJ168" s="2" t="s">
        <v>170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136</v>
      </c>
      <c r="PR168" s="2" t="s">
        <v>170</v>
      </c>
      <c r="PS168" s="2" t="s">
        <v>473</v>
      </c>
      <c r="PT168" s="2" t="s">
        <v>314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168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1902</v>
      </c>
      <c r="B169" s="2" t="s">
        <v>118</v>
      </c>
      <c r="C169" s="2" t="s">
        <v>1877</v>
      </c>
      <c r="D169" s="2" t="s">
        <v>560</v>
      </c>
      <c r="E169" s="2" t="s">
        <v>561</v>
      </c>
      <c r="F169" s="2" t="s">
        <v>1891</v>
      </c>
      <c r="G169" s="2" t="s">
        <v>1891</v>
      </c>
      <c r="H169" s="2" t="s">
        <v>1891</v>
      </c>
      <c r="I169" s="2" t="s">
        <v>1892</v>
      </c>
      <c r="J169" s="2" t="s">
        <v>124</v>
      </c>
      <c r="K169" s="2" t="s">
        <v>1903</v>
      </c>
      <c r="L169" s="3">
        <v>54.94</v>
      </c>
      <c r="M169" s="3">
        <v>57.69</v>
      </c>
      <c r="N169" s="3">
        <v>119.99</v>
      </c>
      <c r="O169" s="2" t="s">
        <v>126</v>
      </c>
      <c r="P169" s="2" t="s">
        <v>175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176</v>
      </c>
      <c r="V169" s="2" t="s">
        <v>177</v>
      </c>
      <c r="W169" s="2" t="s">
        <v>132</v>
      </c>
      <c r="X169" s="2" t="s">
        <v>129</v>
      </c>
      <c r="Y169" s="2" t="s">
        <v>1081</v>
      </c>
      <c r="Z169" s="4">
        <v>169</v>
      </c>
      <c r="AA169" s="4">
        <f>=ROUNDDOWN(18.7777777777778,0)</f>
      </c>
      <c r="AB169" s="5">
        <v>9</v>
      </c>
      <c r="AC169" s="2" t="s">
        <v>450</v>
      </c>
      <c r="AD169" s="4">
        <v>100</v>
      </c>
      <c r="AE169" s="4">
        <v>100</v>
      </c>
      <c r="AF169" s="6">
        <v>65</v>
      </c>
      <c r="AG169" s="6"/>
      <c r="AH169" s="7">
        <v>0.9945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319</v>
      </c>
      <c r="AQ169" s="8">
        <v>21854.02</v>
      </c>
      <c r="AR169" s="4"/>
      <c r="AS169" s="8"/>
      <c r="AT169" s="7"/>
      <c r="AU169" s="7"/>
      <c r="AV169" s="4">
        <v>319</v>
      </c>
      <c r="AW169" s="8">
        <v>21854.02</v>
      </c>
      <c r="AX169" s="4"/>
      <c r="AY169" s="8"/>
      <c r="AZ169" s="7"/>
      <c r="BA169" s="7"/>
      <c r="BB169" s="7">
        <v>1</v>
      </c>
      <c r="BC169" s="4" t="s">
        <v>129</v>
      </c>
      <c r="BD169" s="8" t="s">
        <v>129</v>
      </c>
      <c r="BE169" s="4" t="s">
        <v>129</v>
      </c>
      <c r="BF169" s="8" t="s">
        <v>129</v>
      </c>
      <c r="BG169" s="7" t="s">
        <v>129</v>
      </c>
      <c r="BH169" s="7" t="s">
        <v>129</v>
      </c>
      <c r="BI169" s="7">
        <v>0.4956</v>
      </c>
      <c r="BJ169" s="4">
        <v>319</v>
      </c>
      <c r="BK169" s="8">
        <v>21854.02</v>
      </c>
      <c r="BL169" s="2" t="s">
        <v>1904</v>
      </c>
      <c r="BM169" s="7">
        <v>1</v>
      </c>
      <c r="BN169" s="7">
        <v>1</v>
      </c>
      <c r="BO169" s="4">
        <v>12</v>
      </c>
      <c r="BP169" s="8">
        <v>876.84</v>
      </c>
      <c r="BQ169" s="4"/>
      <c r="BR169" s="8"/>
      <c r="BS169" s="7"/>
      <c r="BT169" s="7"/>
      <c r="BU169" s="2" t="s">
        <v>136</v>
      </c>
      <c r="BV169" s="2" t="s">
        <v>126</v>
      </c>
      <c r="BW169" s="2" t="s">
        <v>1081</v>
      </c>
      <c r="BX169" s="2" t="s">
        <v>686</v>
      </c>
      <c r="BY169" s="2" t="s">
        <v>139</v>
      </c>
      <c r="BZ169" s="2" t="s">
        <v>129</v>
      </c>
      <c r="CA169" s="4">
        <v>71</v>
      </c>
      <c r="CB169" s="8">
        <v>4686.82</v>
      </c>
      <c r="CC169" s="4"/>
      <c r="CD169" s="8"/>
      <c r="CE169" s="7"/>
      <c r="CF169" s="7"/>
      <c r="CG169" s="2" t="s">
        <v>136</v>
      </c>
      <c r="CH169" s="2" t="s">
        <v>126</v>
      </c>
      <c r="CI169" s="2" t="s">
        <v>1081</v>
      </c>
      <c r="CJ169" s="2" t="s">
        <v>1530</v>
      </c>
      <c r="CK169" s="2" t="s">
        <v>139</v>
      </c>
      <c r="CL169" s="2" t="s">
        <v>129</v>
      </c>
      <c r="CM169" s="4">
        <v>21</v>
      </c>
      <c r="CN169" s="8">
        <v>1361.07</v>
      </c>
      <c r="CO169" s="4"/>
      <c r="CP169" s="8"/>
      <c r="CQ169" s="7"/>
      <c r="CR169" s="7"/>
      <c r="CS169" s="2" t="s">
        <v>136</v>
      </c>
      <c r="CT169" s="2" t="s">
        <v>126</v>
      </c>
      <c r="CU169" s="2" t="s">
        <v>287</v>
      </c>
      <c r="CV169" s="2" t="s">
        <v>912</v>
      </c>
      <c r="CW169" s="2" t="s">
        <v>139</v>
      </c>
      <c r="CX169" s="2" t="s">
        <v>129</v>
      </c>
      <c r="CY169" s="4">
        <v>7</v>
      </c>
      <c r="CZ169" s="8">
        <v>502.95</v>
      </c>
      <c r="DA169" s="4"/>
      <c r="DB169" s="8"/>
      <c r="DC169" s="7"/>
      <c r="DD169" s="7"/>
      <c r="DE169" s="2" t="s">
        <v>136</v>
      </c>
      <c r="DF169" s="2" t="s">
        <v>126</v>
      </c>
      <c r="DG169" s="2" t="s">
        <v>184</v>
      </c>
      <c r="DH169" s="2" t="s">
        <v>392</v>
      </c>
      <c r="DI169" s="2" t="s">
        <v>139</v>
      </c>
      <c r="DJ169" s="2" t="s">
        <v>129</v>
      </c>
      <c r="DK169" s="4">
        <v>51</v>
      </c>
      <c r="DL169" s="8">
        <v>3407.58</v>
      </c>
      <c r="DM169" s="4"/>
      <c r="DN169" s="8"/>
      <c r="DO169" s="7"/>
      <c r="DP169" s="7"/>
      <c r="DQ169" s="2" t="s">
        <v>136</v>
      </c>
      <c r="DR169" s="2" t="s">
        <v>126</v>
      </c>
      <c r="DS169" s="2" t="s">
        <v>186</v>
      </c>
      <c r="DT169" s="2" t="s">
        <v>1905</v>
      </c>
      <c r="DU169" s="2" t="s">
        <v>139</v>
      </c>
      <c r="DV169" s="2" t="s">
        <v>129</v>
      </c>
      <c r="DW169" s="4">
        <v>61</v>
      </c>
      <c r="DX169" s="8">
        <v>4360.89</v>
      </c>
      <c r="DY169" s="4"/>
      <c r="DZ169" s="8"/>
      <c r="EA169" s="7"/>
      <c r="EB169" s="7"/>
      <c r="EC169" s="2" t="s">
        <v>136</v>
      </c>
      <c r="ED169" s="2" t="s">
        <v>126</v>
      </c>
      <c r="EE169" s="2" t="s">
        <v>1043</v>
      </c>
      <c r="EF169" s="2" t="s">
        <v>1906</v>
      </c>
      <c r="EG169" s="2" t="s">
        <v>139</v>
      </c>
      <c r="EH169" s="2" t="s">
        <v>129</v>
      </c>
      <c r="EI169" s="4">
        <v>43</v>
      </c>
      <c r="EJ169" s="8">
        <v>2883.48</v>
      </c>
      <c r="EK169" s="4"/>
      <c r="EL169" s="8"/>
      <c r="EM169" s="7"/>
      <c r="EN169" s="7"/>
      <c r="EO169" s="2" t="s">
        <v>136</v>
      </c>
      <c r="EP169" s="2" t="s">
        <v>126</v>
      </c>
      <c r="EQ169" s="2" t="s">
        <v>373</v>
      </c>
      <c r="ER169" s="2" t="s">
        <v>514</v>
      </c>
      <c r="ES169" s="2" t="s">
        <v>139</v>
      </c>
      <c r="ET169" s="2" t="s">
        <v>129</v>
      </c>
      <c r="EU169" s="4">
        <v>18</v>
      </c>
      <c r="EV169" s="8">
        <v>1239.9</v>
      </c>
      <c r="EW169" s="4"/>
      <c r="EX169" s="8"/>
      <c r="EY169" s="7"/>
      <c r="EZ169" s="7"/>
      <c r="FA169" s="2" t="s">
        <v>136</v>
      </c>
      <c r="FB169" s="2" t="s">
        <v>151</v>
      </c>
      <c r="FC169" s="2" t="s">
        <v>269</v>
      </c>
      <c r="FD169" s="2" t="s">
        <v>494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168</v>
      </c>
      <c r="FN169" s="2" t="s">
        <v>126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208</v>
      </c>
      <c r="GB169" s="2" t="s">
        <v>200</v>
      </c>
      <c r="GC169" s="2" t="s">
        <v>139</v>
      </c>
      <c r="GD169" s="2" t="s">
        <v>129</v>
      </c>
      <c r="GE169" s="4">
        <v>16</v>
      </c>
      <c r="GF169" s="8">
        <v>1025.52</v>
      </c>
      <c r="GG169" s="4"/>
      <c r="GH169" s="8"/>
      <c r="GI169" s="7"/>
      <c r="GJ169" s="7"/>
      <c r="GK169" s="2" t="s">
        <v>136</v>
      </c>
      <c r="GL169" s="2" t="s">
        <v>126</v>
      </c>
      <c r="GM169" s="2" t="s">
        <v>197</v>
      </c>
      <c r="GN169" s="2" t="s">
        <v>327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126</v>
      </c>
      <c r="GY169" s="2" t="s">
        <v>199</v>
      </c>
      <c r="GZ169" s="2" t="s">
        <v>893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161</v>
      </c>
      <c r="HJ169" s="2" t="s">
        <v>126</v>
      </c>
      <c r="HK169" s="2" t="s">
        <v>129</v>
      </c>
      <c r="HL169" s="2" t="s">
        <v>129</v>
      </c>
      <c r="HM169" s="2" t="s">
        <v>139</v>
      </c>
      <c r="HN169" s="2" t="s">
        <v>129</v>
      </c>
      <c r="HO169" s="4">
        <v>5</v>
      </c>
      <c r="HP169" s="8">
        <v>323.85</v>
      </c>
      <c r="HQ169" s="4"/>
      <c r="HR169" s="8"/>
      <c r="HS169" s="7"/>
      <c r="HT169" s="7"/>
      <c r="HU169" s="2" t="s">
        <v>136</v>
      </c>
      <c r="HV169" s="2" t="s">
        <v>126</v>
      </c>
      <c r="HW169" s="2" t="s">
        <v>203</v>
      </c>
      <c r="HX169" s="2" t="s">
        <v>163</v>
      </c>
      <c r="HY169" s="2" t="s">
        <v>139</v>
      </c>
      <c r="HZ169" s="2" t="s">
        <v>129</v>
      </c>
      <c r="IA169" s="4">
        <v>13</v>
      </c>
      <c r="IB169" s="8">
        <v>1125.42</v>
      </c>
      <c r="IC169" s="4"/>
      <c r="ID169" s="8"/>
      <c r="IE169" s="7"/>
      <c r="IF169" s="7"/>
      <c r="IG169" s="2" t="s">
        <v>136</v>
      </c>
      <c r="IH169" s="2" t="s">
        <v>126</v>
      </c>
      <c r="II169" s="2" t="s">
        <v>205</v>
      </c>
      <c r="IJ169" s="2" t="s">
        <v>368</v>
      </c>
      <c r="IK169" s="2" t="s">
        <v>139</v>
      </c>
      <c r="IL169" s="2" t="s">
        <v>129</v>
      </c>
      <c r="IM169" s="4">
        <v>1</v>
      </c>
      <c r="IN169" s="8">
        <v>59.7</v>
      </c>
      <c r="IO169" s="4"/>
      <c r="IP169" s="8"/>
      <c r="IQ169" s="7"/>
      <c r="IR169" s="7"/>
      <c r="IS169" s="2" t="s">
        <v>136</v>
      </c>
      <c r="IT169" s="2" t="s">
        <v>126</v>
      </c>
      <c r="IU169" s="2" t="s">
        <v>207</v>
      </c>
      <c r="IV169" s="2" t="s">
        <v>1047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126</v>
      </c>
      <c r="JG169" s="2" t="s">
        <v>208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126</v>
      </c>
      <c r="JS169" s="2" t="s">
        <v>1081</v>
      </c>
      <c r="JT169" s="2" t="s">
        <v>912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129</v>
      </c>
      <c r="KP169" s="2" t="s">
        <v>129</v>
      </c>
      <c r="KQ169" s="2" t="s">
        <v>129</v>
      </c>
      <c r="KR169" s="2" t="s">
        <v>129</v>
      </c>
      <c r="KS169" s="2" t="s">
        <v>129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168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168</v>
      </c>
      <c r="NJ169" s="2" t="s">
        <v>170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209</v>
      </c>
      <c r="PR169" s="2" t="s">
        <v>170</v>
      </c>
      <c r="PS169" s="2" t="s">
        <v>129</v>
      </c>
      <c r="PT169" s="2" t="s">
        <v>129</v>
      </c>
      <c r="PU169" s="2" t="s">
        <v>139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168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1907</v>
      </c>
      <c r="B170" s="2" t="s">
        <v>118</v>
      </c>
      <c r="C170" s="2" t="s">
        <v>1877</v>
      </c>
      <c r="D170" s="2" t="s">
        <v>819</v>
      </c>
      <c r="E170" s="2" t="s">
        <v>820</v>
      </c>
      <c r="F170" s="2" t="s">
        <v>1908</v>
      </c>
      <c r="G170" s="2" t="s">
        <v>1908</v>
      </c>
      <c r="H170" s="2" t="s">
        <v>1908</v>
      </c>
      <c r="I170" s="2" t="s">
        <v>1733</v>
      </c>
      <c r="J170" s="2" t="s">
        <v>124</v>
      </c>
      <c r="K170" s="2" t="s">
        <v>324</v>
      </c>
      <c r="L170" s="3">
        <v>127.24</v>
      </c>
      <c r="M170" s="3">
        <v>133.6</v>
      </c>
      <c r="N170" s="3">
        <v>289.99</v>
      </c>
      <c r="O170" s="2" t="s">
        <v>126</v>
      </c>
      <c r="P170" s="2" t="s">
        <v>512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131</v>
      </c>
      <c r="W170" s="2" t="s">
        <v>132</v>
      </c>
      <c r="X170" s="2" t="s">
        <v>129</v>
      </c>
      <c r="Y170" s="2" t="s">
        <v>1909</v>
      </c>
      <c r="Z170" s="4">
        <v>3</v>
      </c>
      <c r="AA170" s="4">
        <f>=ROUNDDOWN(1.5,0)</f>
      </c>
      <c r="AB170" s="5">
        <v>2</v>
      </c>
      <c r="AC170" s="2" t="s">
        <v>1547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96</v>
      </c>
      <c r="AQ170" s="8">
        <v>14509.43</v>
      </c>
      <c r="AR170" s="4"/>
      <c r="AS170" s="8"/>
      <c r="AT170" s="7"/>
      <c r="AU170" s="7"/>
      <c r="AV170" s="4">
        <v>96</v>
      </c>
      <c r="AW170" s="8">
        <v>14509.43</v>
      </c>
      <c r="AX170" s="4"/>
      <c r="AY170" s="8"/>
      <c r="AZ170" s="7"/>
      <c r="BA170" s="7"/>
      <c r="BB170" s="7">
        <v>1</v>
      </c>
      <c r="BC170" s="4">
        <v>96</v>
      </c>
      <c r="BD170" s="8">
        <v>14509.43</v>
      </c>
      <c r="BE170" s="4"/>
      <c r="BF170" s="8"/>
      <c r="BG170" s="7"/>
      <c r="BH170" s="7"/>
      <c r="BI170" s="7">
        <v>1</v>
      </c>
      <c r="BJ170" s="4">
        <v>96</v>
      </c>
      <c r="BK170" s="8">
        <v>14509.43</v>
      </c>
      <c r="BL170" s="2" t="s">
        <v>1910</v>
      </c>
      <c r="BM170" s="7">
        <v>1</v>
      </c>
      <c r="BN170" s="7">
        <v>1</v>
      </c>
      <c r="BO170" s="4">
        <v>15</v>
      </c>
      <c r="BP170" s="8">
        <v>2513.64</v>
      </c>
      <c r="BQ170" s="4"/>
      <c r="BR170" s="8"/>
      <c r="BS170" s="7"/>
      <c r="BT170" s="7"/>
      <c r="BU170" s="2" t="s">
        <v>136</v>
      </c>
      <c r="BV170" s="2" t="s">
        <v>126</v>
      </c>
      <c r="BW170" s="2" t="s">
        <v>307</v>
      </c>
      <c r="BX170" s="2" t="s">
        <v>1508</v>
      </c>
      <c r="BY170" s="2" t="s">
        <v>139</v>
      </c>
      <c r="BZ170" s="2" t="s">
        <v>129</v>
      </c>
      <c r="CA170" s="4">
        <v>20</v>
      </c>
      <c r="CB170" s="8">
        <v>3265.91</v>
      </c>
      <c r="CC170" s="4"/>
      <c r="CD170" s="8"/>
      <c r="CE170" s="7"/>
      <c r="CF170" s="7"/>
      <c r="CG170" s="2" t="s">
        <v>136</v>
      </c>
      <c r="CH170" s="2" t="s">
        <v>126</v>
      </c>
      <c r="CI170" s="2" t="s">
        <v>1894</v>
      </c>
      <c r="CJ170" s="2" t="s">
        <v>756</v>
      </c>
      <c r="CK170" s="2" t="s">
        <v>139</v>
      </c>
      <c r="CL170" s="2" t="s">
        <v>129</v>
      </c>
      <c r="CM170" s="4">
        <v>24</v>
      </c>
      <c r="CN170" s="8">
        <v>2973.19</v>
      </c>
      <c r="CO170" s="4"/>
      <c r="CP170" s="8"/>
      <c r="CQ170" s="7"/>
      <c r="CR170" s="7"/>
      <c r="CS170" s="2" t="s">
        <v>136</v>
      </c>
      <c r="CT170" s="2" t="s">
        <v>126</v>
      </c>
      <c r="CU170" s="2" t="s">
        <v>353</v>
      </c>
      <c r="CV170" s="2" t="s">
        <v>1911</v>
      </c>
      <c r="CW170" s="2" t="s">
        <v>139</v>
      </c>
      <c r="CX170" s="2" t="s">
        <v>129</v>
      </c>
      <c r="CY170" s="4">
        <v>4</v>
      </c>
      <c r="CZ170" s="8">
        <v>755.08</v>
      </c>
      <c r="DA170" s="4"/>
      <c r="DB170" s="8"/>
      <c r="DC170" s="7"/>
      <c r="DD170" s="7"/>
      <c r="DE170" s="2" t="s">
        <v>136</v>
      </c>
      <c r="DF170" s="2" t="s">
        <v>126</v>
      </c>
      <c r="DG170" s="2" t="s">
        <v>240</v>
      </c>
      <c r="DH170" s="2" t="s">
        <v>1912</v>
      </c>
      <c r="DI170" s="2" t="s">
        <v>139</v>
      </c>
      <c r="DJ170" s="2" t="s">
        <v>129</v>
      </c>
      <c r="DK170" s="4">
        <v>3</v>
      </c>
      <c r="DL170" s="8">
        <v>511.24</v>
      </c>
      <c r="DM170" s="4"/>
      <c r="DN170" s="8"/>
      <c r="DO170" s="7"/>
      <c r="DP170" s="7"/>
      <c r="DQ170" s="2" t="s">
        <v>136</v>
      </c>
      <c r="DR170" s="2" t="s">
        <v>126</v>
      </c>
      <c r="DS170" s="2" t="s">
        <v>610</v>
      </c>
      <c r="DT170" s="2" t="s">
        <v>1913</v>
      </c>
      <c r="DU170" s="2" t="s">
        <v>139</v>
      </c>
      <c r="DV170" s="2" t="s">
        <v>129</v>
      </c>
      <c r="DW170" s="4">
        <v>1</v>
      </c>
      <c r="DX170" s="8">
        <v>179.5</v>
      </c>
      <c r="DY170" s="4"/>
      <c r="DZ170" s="8"/>
      <c r="EA170" s="7"/>
      <c r="EB170" s="7"/>
      <c r="EC170" s="2" t="s">
        <v>136</v>
      </c>
      <c r="ED170" s="2" t="s">
        <v>126</v>
      </c>
      <c r="EE170" s="2" t="s">
        <v>1914</v>
      </c>
      <c r="EF170" s="2" t="s">
        <v>1517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150</v>
      </c>
      <c r="EP170" s="2" t="s">
        <v>126</v>
      </c>
      <c r="EQ170" s="2" t="s">
        <v>129</v>
      </c>
      <c r="ER170" s="2" t="s">
        <v>129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151</v>
      </c>
      <c r="FC170" s="2" t="s">
        <v>152</v>
      </c>
      <c r="FD170" s="2" t="s">
        <v>1915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168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>
        <v>4</v>
      </c>
      <c r="FT170" s="8">
        <v>654.99</v>
      </c>
      <c r="FU170" s="4"/>
      <c r="FV170" s="8"/>
      <c r="FW170" s="7"/>
      <c r="FX170" s="7"/>
      <c r="FY170" s="2" t="s">
        <v>136</v>
      </c>
      <c r="FZ170" s="2" t="s">
        <v>126</v>
      </c>
      <c r="GA170" s="2" t="s">
        <v>156</v>
      </c>
      <c r="GB170" s="2" t="s">
        <v>1916</v>
      </c>
      <c r="GC170" s="2" t="s">
        <v>139</v>
      </c>
      <c r="GD170" s="2" t="s">
        <v>129</v>
      </c>
      <c r="GE170" s="4">
        <v>20</v>
      </c>
      <c r="GF170" s="8">
        <v>2930.02</v>
      </c>
      <c r="GG170" s="4"/>
      <c r="GH170" s="8"/>
      <c r="GI170" s="7"/>
      <c r="GJ170" s="7"/>
      <c r="GK170" s="2" t="s">
        <v>136</v>
      </c>
      <c r="GL170" s="2" t="s">
        <v>126</v>
      </c>
      <c r="GM170" s="2" t="s">
        <v>197</v>
      </c>
      <c r="GN170" s="2" t="s">
        <v>373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126</v>
      </c>
      <c r="GY170" s="2" t="s">
        <v>707</v>
      </c>
      <c r="GZ170" s="2" t="s">
        <v>129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161</v>
      </c>
      <c r="HJ170" s="2" t="s">
        <v>126</v>
      </c>
      <c r="HK170" s="2" t="s">
        <v>129</v>
      </c>
      <c r="HL170" s="2" t="s">
        <v>129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126</v>
      </c>
      <c r="HW170" s="2" t="s">
        <v>1917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150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>
        <v>3</v>
      </c>
      <c r="IN170" s="8">
        <v>412.2</v>
      </c>
      <c r="IO170" s="4"/>
      <c r="IP170" s="8"/>
      <c r="IQ170" s="7"/>
      <c r="IR170" s="7"/>
      <c r="IS170" s="2" t="s">
        <v>136</v>
      </c>
      <c r="IT170" s="2" t="s">
        <v>126</v>
      </c>
      <c r="IU170" s="2" t="s">
        <v>360</v>
      </c>
      <c r="IV170" s="2" t="s">
        <v>1918</v>
      </c>
      <c r="IW170" s="2" t="s">
        <v>139</v>
      </c>
      <c r="IX170" s="2" t="s">
        <v>129</v>
      </c>
      <c r="IY170" s="4">
        <v>2</v>
      </c>
      <c r="IZ170" s="8">
        <v>313.66</v>
      </c>
      <c r="JA170" s="4"/>
      <c r="JB170" s="8"/>
      <c r="JC170" s="7"/>
      <c r="JD170" s="7"/>
      <c r="JE170" s="2" t="s">
        <v>136</v>
      </c>
      <c r="JF170" s="2" t="s">
        <v>126</v>
      </c>
      <c r="JG170" s="2" t="s">
        <v>208</v>
      </c>
      <c r="JH170" s="2" t="s">
        <v>1919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126</v>
      </c>
      <c r="JS170" s="2" t="s">
        <v>449</v>
      </c>
      <c r="JT170" s="2" t="s">
        <v>872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168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129</v>
      </c>
      <c r="KP170" s="2" t="s">
        <v>129</v>
      </c>
      <c r="KQ170" s="2" t="s">
        <v>129</v>
      </c>
      <c r="KR170" s="2" t="s">
        <v>129</v>
      </c>
      <c r="KS170" s="2" t="s">
        <v>129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168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129</v>
      </c>
      <c r="ML170" s="2" t="s">
        <v>129</v>
      </c>
      <c r="MM170" s="2" t="s">
        <v>129</v>
      </c>
      <c r="MN170" s="2" t="s">
        <v>129</v>
      </c>
      <c r="MO170" s="2" t="s">
        <v>129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168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168</v>
      </c>
      <c r="NJ170" s="2" t="s">
        <v>170</v>
      </c>
      <c r="NK170" s="2" t="s">
        <v>129</v>
      </c>
      <c r="NL170" s="2" t="s">
        <v>129</v>
      </c>
      <c r="NM170" s="2" t="s">
        <v>139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136</v>
      </c>
      <c r="PR170" s="2" t="s">
        <v>170</v>
      </c>
      <c r="PS170" s="2" t="s">
        <v>473</v>
      </c>
      <c r="PT170" s="2" t="s">
        <v>1920</v>
      </c>
      <c r="PU170" s="2" t="s">
        <v>139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1921</v>
      </c>
      <c r="B171" s="2" t="s">
        <v>118</v>
      </c>
      <c r="C171" s="2" t="s">
        <v>1877</v>
      </c>
      <c r="D171" s="2" t="s">
        <v>819</v>
      </c>
      <c r="E171" s="2" t="s">
        <v>820</v>
      </c>
      <c r="F171" s="2" t="s">
        <v>1922</v>
      </c>
      <c r="G171" s="2" t="s">
        <v>1922</v>
      </c>
      <c r="H171" s="2" t="s">
        <v>1922</v>
      </c>
      <c r="I171" s="2" t="s">
        <v>1923</v>
      </c>
      <c r="J171" s="2" t="s">
        <v>124</v>
      </c>
      <c r="K171" s="2" t="s">
        <v>833</v>
      </c>
      <c r="L171" s="3">
        <v>71.52</v>
      </c>
      <c r="M171" s="3">
        <v>75.1</v>
      </c>
      <c r="N171" s="3">
        <v>149</v>
      </c>
      <c r="O171" s="2" t="s">
        <v>263</v>
      </c>
      <c r="P171" s="2" t="s">
        <v>264</v>
      </c>
      <c r="Q171" s="2" t="s">
        <v>128</v>
      </c>
      <c r="R171" s="2" t="s">
        <v>129</v>
      </c>
      <c r="S171" s="2" t="s">
        <v>1924</v>
      </c>
      <c r="T171" s="2" t="s">
        <v>129</v>
      </c>
      <c r="U171" s="2" t="s">
        <v>129</v>
      </c>
      <c r="V171" s="2" t="s">
        <v>131</v>
      </c>
      <c r="W171" s="2" t="s">
        <v>132</v>
      </c>
      <c r="X171" s="2" t="s">
        <v>129</v>
      </c>
      <c r="Y171" s="2" t="s">
        <v>1925</v>
      </c>
      <c r="Z171" s="4"/>
      <c r="AA171" s="4">
        <f>=ROUNDDOWN({0},0)</f>
      </c>
      <c r="AB171" s="5"/>
      <c r="AC171" s="2" t="s">
        <v>129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129</v>
      </c>
      <c r="BM171" s="7"/>
      <c r="BN171" s="7"/>
      <c r="BO171" s="4"/>
      <c r="BP171" s="8"/>
      <c r="BQ171" s="4"/>
      <c r="BR171" s="8"/>
      <c r="BS171" s="7"/>
      <c r="BT171" s="7"/>
      <c r="BU171" s="2" t="s">
        <v>136</v>
      </c>
      <c r="BV171" s="2" t="s">
        <v>170</v>
      </c>
      <c r="BW171" s="2" t="s">
        <v>452</v>
      </c>
      <c r="BX171" s="2" t="s">
        <v>129</v>
      </c>
      <c r="BY171" s="2" t="s">
        <v>139</v>
      </c>
      <c r="BZ171" s="2" t="s">
        <v>129</v>
      </c>
      <c r="CA171" s="4"/>
      <c r="CB171" s="8"/>
      <c r="CC171" s="4"/>
      <c r="CD171" s="8"/>
      <c r="CE171" s="7"/>
      <c r="CF171" s="7"/>
      <c r="CG171" s="2" t="s">
        <v>136</v>
      </c>
      <c r="CH171" s="2" t="s">
        <v>170</v>
      </c>
      <c r="CI171" s="2" t="s">
        <v>1926</v>
      </c>
      <c r="CJ171" s="2" t="s">
        <v>1927</v>
      </c>
      <c r="CK171" s="2" t="s">
        <v>139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136</v>
      </c>
      <c r="CT171" s="2" t="s">
        <v>170</v>
      </c>
      <c r="CU171" s="2" t="s">
        <v>1928</v>
      </c>
      <c r="CV171" s="2" t="s">
        <v>1714</v>
      </c>
      <c r="CW171" s="2" t="s">
        <v>139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170</v>
      </c>
      <c r="DG171" s="2" t="s">
        <v>458</v>
      </c>
      <c r="DH171" s="2" t="s">
        <v>129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136</v>
      </c>
      <c r="DR171" s="2" t="s">
        <v>170</v>
      </c>
      <c r="DS171" s="2" t="s">
        <v>351</v>
      </c>
      <c r="DT171" s="2" t="s">
        <v>129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136</v>
      </c>
      <c r="ED171" s="2" t="s">
        <v>170</v>
      </c>
      <c r="EE171" s="2" t="s">
        <v>313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129</v>
      </c>
      <c r="EP171" s="2" t="s">
        <v>129</v>
      </c>
      <c r="EQ171" s="2" t="s">
        <v>129</v>
      </c>
      <c r="ER171" s="2" t="s">
        <v>129</v>
      </c>
      <c r="ES171" s="2" t="s">
        <v>129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136</v>
      </c>
      <c r="FB171" s="2" t="s">
        <v>170</v>
      </c>
      <c r="FC171" s="2" t="s">
        <v>1928</v>
      </c>
      <c r="FD171" s="2" t="s">
        <v>129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168</v>
      </c>
      <c r="FN171" s="2" t="s">
        <v>170</v>
      </c>
      <c r="FO171" s="2" t="s">
        <v>129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129</v>
      </c>
      <c r="FZ171" s="2" t="s">
        <v>129</v>
      </c>
      <c r="GA171" s="2" t="s">
        <v>129</v>
      </c>
      <c r="GB171" s="2" t="s">
        <v>129</v>
      </c>
      <c r="GC171" s="2" t="s">
        <v>129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168</v>
      </c>
      <c r="GL171" s="2" t="s">
        <v>126</v>
      </c>
      <c r="GM171" s="2" t="s">
        <v>129</v>
      </c>
      <c r="GN171" s="2" t="s">
        <v>129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168</v>
      </c>
      <c r="GX171" s="2" t="s">
        <v>170</v>
      </c>
      <c r="GY171" s="2" t="s">
        <v>129</v>
      </c>
      <c r="GZ171" s="2" t="s">
        <v>129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129</v>
      </c>
      <c r="HJ171" s="2" t="s">
        <v>129</v>
      </c>
      <c r="HK171" s="2" t="s">
        <v>129</v>
      </c>
      <c r="HL171" s="2" t="s">
        <v>129</v>
      </c>
      <c r="HM171" s="2" t="s">
        <v>129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170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129</v>
      </c>
      <c r="IH171" s="2" t="s">
        <v>129</v>
      </c>
      <c r="II171" s="2" t="s">
        <v>129</v>
      </c>
      <c r="IJ171" s="2" t="s">
        <v>129</v>
      </c>
      <c r="IK171" s="2" t="s">
        <v>129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170</v>
      </c>
      <c r="IU171" s="2" t="s">
        <v>1929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168</v>
      </c>
      <c r="JF171" s="2" t="s">
        <v>170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170</v>
      </c>
      <c r="JS171" s="2" t="s">
        <v>1926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168</v>
      </c>
      <c r="KD171" s="2" t="s">
        <v>170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129</v>
      </c>
      <c r="KP171" s="2" t="s">
        <v>129</v>
      </c>
      <c r="KQ171" s="2" t="s">
        <v>129</v>
      </c>
      <c r="KR171" s="2" t="s">
        <v>129</v>
      </c>
      <c r="KS171" s="2" t="s">
        <v>129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170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170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129</v>
      </c>
      <c r="LZ171" s="2" t="s">
        <v>129</v>
      </c>
      <c r="MA171" s="2" t="s">
        <v>129</v>
      </c>
      <c r="MB171" s="2" t="s">
        <v>129</v>
      </c>
      <c r="MC171" s="2" t="s">
        <v>129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129</v>
      </c>
      <c r="ML171" s="2" t="s">
        <v>129</v>
      </c>
      <c r="MM171" s="2" t="s">
        <v>129</v>
      </c>
      <c r="MN171" s="2" t="s">
        <v>129</v>
      </c>
      <c r="MO171" s="2" t="s">
        <v>129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170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170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168</v>
      </c>
      <c r="PR171" s="2" t="s">
        <v>170</v>
      </c>
      <c r="PS171" s="2" t="s">
        <v>129</v>
      </c>
      <c r="PT171" s="2" t="s">
        <v>129</v>
      </c>
      <c r="PU171" s="2" t="s">
        <v>139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168</v>
      </c>
      <c r="QD171" s="2" t="s">
        <v>170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1930</v>
      </c>
      <c r="B172" s="2" t="s">
        <v>118</v>
      </c>
      <c r="C172" s="2" t="s">
        <v>1931</v>
      </c>
      <c r="D172" s="2" t="s">
        <v>819</v>
      </c>
      <c r="E172" s="2" t="s">
        <v>820</v>
      </c>
      <c r="F172" s="2" t="s">
        <v>1932</v>
      </c>
      <c r="G172" s="2" t="s">
        <v>1932</v>
      </c>
      <c r="H172" s="2" t="s">
        <v>1932</v>
      </c>
      <c r="I172" s="2" t="s">
        <v>864</v>
      </c>
      <c r="J172" s="2" t="s">
        <v>124</v>
      </c>
      <c r="K172" s="2" t="s">
        <v>174</v>
      </c>
      <c r="L172" s="3">
        <v>79.49</v>
      </c>
      <c r="M172" s="3">
        <v>83.46</v>
      </c>
      <c r="N172" s="3">
        <v>184.99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129</v>
      </c>
      <c r="V172" s="2" t="s">
        <v>177</v>
      </c>
      <c r="W172" s="2" t="s">
        <v>381</v>
      </c>
      <c r="X172" s="2" t="s">
        <v>1933</v>
      </c>
      <c r="Y172" s="2" t="s">
        <v>1934</v>
      </c>
      <c r="Z172" s="4">
        <v>146</v>
      </c>
      <c r="AA172" s="4">
        <f>=ROUNDDOWN(16.2222222222222,0)</f>
      </c>
      <c r="AB172" s="5">
        <v>9</v>
      </c>
      <c r="AC172" s="2" t="s">
        <v>450</v>
      </c>
      <c r="AD172" s="4">
        <v>100</v>
      </c>
      <c r="AE172" s="4">
        <v>100</v>
      </c>
      <c r="AF172" s="6">
        <v>65</v>
      </c>
      <c r="AG172" s="6"/>
      <c r="AH172" s="7">
        <v>0.8333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416</v>
      </c>
      <c r="AQ172" s="8">
        <v>41310.67</v>
      </c>
      <c r="AR172" s="4"/>
      <c r="AS172" s="8"/>
      <c r="AT172" s="7"/>
      <c r="AU172" s="7"/>
      <c r="AV172" s="4">
        <v>416</v>
      </c>
      <c r="AW172" s="8">
        <v>41310.67</v>
      </c>
      <c r="AX172" s="4"/>
      <c r="AY172" s="8"/>
      <c r="AZ172" s="7"/>
      <c r="BA172" s="7"/>
      <c r="BB172" s="7">
        <v>1</v>
      </c>
      <c r="BC172" s="4">
        <v>416</v>
      </c>
      <c r="BD172" s="8">
        <v>41310.67</v>
      </c>
      <c r="BE172" s="4"/>
      <c r="BF172" s="8"/>
      <c r="BG172" s="7"/>
      <c r="BH172" s="7"/>
      <c r="BI172" s="7">
        <v>1</v>
      </c>
      <c r="BJ172" s="4">
        <v>444</v>
      </c>
      <c r="BK172" s="8">
        <v>44200.83</v>
      </c>
      <c r="BL172" s="2" t="s">
        <v>1935</v>
      </c>
      <c r="BM172" s="7">
        <v>0.9369</v>
      </c>
      <c r="BN172" s="7">
        <v>0.9346</v>
      </c>
      <c r="BO172" s="4">
        <v>218</v>
      </c>
      <c r="BP172" s="8">
        <v>22035.44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1934</v>
      </c>
      <c r="BX172" s="2" t="s">
        <v>1936</v>
      </c>
      <c r="BY172" s="2" t="s">
        <v>139</v>
      </c>
      <c r="BZ172" s="2" t="s">
        <v>129</v>
      </c>
      <c r="CA172" s="4">
        <v>65</v>
      </c>
      <c r="CB172" s="8">
        <v>6760.91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1934</v>
      </c>
      <c r="CJ172" s="2" t="s">
        <v>1937</v>
      </c>
      <c r="CK172" s="2" t="s">
        <v>139</v>
      </c>
      <c r="CL172" s="2" t="s">
        <v>129</v>
      </c>
      <c r="CM172" s="4">
        <v>17</v>
      </c>
      <c r="CN172" s="8">
        <v>1438.14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1938</v>
      </c>
      <c r="CV172" s="2" t="s">
        <v>1193</v>
      </c>
      <c r="CW172" s="2" t="s">
        <v>139</v>
      </c>
      <c r="CX172" s="2" t="s">
        <v>129</v>
      </c>
      <c r="CY172" s="4">
        <v>34</v>
      </c>
      <c r="CZ172" s="8">
        <v>3392.86</v>
      </c>
      <c r="DA172" s="4"/>
      <c r="DB172" s="8"/>
      <c r="DC172" s="7"/>
      <c r="DD172" s="7"/>
      <c r="DE172" s="2" t="s">
        <v>136</v>
      </c>
      <c r="DF172" s="2" t="s">
        <v>126</v>
      </c>
      <c r="DG172" s="2" t="s">
        <v>184</v>
      </c>
      <c r="DH172" s="2" t="s">
        <v>1224</v>
      </c>
      <c r="DI172" s="2" t="s">
        <v>139</v>
      </c>
      <c r="DJ172" s="2" t="s">
        <v>129</v>
      </c>
      <c r="DK172" s="4">
        <v>2</v>
      </c>
      <c r="DL172" s="8">
        <v>190.52</v>
      </c>
      <c r="DM172" s="4"/>
      <c r="DN172" s="8"/>
      <c r="DO172" s="7"/>
      <c r="DP172" s="7"/>
      <c r="DQ172" s="2" t="s">
        <v>136</v>
      </c>
      <c r="DR172" s="2" t="s">
        <v>126</v>
      </c>
      <c r="DS172" s="2" t="s">
        <v>1939</v>
      </c>
      <c r="DT172" s="2" t="s">
        <v>1940</v>
      </c>
      <c r="DU172" s="2" t="s">
        <v>139</v>
      </c>
      <c r="DV172" s="2" t="s">
        <v>129</v>
      </c>
      <c r="DW172" s="4">
        <v>1</v>
      </c>
      <c r="DX172" s="8">
        <v>95.04</v>
      </c>
      <c r="DY172" s="4"/>
      <c r="DZ172" s="8"/>
      <c r="EA172" s="7"/>
      <c r="EB172" s="7"/>
      <c r="EC172" s="2" t="s">
        <v>136</v>
      </c>
      <c r="ED172" s="2" t="s">
        <v>126</v>
      </c>
      <c r="EE172" s="2" t="s">
        <v>1939</v>
      </c>
      <c r="EF172" s="2" t="s">
        <v>943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150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>
        <v>36</v>
      </c>
      <c r="EV172" s="8">
        <v>3308.04</v>
      </c>
      <c r="EW172" s="4"/>
      <c r="EX172" s="8"/>
      <c r="EY172" s="7"/>
      <c r="EZ172" s="7"/>
      <c r="FA172" s="2" t="s">
        <v>136</v>
      </c>
      <c r="FB172" s="2" t="s">
        <v>151</v>
      </c>
      <c r="FC172" s="2" t="s">
        <v>855</v>
      </c>
      <c r="FD172" s="2" t="s">
        <v>1138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168</v>
      </c>
      <c r="FN172" s="2" t="s">
        <v>126</v>
      </c>
      <c r="FO172" s="2" t="s">
        <v>129</v>
      </c>
      <c r="FP172" s="2" t="s">
        <v>129</v>
      </c>
      <c r="FQ172" s="2" t="s">
        <v>139</v>
      </c>
      <c r="FR172" s="2" t="s">
        <v>129</v>
      </c>
      <c r="FS172" s="4">
        <v>16</v>
      </c>
      <c r="FT172" s="8">
        <v>1567.68</v>
      </c>
      <c r="FU172" s="4"/>
      <c r="FV172" s="8"/>
      <c r="FW172" s="7"/>
      <c r="FX172" s="7"/>
      <c r="FY172" s="2" t="s">
        <v>136</v>
      </c>
      <c r="FZ172" s="2" t="s">
        <v>126</v>
      </c>
      <c r="GA172" s="2" t="s">
        <v>1936</v>
      </c>
      <c r="GB172" s="2" t="s">
        <v>504</v>
      </c>
      <c r="GC172" s="2" t="s">
        <v>139</v>
      </c>
      <c r="GD172" s="2" t="s">
        <v>129</v>
      </c>
      <c r="GE172" s="4">
        <v>11</v>
      </c>
      <c r="GF172" s="8">
        <v>997.92</v>
      </c>
      <c r="GG172" s="4"/>
      <c r="GH172" s="8"/>
      <c r="GI172" s="7"/>
      <c r="GJ172" s="7"/>
      <c r="GK172" s="2" t="s">
        <v>136</v>
      </c>
      <c r="GL172" s="2" t="s">
        <v>126</v>
      </c>
      <c r="GM172" s="2" t="s">
        <v>197</v>
      </c>
      <c r="GN172" s="2" t="s">
        <v>1297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169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>
        <v>10</v>
      </c>
      <c r="HD172" s="8">
        <v>979.8</v>
      </c>
      <c r="HE172" s="4"/>
      <c r="HF172" s="8"/>
      <c r="HG172" s="7"/>
      <c r="HH172" s="7"/>
      <c r="HI172" s="2" t="s">
        <v>136</v>
      </c>
      <c r="HJ172" s="2" t="s">
        <v>126</v>
      </c>
      <c r="HK172" s="2" t="s">
        <v>855</v>
      </c>
      <c r="HL172" s="2" t="s">
        <v>1941</v>
      </c>
      <c r="HM172" s="2" t="s">
        <v>139</v>
      </c>
      <c r="HN172" s="2" t="s">
        <v>129</v>
      </c>
      <c r="HO172" s="4">
        <v>6</v>
      </c>
      <c r="HP172" s="8">
        <v>544.32</v>
      </c>
      <c r="HQ172" s="4"/>
      <c r="HR172" s="8"/>
      <c r="HS172" s="7"/>
      <c r="HT172" s="7"/>
      <c r="HU172" s="2" t="s">
        <v>136</v>
      </c>
      <c r="HV172" s="2" t="s">
        <v>126</v>
      </c>
      <c r="HW172" s="2" t="s">
        <v>1942</v>
      </c>
      <c r="HX172" s="2" t="s">
        <v>1943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126</v>
      </c>
      <c r="II172" s="2" t="s">
        <v>205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126</v>
      </c>
      <c r="IU172" s="2" t="s">
        <v>207</v>
      </c>
      <c r="IV172" s="2" t="s">
        <v>933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169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136</v>
      </c>
      <c r="JR172" s="2" t="s">
        <v>126</v>
      </c>
      <c r="JS172" s="2" t="s">
        <v>1934</v>
      </c>
      <c r="JT172" s="2" t="s">
        <v>598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129</v>
      </c>
      <c r="KP172" s="2" t="s">
        <v>129</v>
      </c>
      <c r="KQ172" s="2" t="s">
        <v>129</v>
      </c>
      <c r="KR172" s="2" t="s">
        <v>129</v>
      </c>
      <c r="KS172" s="2" t="s">
        <v>129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126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168</v>
      </c>
      <c r="NJ172" s="2" t="s">
        <v>170</v>
      </c>
      <c r="NK172" s="2" t="s">
        <v>129</v>
      </c>
      <c r="NL172" s="2" t="s">
        <v>129</v>
      </c>
      <c r="NM172" s="2" t="s">
        <v>139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129</v>
      </c>
      <c r="PF172" s="2" t="s">
        <v>129</v>
      </c>
      <c r="PG172" s="2" t="s">
        <v>129</v>
      </c>
      <c r="PH172" s="2" t="s">
        <v>129</v>
      </c>
      <c r="PI172" s="2" t="s">
        <v>129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168</v>
      </c>
      <c r="PR172" s="2" t="s">
        <v>170</v>
      </c>
      <c r="PS172" s="2" t="s">
        <v>129</v>
      </c>
      <c r="PT172" s="2" t="s">
        <v>129</v>
      </c>
      <c r="PU172" s="2" t="s">
        <v>139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169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1944</v>
      </c>
      <c r="B173" s="2" t="s">
        <v>118</v>
      </c>
      <c r="C173" s="2" t="s">
        <v>1931</v>
      </c>
      <c r="D173" s="2" t="s">
        <v>819</v>
      </c>
      <c r="E173" s="2" t="s">
        <v>820</v>
      </c>
      <c r="F173" s="2" t="s">
        <v>1945</v>
      </c>
      <c r="G173" s="2" t="s">
        <v>1945</v>
      </c>
      <c r="H173" s="2" t="s">
        <v>1945</v>
      </c>
      <c r="I173" s="2" t="s">
        <v>1946</v>
      </c>
      <c r="J173" s="2" t="s">
        <v>124</v>
      </c>
      <c r="K173" s="2" t="s">
        <v>400</v>
      </c>
      <c r="L173" s="3">
        <v>83.79</v>
      </c>
      <c r="M173" s="3">
        <v>87.98</v>
      </c>
      <c r="N173" s="3">
        <v>189.99</v>
      </c>
      <c r="O173" s="2" t="s">
        <v>126</v>
      </c>
      <c r="P173" s="2" t="s">
        <v>512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176</v>
      </c>
      <c r="V173" s="2" t="s">
        <v>177</v>
      </c>
      <c r="W173" s="2" t="s">
        <v>381</v>
      </c>
      <c r="X173" s="2" t="s">
        <v>1933</v>
      </c>
      <c r="Y173" s="2" t="s">
        <v>1198</v>
      </c>
      <c r="Z173" s="4">
        <v>93</v>
      </c>
      <c r="AA173" s="4">
        <f>=ROUNDDOWN(31,0)</f>
      </c>
      <c r="AB173" s="5">
        <v>3</v>
      </c>
      <c r="AC173" s="2" t="s">
        <v>129</v>
      </c>
      <c r="AD173" s="4"/>
      <c r="AE173" s="4"/>
      <c r="AF173" s="6">
        <v>65</v>
      </c>
      <c r="AG173" s="6"/>
      <c r="AH173" s="7">
        <v>0.8415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108</v>
      </c>
      <c r="AQ173" s="8">
        <v>11434.91</v>
      </c>
      <c r="AR173" s="4"/>
      <c r="AS173" s="8"/>
      <c r="AT173" s="7"/>
      <c r="AU173" s="7"/>
      <c r="AV173" s="4">
        <v>108</v>
      </c>
      <c r="AW173" s="8">
        <v>11434.91</v>
      </c>
      <c r="AX173" s="4"/>
      <c r="AY173" s="8"/>
      <c r="AZ173" s="7"/>
      <c r="BA173" s="7"/>
      <c r="BB173" s="7">
        <v>1</v>
      </c>
      <c r="BC173" s="4">
        <v>108</v>
      </c>
      <c r="BD173" s="8">
        <v>11434.91</v>
      </c>
      <c r="BE173" s="4"/>
      <c r="BF173" s="8"/>
      <c r="BG173" s="7"/>
      <c r="BH173" s="7"/>
      <c r="BI173" s="7">
        <v>1</v>
      </c>
      <c r="BJ173" s="4">
        <v>108</v>
      </c>
      <c r="BK173" s="8">
        <v>11434.91</v>
      </c>
      <c r="BL173" s="2" t="s">
        <v>1947</v>
      </c>
      <c r="BM173" s="7">
        <v>1</v>
      </c>
      <c r="BN173" s="7">
        <v>1</v>
      </c>
      <c r="BO173" s="4">
        <v>9</v>
      </c>
      <c r="BP173" s="8">
        <v>970.18</v>
      </c>
      <c r="BQ173" s="4"/>
      <c r="BR173" s="8"/>
      <c r="BS173" s="7"/>
      <c r="BT173" s="7"/>
      <c r="BU173" s="2" t="s">
        <v>136</v>
      </c>
      <c r="BV173" s="2" t="s">
        <v>126</v>
      </c>
      <c r="BW173" s="2" t="s">
        <v>1948</v>
      </c>
      <c r="BX173" s="2" t="s">
        <v>1913</v>
      </c>
      <c r="BY173" s="2" t="s">
        <v>139</v>
      </c>
      <c r="BZ173" s="2" t="s">
        <v>129</v>
      </c>
      <c r="CA173" s="4">
        <v>67</v>
      </c>
      <c r="CB173" s="8">
        <v>7105</v>
      </c>
      <c r="CC173" s="4"/>
      <c r="CD173" s="8"/>
      <c r="CE173" s="7"/>
      <c r="CF173" s="7"/>
      <c r="CG173" s="2" t="s">
        <v>136</v>
      </c>
      <c r="CH173" s="2" t="s">
        <v>126</v>
      </c>
      <c r="CI173" s="2" t="s">
        <v>1198</v>
      </c>
      <c r="CJ173" s="2" t="s">
        <v>1949</v>
      </c>
      <c r="CK173" s="2" t="s">
        <v>139</v>
      </c>
      <c r="CL173" s="2" t="s">
        <v>129</v>
      </c>
      <c r="CM173" s="4">
        <v>12</v>
      </c>
      <c r="CN173" s="8">
        <v>1132.19</v>
      </c>
      <c r="CO173" s="4"/>
      <c r="CP173" s="8"/>
      <c r="CQ173" s="7"/>
      <c r="CR173" s="7"/>
      <c r="CS173" s="2" t="s">
        <v>136</v>
      </c>
      <c r="CT173" s="2" t="s">
        <v>126</v>
      </c>
      <c r="CU173" s="2" t="s">
        <v>916</v>
      </c>
      <c r="CV173" s="2" t="s">
        <v>1950</v>
      </c>
      <c r="CW173" s="2" t="s">
        <v>139</v>
      </c>
      <c r="CX173" s="2" t="s">
        <v>129</v>
      </c>
      <c r="CY173" s="4">
        <v>13</v>
      </c>
      <c r="CZ173" s="8">
        <v>1519.57</v>
      </c>
      <c r="DA173" s="4"/>
      <c r="DB173" s="8"/>
      <c r="DC173" s="7"/>
      <c r="DD173" s="7"/>
      <c r="DE173" s="2" t="s">
        <v>136</v>
      </c>
      <c r="DF173" s="2" t="s">
        <v>126</v>
      </c>
      <c r="DG173" s="2" t="s">
        <v>184</v>
      </c>
      <c r="DH173" s="2" t="s">
        <v>1550</v>
      </c>
      <c r="DI173" s="2" t="s">
        <v>139</v>
      </c>
      <c r="DJ173" s="2" t="s">
        <v>129</v>
      </c>
      <c r="DK173" s="4">
        <v>2</v>
      </c>
      <c r="DL173" s="8">
        <v>200.84</v>
      </c>
      <c r="DM173" s="4"/>
      <c r="DN173" s="8"/>
      <c r="DO173" s="7"/>
      <c r="DP173" s="7"/>
      <c r="DQ173" s="2" t="s">
        <v>136</v>
      </c>
      <c r="DR173" s="2" t="s">
        <v>126</v>
      </c>
      <c r="DS173" s="2" t="s">
        <v>1939</v>
      </c>
      <c r="DT173" s="2" t="s">
        <v>1940</v>
      </c>
      <c r="DU173" s="2" t="s">
        <v>139</v>
      </c>
      <c r="DV173" s="2" t="s">
        <v>129</v>
      </c>
      <c r="DW173" s="4">
        <v>3</v>
      </c>
      <c r="DX173" s="8">
        <v>300.57</v>
      </c>
      <c r="DY173" s="4"/>
      <c r="DZ173" s="8"/>
      <c r="EA173" s="7"/>
      <c r="EB173" s="7"/>
      <c r="EC173" s="2" t="s">
        <v>136</v>
      </c>
      <c r="ED173" s="2" t="s">
        <v>126</v>
      </c>
      <c r="EE173" s="2" t="s">
        <v>1939</v>
      </c>
      <c r="EF173" s="2" t="s">
        <v>943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136</v>
      </c>
      <c r="EP173" s="2" t="s">
        <v>170</v>
      </c>
      <c r="EQ173" s="2" t="s">
        <v>275</v>
      </c>
      <c r="ER173" s="2" t="s">
        <v>1951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161</v>
      </c>
      <c r="FB173" s="2" t="s">
        <v>126</v>
      </c>
      <c r="FC173" s="2" t="s">
        <v>129</v>
      </c>
      <c r="FD173" s="2" t="s">
        <v>129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168</v>
      </c>
      <c r="FN173" s="2" t="s">
        <v>126</v>
      </c>
      <c r="FO173" s="2" t="s">
        <v>129</v>
      </c>
      <c r="FP173" s="2" t="s">
        <v>129</v>
      </c>
      <c r="FQ173" s="2" t="s">
        <v>139</v>
      </c>
      <c r="FR173" s="2" t="s">
        <v>129</v>
      </c>
      <c r="FS173" s="4">
        <v>2</v>
      </c>
      <c r="FT173" s="8">
        <v>206.56</v>
      </c>
      <c r="FU173" s="4"/>
      <c r="FV173" s="8"/>
      <c r="FW173" s="7"/>
      <c r="FX173" s="7"/>
      <c r="FY173" s="2" t="s">
        <v>136</v>
      </c>
      <c r="FZ173" s="2" t="s">
        <v>126</v>
      </c>
      <c r="GA173" s="2" t="s">
        <v>1405</v>
      </c>
      <c r="GB173" s="2" t="s">
        <v>941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126</v>
      </c>
      <c r="GM173" s="2" t="s">
        <v>520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169</v>
      </c>
      <c r="GX173" s="2" t="s">
        <v>126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161</v>
      </c>
      <c r="HJ173" s="2" t="s">
        <v>126</v>
      </c>
      <c r="HK173" s="2" t="s">
        <v>129</v>
      </c>
      <c r="HL173" s="2" t="s">
        <v>129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169</v>
      </c>
      <c r="HV173" s="2" t="s">
        <v>126</v>
      </c>
      <c r="HW173" s="2" t="s">
        <v>129</v>
      </c>
      <c r="HX173" s="2" t="s">
        <v>129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150</v>
      </c>
      <c r="IH173" s="2" t="s">
        <v>126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136</v>
      </c>
      <c r="IT173" s="2" t="s">
        <v>126</v>
      </c>
      <c r="IU173" s="2" t="s">
        <v>708</v>
      </c>
      <c r="IV173" s="2" t="s">
        <v>1952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169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126</v>
      </c>
      <c r="JS173" s="2" t="s">
        <v>1953</v>
      </c>
      <c r="JT173" s="2" t="s">
        <v>129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126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168</v>
      </c>
      <c r="LN173" s="2" t="s">
        <v>126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126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168</v>
      </c>
      <c r="NJ173" s="2" t="s">
        <v>170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168</v>
      </c>
      <c r="OH173" s="2" t="s">
        <v>126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168</v>
      </c>
      <c r="PR173" s="2" t="s">
        <v>170</v>
      </c>
      <c r="PS173" s="2" t="s">
        <v>129</v>
      </c>
      <c r="PT173" s="2" t="s">
        <v>129</v>
      </c>
      <c r="PU173" s="2" t="s">
        <v>139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1954</v>
      </c>
      <c r="B174" s="2" t="s">
        <v>118</v>
      </c>
      <c r="C174" s="2" t="s">
        <v>1931</v>
      </c>
      <c r="D174" s="2" t="s">
        <v>819</v>
      </c>
      <c r="E174" s="2" t="s">
        <v>820</v>
      </c>
      <c r="F174" s="2" t="s">
        <v>1955</v>
      </c>
      <c r="G174" s="2" t="s">
        <v>1955</v>
      </c>
      <c r="H174" s="2" t="s">
        <v>1955</v>
      </c>
      <c r="I174" s="2" t="s">
        <v>1956</v>
      </c>
      <c r="J174" s="2" t="s">
        <v>124</v>
      </c>
      <c r="K174" s="2" t="s">
        <v>365</v>
      </c>
      <c r="L174" s="3">
        <v>98.67</v>
      </c>
      <c r="M174" s="3">
        <v>103.6</v>
      </c>
      <c r="N174" s="3">
        <v>209.99</v>
      </c>
      <c r="O174" s="2" t="s">
        <v>263</v>
      </c>
      <c r="P174" s="2" t="s">
        <v>264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176</v>
      </c>
      <c r="V174" s="2" t="s">
        <v>177</v>
      </c>
      <c r="W174" s="2" t="s">
        <v>326</v>
      </c>
      <c r="X174" s="2" t="s">
        <v>1957</v>
      </c>
      <c r="Y174" s="2" t="s">
        <v>695</v>
      </c>
      <c r="Z174" s="4"/>
      <c r="AA174" s="4">
        <f>=ROUNDDOWN({0},0)</f>
      </c>
      <c r="AB174" s="5">
        <v>4</v>
      </c>
      <c r="AC174" s="2" t="s">
        <v>129</v>
      </c>
      <c r="AD174" s="4"/>
      <c r="AE174" s="4"/>
      <c r="AF174" s="6">
        <v>65</v>
      </c>
      <c r="AG174" s="6"/>
      <c r="AH174" s="7">
        <v>0.623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62</v>
      </c>
      <c r="AQ174" s="8">
        <v>6534.85</v>
      </c>
      <c r="AR174" s="4"/>
      <c r="AS174" s="8"/>
      <c r="AT174" s="7"/>
      <c r="AU174" s="7"/>
      <c r="AV174" s="4">
        <v>62</v>
      </c>
      <c r="AW174" s="8">
        <v>6534.85</v>
      </c>
      <c r="AX174" s="4"/>
      <c r="AY174" s="8"/>
      <c r="AZ174" s="7"/>
      <c r="BA174" s="7"/>
      <c r="BB174" s="7">
        <v>1</v>
      </c>
      <c r="BC174" s="4">
        <v>62</v>
      </c>
      <c r="BD174" s="8">
        <v>6534.85</v>
      </c>
      <c r="BE174" s="4"/>
      <c r="BF174" s="8"/>
      <c r="BG174" s="7"/>
      <c r="BH174" s="7"/>
      <c r="BI174" s="7">
        <v>1</v>
      </c>
      <c r="BJ174" s="4">
        <v>62</v>
      </c>
      <c r="BK174" s="8">
        <v>6534.85</v>
      </c>
      <c r="BL174" s="2" t="s">
        <v>1958</v>
      </c>
      <c r="BM174" s="7">
        <v>1</v>
      </c>
      <c r="BN174" s="7">
        <v>1</v>
      </c>
      <c r="BO174" s="4">
        <v>21</v>
      </c>
      <c r="BP174" s="8">
        <v>2358.97</v>
      </c>
      <c r="BQ174" s="4"/>
      <c r="BR174" s="8"/>
      <c r="BS174" s="7"/>
      <c r="BT174" s="7"/>
      <c r="BU174" s="2" t="s">
        <v>136</v>
      </c>
      <c r="BV174" s="2" t="s">
        <v>170</v>
      </c>
      <c r="BW174" s="2" t="s">
        <v>1959</v>
      </c>
      <c r="BX174" s="2" t="s">
        <v>280</v>
      </c>
      <c r="BY174" s="2" t="s">
        <v>139</v>
      </c>
      <c r="BZ174" s="2" t="s">
        <v>129</v>
      </c>
      <c r="CA174" s="4">
        <v>13</v>
      </c>
      <c r="CB174" s="8">
        <v>1408.72</v>
      </c>
      <c r="CC174" s="4"/>
      <c r="CD174" s="8"/>
      <c r="CE174" s="7"/>
      <c r="CF174" s="7"/>
      <c r="CG174" s="2" t="s">
        <v>136</v>
      </c>
      <c r="CH174" s="2" t="s">
        <v>170</v>
      </c>
      <c r="CI174" s="2" t="s">
        <v>1960</v>
      </c>
      <c r="CJ174" s="2" t="s">
        <v>1150</v>
      </c>
      <c r="CK174" s="2" t="s">
        <v>139</v>
      </c>
      <c r="CL174" s="2" t="s">
        <v>129</v>
      </c>
      <c r="CM174" s="4">
        <v>21</v>
      </c>
      <c r="CN174" s="8">
        <v>1973.58</v>
      </c>
      <c r="CO174" s="4"/>
      <c r="CP174" s="8"/>
      <c r="CQ174" s="7"/>
      <c r="CR174" s="7"/>
      <c r="CS174" s="2" t="s">
        <v>136</v>
      </c>
      <c r="CT174" s="2" t="s">
        <v>170</v>
      </c>
      <c r="CU174" s="2" t="s">
        <v>1961</v>
      </c>
      <c r="CV174" s="2" t="s">
        <v>858</v>
      </c>
      <c r="CW174" s="2" t="s">
        <v>139</v>
      </c>
      <c r="CX174" s="2" t="s">
        <v>129</v>
      </c>
      <c r="CY174" s="4">
        <v>5</v>
      </c>
      <c r="CZ174" s="8">
        <v>569.8</v>
      </c>
      <c r="DA174" s="4"/>
      <c r="DB174" s="8"/>
      <c r="DC174" s="7"/>
      <c r="DD174" s="7"/>
      <c r="DE174" s="2" t="s">
        <v>136</v>
      </c>
      <c r="DF174" s="2" t="s">
        <v>170</v>
      </c>
      <c r="DG174" s="2" t="s">
        <v>184</v>
      </c>
      <c r="DH174" s="2" t="s">
        <v>1962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169</v>
      </c>
      <c r="DR174" s="2" t="s">
        <v>170</v>
      </c>
      <c r="DS174" s="2" t="s">
        <v>129</v>
      </c>
      <c r="DT174" s="2" t="s">
        <v>129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136</v>
      </c>
      <c r="ED174" s="2" t="s">
        <v>170</v>
      </c>
      <c r="EE174" s="2" t="s">
        <v>129</v>
      </c>
      <c r="EF174" s="2" t="s">
        <v>129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161</v>
      </c>
      <c r="EP174" s="2" t="s">
        <v>170</v>
      </c>
      <c r="EQ174" s="2" t="s">
        <v>129</v>
      </c>
      <c r="ER174" s="2" t="s">
        <v>129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161</v>
      </c>
      <c r="FB174" s="2" t="s">
        <v>170</v>
      </c>
      <c r="FC174" s="2" t="s">
        <v>129</v>
      </c>
      <c r="FD174" s="2" t="s">
        <v>129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168</v>
      </c>
      <c r="FN174" s="2" t="s">
        <v>170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>
        <v>2</v>
      </c>
      <c r="FT174" s="8">
        <v>223.78</v>
      </c>
      <c r="FU174" s="4"/>
      <c r="FV174" s="8"/>
      <c r="FW174" s="7"/>
      <c r="FX174" s="7"/>
      <c r="FY174" s="2" t="s">
        <v>136</v>
      </c>
      <c r="FZ174" s="2" t="s">
        <v>170</v>
      </c>
      <c r="GA174" s="2" t="s">
        <v>419</v>
      </c>
      <c r="GB174" s="2" t="s">
        <v>1963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168</v>
      </c>
      <c r="GL174" s="2" t="s">
        <v>170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169</v>
      </c>
      <c r="GX174" s="2" t="s">
        <v>170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161</v>
      </c>
      <c r="HJ174" s="2" t="s">
        <v>170</v>
      </c>
      <c r="HK174" s="2" t="s">
        <v>129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170</v>
      </c>
      <c r="HW174" s="2" t="s">
        <v>129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168</v>
      </c>
      <c r="IH174" s="2" t="s">
        <v>170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170</v>
      </c>
      <c r="IU174" s="2" t="s">
        <v>708</v>
      </c>
      <c r="IV174" s="2" t="s">
        <v>129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169</v>
      </c>
      <c r="JF174" s="2" t="s">
        <v>170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136</v>
      </c>
      <c r="JR174" s="2" t="s">
        <v>170</v>
      </c>
      <c r="JS174" s="2" t="s">
        <v>1959</v>
      </c>
      <c r="JT174" s="2" t="s">
        <v>129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170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170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170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168</v>
      </c>
      <c r="LN174" s="2" t="s">
        <v>170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129</v>
      </c>
      <c r="LZ174" s="2" t="s">
        <v>129</v>
      </c>
      <c r="MA174" s="2" t="s">
        <v>129</v>
      </c>
      <c r="MB174" s="2" t="s">
        <v>129</v>
      </c>
      <c r="MC174" s="2" t="s">
        <v>129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170</v>
      </c>
      <c r="MM174" s="2" t="s">
        <v>129</v>
      </c>
      <c r="MN174" s="2" t="s">
        <v>129</v>
      </c>
      <c r="MO174" s="2" t="s">
        <v>139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170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168</v>
      </c>
      <c r="NJ174" s="2" t="s">
        <v>170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170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170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168</v>
      </c>
      <c r="PR174" s="2" t="s">
        <v>170</v>
      </c>
      <c r="PS174" s="2" t="s">
        <v>129</v>
      </c>
      <c r="PT174" s="2" t="s">
        <v>129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170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1964</v>
      </c>
      <c r="B175" s="2" t="s">
        <v>118</v>
      </c>
      <c r="C175" s="2" t="s">
        <v>1931</v>
      </c>
      <c r="D175" s="2" t="s">
        <v>819</v>
      </c>
      <c r="E175" s="2" t="s">
        <v>820</v>
      </c>
      <c r="F175" s="2" t="s">
        <v>1965</v>
      </c>
      <c r="G175" s="2" t="s">
        <v>1965</v>
      </c>
      <c r="H175" s="2" t="s">
        <v>1965</v>
      </c>
      <c r="I175" s="2" t="s">
        <v>1966</v>
      </c>
      <c r="J175" s="2" t="s">
        <v>124</v>
      </c>
      <c r="K175" s="2" t="s">
        <v>400</v>
      </c>
      <c r="L175" s="3">
        <v>121.5</v>
      </c>
      <c r="M175" s="3">
        <v>127.58</v>
      </c>
      <c r="N175" s="3">
        <v>279.99</v>
      </c>
      <c r="O175" s="2" t="s">
        <v>126</v>
      </c>
      <c r="P175" s="2" t="s">
        <v>325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176</v>
      </c>
      <c r="V175" s="2" t="s">
        <v>177</v>
      </c>
      <c r="W175" s="2" t="s">
        <v>381</v>
      </c>
      <c r="X175" s="2" t="s">
        <v>1933</v>
      </c>
      <c r="Y175" s="2" t="s">
        <v>940</v>
      </c>
      <c r="Z175" s="4">
        <v>86</v>
      </c>
      <c r="AA175" s="4">
        <f>=ROUNDDOWN(86,0)</f>
      </c>
      <c r="AB175" s="5">
        <v>1</v>
      </c>
      <c r="AC175" s="2" t="s">
        <v>129</v>
      </c>
      <c r="AD175" s="4"/>
      <c r="AE175" s="4"/>
      <c r="AF175" s="6">
        <v>63</v>
      </c>
      <c r="AG175" s="6"/>
      <c r="AH175" s="7">
        <v>0.9956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3</v>
      </c>
      <c r="AQ175" s="8">
        <v>439.42</v>
      </c>
      <c r="AR175" s="4"/>
      <c r="AS175" s="8"/>
      <c r="AT175" s="7"/>
      <c r="AU175" s="7"/>
      <c r="AV175" s="4">
        <v>3</v>
      </c>
      <c r="AW175" s="8">
        <v>439.42</v>
      </c>
      <c r="AX175" s="4"/>
      <c r="AY175" s="8"/>
      <c r="AZ175" s="7"/>
      <c r="BA175" s="7"/>
      <c r="BB175" s="7">
        <v>1</v>
      </c>
      <c r="BC175" s="4">
        <v>3</v>
      </c>
      <c r="BD175" s="8">
        <v>439.42</v>
      </c>
      <c r="BE175" s="4"/>
      <c r="BF175" s="8"/>
      <c r="BG175" s="7"/>
      <c r="BH175" s="7"/>
      <c r="BI175" s="7">
        <v>1</v>
      </c>
      <c r="BJ175" s="4">
        <v>3</v>
      </c>
      <c r="BK175" s="8">
        <v>439.42</v>
      </c>
      <c r="BL175" s="2" t="s">
        <v>1967</v>
      </c>
      <c r="BM175" s="7">
        <v>1</v>
      </c>
      <c r="BN175" s="7">
        <v>1</v>
      </c>
      <c r="BO175" s="4">
        <v>1</v>
      </c>
      <c r="BP175" s="8">
        <v>155.92</v>
      </c>
      <c r="BQ175" s="4"/>
      <c r="BR175" s="8"/>
      <c r="BS175" s="7"/>
      <c r="BT175" s="7"/>
      <c r="BU175" s="2" t="s">
        <v>136</v>
      </c>
      <c r="BV175" s="2" t="s">
        <v>126</v>
      </c>
      <c r="BW175" s="2" t="s">
        <v>907</v>
      </c>
      <c r="BX175" s="2" t="s">
        <v>942</v>
      </c>
      <c r="BY175" s="2" t="s">
        <v>139</v>
      </c>
      <c r="BZ175" s="2" t="s">
        <v>129</v>
      </c>
      <c r="CA175" s="4">
        <v>2</v>
      </c>
      <c r="CB175" s="8">
        <v>283.5</v>
      </c>
      <c r="CC175" s="4"/>
      <c r="CD175" s="8"/>
      <c r="CE175" s="7"/>
      <c r="CF175" s="7"/>
      <c r="CG175" s="2" t="s">
        <v>136</v>
      </c>
      <c r="CH175" s="2" t="s">
        <v>126</v>
      </c>
      <c r="CI175" s="2" t="s">
        <v>940</v>
      </c>
      <c r="CJ175" s="2" t="s">
        <v>1729</v>
      </c>
      <c r="CK175" s="2" t="s">
        <v>139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126</v>
      </c>
      <c r="CU175" s="2" t="s">
        <v>944</v>
      </c>
      <c r="CV175" s="2" t="s">
        <v>129</v>
      </c>
      <c r="CW175" s="2" t="s">
        <v>139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168</v>
      </c>
      <c r="DF175" s="2" t="s">
        <v>126</v>
      </c>
      <c r="DG175" s="2" t="s">
        <v>129</v>
      </c>
      <c r="DH175" s="2" t="s">
        <v>129</v>
      </c>
      <c r="DI175" s="2" t="s">
        <v>139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136</v>
      </c>
      <c r="DR175" s="2" t="s">
        <v>126</v>
      </c>
      <c r="DS175" s="2" t="s">
        <v>762</v>
      </c>
      <c r="DT175" s="2" t="s">
        <v>767</v>
      </c>
      <c r="DU175" s="2" t="s">
        <v>139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136</v>
      </c>
      <c r="ED175" s="2" t="s">
        <v>126</v>
      </c>
      <c r="EE175" s="2" t="s">
        <v>764</v>
      </c>
      <c r="EF175" s="2" t="s">
        <v>1442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150</v>
      </c>
      <c r="EP175" s="2" t="s">
        <v>126</v>
      </c>
      <c r="EQ175" s="2" t="s">
        <v>129</v>
      </c>
      <c r="ER175" s="2" t="s">
        <v>129</v>
      </c>
      <c r="ES175" s="2" t="s">
        <v>139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168</v>
      </c>
      <c r="FB175" s="2" t="s">
        <v>126</v>
      </c>
      <c r="FC175" s="2" t="s">
        <v>129</v>
      </c>
      <c r="FD175" s="2" t="s">
        <v>129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168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126</v>
      </c>
      <c r="GA175" s="2" t="s">
        <v>412</v>
      </c>
      <c r="GB175" s="2" t="s">
        <v>129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126</v>
      </c>
      <c r="GM175" s="2" t="s">
        <v>520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168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161</v>
      </c>
      <c r="HJ175" s="2" t="s">
        <v>126</v>
      </c>
      <c r="HK175" s="2" t="s">
        <v>129</v>
      </c>
      <c r="HL175" s="2" t="s">
        <v>129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169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168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126</v>
      </c>
      <c r="IU175" s="2" t="s">
        <v>342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168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136</v>
      </c>
      <c r="JR175" s="2" t="s">
        <v>126</v>
      </c>
      <c r="JS175" s="2" t="s">
        <v>940</v>
      </c>
      <c r="JT175" s="2" t="s">
        <v>129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168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126</v>
      </c>
      <c r="MM175" s="2" t="s">
        <v>129</v>
      </c>
      <c r="MN175" s="2" t="s">
        <v>129</v>
      </c>
      <c r="MO175" s="2" t="s">
        <v>139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168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168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126</v>
      </c>
      <c r="PG175" s="2" t="s">
        <v>129</v>
      </c>
      <c r="PH175" s="2" t="s">
        <v>129</v>
      </c>
      <c r="PI175" s="2" t="s">
        <v>139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1968</v>
      </c>
      <c r="B176" s="2" t="s">
        <v>118</v>
      </c>
      <c r="C176" s="2" t="s">
        <v>1931</v>
      </c>
      <c r="D176" s="2" t="s">
        <v>819</v>
      </c>
      <c r="E176" s="2" t="s">
        <v>820</v>
      </c>
      <c r="F176" s="2" t="s">
        <v>1969</v>
      </c>
      <c r="G176" s="2" t="s">
        <v>1969</v>
      </c>
      <c r="H176" s="2" t="s">
        <v>1969</v>
      </c>
      <c r="I176" s="2" t="s">
        <v>1970</v>
      </c>
      <c r="J176" s="2" t="s">
        <v>124</v>
      </c>
      <c r="K176" s="2" t="s">
        <v>888</v>
      </c>
      <c r="L176" s="3">
        <v>57.5</v>
      </c>
      <c r="M176" s="3">
        <v>60.38</v>
      </c>
      <c r="N176" s="3">
        <v>119.99</v>
      </c>
      <c r="O176" s="2" t="s">
        <v>126</v>
      </c>
      <c r="P176" s="2" t="s">
        <v>175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176</v>
      </c>
      <c r="V176" s="2" t="s">
        <v>177</v>
      </c>
      <c r="W176" s="2" t="s">
        <v>326</v>
      </c>
      <c r="X176" s="2" t="s">
        <v>1957</v>
      </c>
      <c r="Y176" s="2" t="s">
        <v>1971</v>
      </c>
      <c r="Z176" s="4">
        <v>184</v>
      </c>
      <c r="AA176" s="4">
        <f>=ROUNDDOWN(15.3333333333333,0)</f>
      </c>
      <c r="AB176" s="5">
        <v>12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136</v>
      </c>
      <c r="BV176" s="2" t="s">
        <v>126</v>
      </c>
      <c r="BW176" s="2" t="s">
        <v>1436</v>
      </c>
      <c r="BX176" s="2" t="s">
        <v>767</v>
      </c>
      <c r="BY176" s="2" t="s">
        <v>139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136</v>
      </c>
      <c r="CH176" s="2" t="s">
        <v>126</v>
      </c>
      <c r="CI176" s="2" t="s">
        <v>1875</v>
      </c>
      <c r="CJ176" s="2" t="s">
        <v>709</v>
      </c>
      <c r="CK176" s="2" t="s">
        <v>139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126</v>
      </c>
      <c r="CU176" s="2" t="s">
        <v>665</v>
      </c>
      <c r="CV176" s="2" t="s">
        <v>834</v>
      </c>
      <c r="CW176" s="2" t="s">
        <v>139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168</v>
      </c>
      <c r="DF176" s="2" t="s">
        <v>126</v>
      </c>
      <c r="DG176" s="2" t="s">
        <v>129</v>
      </c>
      <c r="DH176" s="2" t="s">
        <v>129</v>
      </c>
      <c r="DI176" s="2" t="s">
        <v>139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136</v>
      </c>
      <c r="DR176" s="2" t="s">
        <v>126</v>
      </c>
      <c r="DS176" s="2" t="s">
        <v>789</v>
      </c>
      <c r="DT176" s="2" t="s">
        <v>787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136</v>
      </c>
      <c r="ED176" s="2" t="s">
        <v>126</v>
      </c>
      <c r="EE176" s="2" t="s">
        <v>1644</v>
      </c>
      <c r="EF176" s="2" t="s">
        <v>1658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150</v>
      </c>
      <c r="EP176" s="2" t="s">
        <v>126</v>
      </c>
      <c r="EQ176" s="2" t="s">
        <v>129</v>
      </c>
      <c r="ER176" s="2" t="s">
        <v>129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168</v>
      </c>
      <c r="FB176" s="2" t="s">
        <v>126</v>
      </c>
      <c r="FC176" s="2" t="s">
        <v>129</v>
      </c>
      <c r="FD176" s="2" t="s">
        <v>129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168</v>
      </c>
      <c r="FN176" s="2" t="s">
        <v>126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126</v>
      </c>
      <c r="GA176" s="2" t="s">
        <v>518</v>
      </c>
      <c r="GB176" s="2" t="s">
        <v>1427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126</v>
      </c>
      <c r="GM176" s="2" t="s">
        <v>520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169</v>
      </c>
      <c r="GX176" s="2" t="s">
        <v>126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126</v>
      </c>
      <c r="HK176" s="2" t="s">
        <v>520</v>
      </c>
      <c r="HL176" s="2" t="s">
        <v>794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169</v>
      </c>
      <c r="HV176" s="2" t="s">
        <v>126</v>
      </c>
      <c r="HW176" s="2" t="s">
        <v>129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168</v>
      </c>
      <c r="IH176" s="2" t="s">
        <v>126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126</v>
      </c>
      <c r="IU176" s="2" t="s">
        <v>639</v>
      </c>
      <c r="IV176" s="2" t="s">
        <v>836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169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136</v>
      </c>
      <c r="JR176" s="2" t="s">
        <v>126</v>
      </c>
      <c r="JS176" s="2" t="s">
        <v>1875</v>
      </c>
      <c r="JT176" s="2" t="s">
        <v>129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126</v>
      </c>
      <c r="KQ176" s="2" t="s">
        <v>129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129</v>
      </c>
      <c r="ML176" s="2" t="s">
        <v>129</v>
      </c>
      <c r="MM176" s="2" t="s">
        <v>129</v>
      </c>
      <c r="MN176" s="2" t="s">
        <v>129</v>
      </c>
      <c r="MO176" s="2" t="s">
        <v>129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168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168</v>
      </c>
      <c r="PF176" s="2" t="s">
        <v>126</v>
      </c>
      <c r="PG176" s="2" t="s">
        <v>129</v>
      </c>
      <c r="PH176" s="2" t="s">
        <v>129</v>
      </c>
      <c r="PI176" s="2" t="s">
        <v>139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1972</v>
      </c>
      <c r="B177" s="2" t="s">
        <v>118</v>
      </c>
      <c r="C177" s="2" t="s">
        <v>1931</v>
      </c>
      <c r="D177" s="2" t="s">
        <v>819</v>
      </c>
      <c r="E177" s="2" t="s">
        <v>820</v>
      </c>
      <c r="F177" s="2" t="s">
        <v>1973</v>
      </c>
      <c r="G177" s="2" t="s">
        <v>1973</v>
      </c>
      <c r="H177" s="2" t="s">
        <v>1973</v>
      </c>
      <c r="I177" s="2" t="s">
        <v>1974</v>
      </c>
      <c r="J177" s="2" t="s">
        <v>124</v>
      </c>
      <c r="K177" s="2" t="s">
        <v>1975</v>
      </c>
      <c r="L177" s="3">
        <v>85</v>
      </c>
      <c r="M177" s="3">
        <v>89.25</v>
      </c>
      <c r="N177" s="3">
        <v>179.99</v>
      </c>
      <c r="O177" s="2" t="s">
        <v>126</v>
      </c>
      <c r="P177" s="2" t="s">
        <v>443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176</v>
      </c>
      <c r="V177" s="2" t="s">
        <v>177</v>
      </c>
      <c r="W177" s="2" t="s">
        <v>1976</v>
      </c>
      <c r="X177" s="2" t="s">
        <v>800</v>
      </c>
      <c r="Y177" s="2" t="s">
        <v>956</v>
      </c>
      <c r="Z177" s="4">
        <v>64</v>
      </c>
      <c r="AA177" s="4">
        <f>=ROUNDDOWN(32,0)</f>
      </c>
      <c r="AB177" s="5">
        <v>2</v>
      </c>
      <c r="AC177" s="2" t="s">
        <v>129</v>
      </c>
      <c r="AD177" s="4"/>
      <c r="AE177" s="4"/>
      <c r="AF177" s="6">
        <v>63</v>
      </c>
      <c r="AG177" s="6"/>
      <c r="AH177" s="7">
        <v>0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136</v>
      </c>
      <c r="BV177" s="2" t="s">
        <v>126</v>
      </c>
      <c r="BW177" s="2" t="s">
        <v>957</v>
      </c>
      <c r="BX177" s="2" t="s">
        <v>1977</v>
      </c>
      <c r="BY177" s="2" t="s">
        <v>139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136</v>
      </c>
      <c r="CH177" s="2" t="s">
        <v>126</v>
      </c>
      <c r="CI177" s="2" t="s">
        <v>956</v>
      </c>
      <c r="CJ177" s="2" t="s">
        <v>835</v>
      </c>
      <c r="CK177" s="2" t="s">
        <v>139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136</v>
      </c>
      <c r="CT177" s="2" t="s">
        <v>126</v>
      </c>
      <c r="CU177" s="2" t="s">
        <v>393</v>
      </c>
      <c r="CV177" s="2" t="s">
        <v>1482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168</v>
      </c>
      <c r="DF177" s="2" t="s">
        <v>126</v>
      </c>
      <c r="DG177" s="2" t="s">
        <v>129</v>
      </c>
      <c r="DH177" s="2" t="s">
        <v>129</v>
      </c>
      <c r="DI177" s="2" t="s">
        <v>139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136</v>
      </c>
      <c r="DR177" s="2" t="s">
        <v>126</v>
      </c>
      <c r="DS177" s="2" t="s">
        <v>1442</v>
      </c>
      <c r="DT177" s="2" t="s">
        <v>200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126</v>
      </c>
      <c r="EE177" s="2" t="s">
        <v>956</v>
      </c>
      <c r="EF177" s="2" t="s">
        <v>838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150</v>
      </c>
      <c r="EP177" s="2" t="s">
        <v>126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168</v>
      </c>
      <c r="FB177" s="2" t="s">
        <v>126</v>
      </c>
      <c r="FC177" s="2" t="s">
        <v>129</v>
      </c>
      <c r="FD177" s="2" t="s">
        <v>129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168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126</v>
      </c>
      <c r="GA177" s="2" t="s">
        <v>518</v>
      </c>
      <c r="GB177" s="2" t="s">
        <v>129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126</v>
      </c>
      <c r="GM177" s="2" t="s">
        <v>520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169</v>
      </c>
      <c r="GX177" s="2" t="s">
        <v>126</v>
      </c>
      <c r="GY177" s="2" t="s">
        <v>129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161</v>
      </c>
      <c r="HJ177" s="2" t="s">
        <v>126</v>
      </c>
      <c r="HK177" s="2" t="s">
        <v>129</v>
      </c>
      <c r="HL177" s="2" t="s">
        <v>129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169</v>
      </c>
      <c r="HV177" s="2" t="s">
        <v>126</v>
      </c>
      <c r="HW177" s="2" t="s">
        <v>129</v>
      </c>
      <c r="HX177" s="2" t="s">
        <v>129</v>
      </c>
      <c r="HY177" s="2" t="s">
        <v>139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168</v>
      </c>
      <c r="IH177" s="2" t="s">
        <v>126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136</v>
      </c>
      <c r="IT177" s="2" t="s">
        <v>126</v>
      </c>
      <c r="IU177" s="2" t="s">
        <v>790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169</v>
      </c>
      <c r="JF177" s="2" t="s">
        <v>126</v>
      </c>
      <c r="JG177" s="2" t="s">
        <v>129</v>
      </c>
      <c r="JH177" s="2" t="s">
        <v>129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126</v>
      </c>
      <c r="JS177" s="2" t="s">
        <v>956</v>
      </c>
      <c r="JT177" s="2" t="s">
        <v>129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168</v>
      </c>
      <c r="KD177" s="2" t="s">
        <v>126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126</v>
      </c>
      <c r="KQ177" s="2" t="s">
        <v>129</v>
      </c>
      <c r="KR177" s="2" t="s">
        <v>129</v>
      </c>
      <c r="KS177" s="2" t="s">
        <v>139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126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168</v>
      </c>
      <c r="LN177" s="2" t="s">
        <v>126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168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129</v>
      </c>
      <c r="ML177" s="2" t="s">
        <v>129</v>
      </c>
      <c r="MM177" s="2" t="s">
        <v>129</v>
      </c>
      <c r="MN177" s="2" t="s">
        <v>129</v>
      </c>
      <c r="MO177" s="2" t="s">
        <v>129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168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126</v>
      </c>
      <c r="PG177" s="2" t="s">
        <v>129</v>
      </c>
      <c r="PH177" s="2" t="s">
        <v>129</v>
      </c>
      <c r="PI177" s="2" t="s">
        <v>139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126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1978</v>
      </c>
      <c r="B178" s="2" t="s">
        <v>118</v>
      </c>
      <c r="C178" s="2" t="s">
        <v>1931</v>
      </c>
      <c r="D178" s="2" t="s">
        <v>560</v>
      </c>
      <c r="E178" s="2" t="s">
        <v>561</v>
      </c>
      <c r="F178" s="2" t="s">
        <v>1979</v>
      </c>
      <c r="G178" s="2" t="s">
        <v>1979</v>
      </c>
      <c r="H178" s="2" t="s">
        <v>1979</v>
      </c>
      <c r="I178" s="2" t="s">
        <v>1520</v>
      </c>
      <c r="J178" s="2" t="s">
        <v>124</v>
      </c>
      <c r="K178" s="2" t="s">
        <v>365</v>
      </c>
      <c r="L178" s="3">
        <v>64.06</v>
      </c>
      <c r="M178" s="3">
        <v>67.26</v>
      </c>
      <c r="N178" s="3">
        <v>139.99</v>
      </c>
      <c r="O178" s="2" t="s">
        <v>126</v>
      </c>
      <c r="P178" s="2" t="s">
        <v>512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129</v>
      </c>
      <c r="V178" s="2" t="s">
        <v>131</v>
      </c>
      <c r="W178" s="2" t="s">
        <v>132</v>
      </c>
      <c r="X178" s="2" t="s">
        <v>1957</v>
      </c>
      <c r="Y178" s="2" t="s">
        <v>1980</v>
      </c>
      <c r="Z178" s="4">
        <v>60</v>
      </c>
      <c r="AA178" s="4">
        <f>=ROUNDDOWN(20,0)</f>
      </c>
      <c r="AB178" s="5">
        <v>3</v>
      </c>
      <c r="AC178" s="2" t="s">
        <v>129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150</v>
      </c>
      <c r="AQ178" s="8">
        <v>11826.37</v>
      </c>
      <c r="AR178" s="4"/>
      <c r="AS178" s="8"/>
      <c r="AT178" s="7"/>
      <c r="AU178" s="7"/>
      <c r="AV178" s="4">
        <v>150</v>
      </c>
      <c r="AW178" s="8">
        <v>11826.37</v>
      </c>
      <c r="AX178" s="4"/>
      <c r="AY178" s="8"/>
      <c r="AZ178" s="7"/>
      <c r="BA178" s="7"/>
      <c r="BB178" s="7">
        <v>1</v>
      </c>
      <c r="BC178" s="4">
        <v>150</v>
      </c>
      <c r="BD178" s="8">
        <v>11826.37</v>
      </c>
      <c r="BE178" s="4"/>
      <c r="BF178" s="8"/>
      <c r="BG178" s="7"/>
      <c r="BH178" s="7"/>
      <c r="BI178" s="7">
        <v>1</v>
      </c>
      <c r="BJ178" s="4">
        <v>170</v>
      </c>
      <c r="BK178" s="8">
        <v>13549.57</v>
      </c>
      <c r="BL178" s="2" t="s">
        <v>1981</v>
      </c>
      <c r="BM178" s="7">
        <v>0.8824</v>
      </c>
      <c r="BN178" s="7">
        <v>0.8728</v>
      </c>
      <c r="BO178" s="4">
        <v>51</v>
      </c>
      <c r="BP178" s="8">
        <v>4285.7</v>
      </c>
      <c r="BQ178" s="4"/>
      <c r="BR178" s="8"/>
      <c r="BS178" s="7"/>
      <c r="BT178" s="7"/>
      <c r="BU178" s="2" t="s">
        <v>136</v>
      </c>
      <c r="BV178" s="2" t="s">
        <v>126</v>
      </c>
      <c r="BW178" s="2" t="s">
        <v>1982</v>
      </c>
      <c r="BX178" s="2" t="s">
        <v>982</v>
      </c>
      <c r="BY178" s="2" t="s">
        <v>139</v>
      </c>
      <c r="BZ178" s="2" t="s">
        <v>129</v>
      </c>
      <c r="CA178" s="4">
        <v>45</v>
      </c>
      <c r="CB178" s="8">
        <v>3530.1</v>
      </c>
      <c r="CC178" s="4"/>
      <c r="CD178" s="8"/>
      <c r="CE178" s="7"/>
      <c r="CF178" s="7"/>
      <c r="CG178" s="2" t="s">
        <v>136</v>
      </c>
      <c r="CH178" s="2" t="s">
        <v>126</v>
      </c>
      <c r="CI178" s="2" t="s">
        <v>1983</v>
      </c>
      <c r="CJ178" s="2" t="s">
        <v>1003</v>
      </c>
      <c r="CK178" s="2" t="s">
        <v>139</v>
      </c>
      <c r="CL178" s="2" t="s">
        <v>129</v>
      </c>
      <c r="CM178" s="4">
        <v>12</v>
      </c>
      <c r="CN178" s="8">
        <v>746.95</v>
      </c>
      <c r="CO178" s="4"/>
      <c r="CP178" s="8"/>
      <c r="CQ178" s="7"/>
      <c r="CR178" s="7"/>
      <c r="CS178" s="2" t="s">
        <v>136</v>
      </c>
      <c r="CT178" s="2" t="s">
        <v>126</v>
      </c>
      <c r="CU178" s="2" t="s">
        <v>578</v>
      </c>
      <c r="CV178" s="2" t="s">
        <v>1058</v>
      </c>
      <c r="CW178" s="2" t="s">
        <v>139</v>
      </c>
      <c r="CX178" s="2" t="s">
        <v>129</v>
      </c>
      <c r="CY178" s="4">
        <v>7</v>
      </c>
      <c r="CZ178" s="8">
        <v>633.29</v>
      </c>
      <c r="DA178" s="4"/>
      <c r="DB178" s="8"/>
      <c r="DC178" s="7"/>
      <c r="DD178" s="7"/>
      <c r="DE178" s="2" t="s">
        <v>136</v>
      </c>
      <c r="DF178" s="2" t="s">
        <v>126</v>
      </c>
      <c r="DG178" s="2" t="s">
        <v>184</v>
      </c>
      <c r="DH178" s="2" t="s">
        <v>388</v>
      </c>
      <c r="DI178" s="2" t="s">
        <v>139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136</v>
      </c>
      <c r="DR178" s="2" t="s">
        <v>126</v>
      </c>
      <c r="DS178" s="2" t="s">
        <v>762</v>
      </c>
      <c r="DT178" s="2" t="s">
        <v>1984</v>
      </c>
      <c r="DU178" s="2" t="s">
        <v>139</v>
      </c>
      <c r="DV178" s="2" t="s">
        <v>129</v>
      </c>
      <c r="DW178" s="4">
        <v>8</v>
      </c>
      <c r="DX178" s="8">
        <v>593.36</v>
      </c>
      <c r="DY178" s="4"/>
      <c r="DZ178" s="8"/>
      <c r="EA178" s="7"/>
      <c r="EB178" s="7"/>
      <c r="EC178" s="2" t="s">
        <v>136</v>
      </c>
      <c r="ED178" s="2" t="s">
        <v>126</v>
      </c>
      <c r="EE178" s="2" t="s">
        <v>764</v>
      </c>
      <c r="EF178" s="2" t="s">
        <v>763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170</v>
      </c>
      <c r="EQ178" s="2" t="s">
        <v>248</v>
      </c>
      <c r="ER178" s="2" t="s">
        <v>249</v>
      </c>
      <c r="ES178" s="2" t="s">
        <v>139</v>
      </c>
      <c r="ET178" s="2" t="s">
        <v>129</v>
      </c>
      <c r="EU178" s="4">
        <v>18</v>
      </c>
      <c r="EV178" s="8">
        <v>1422.54</v>
      </c>
      <c r="EW178" s="4"/>
      <c r="EX178" s="8"/>
      <c r="EY178" s="7"/>
      <c r="EZ178" s="7"/>
      <c r="FA178" s="2" t="s">
        <v>136</v>
      </c>
      <c r="FB178" s="2" t="s">
        <v>151</v>
      </c>
      <c r="FC178" s="2" t="s">
        <v>1030</v>
      </c>
      <c r="FD178" s="2" t="s">
        <v>1985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168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126</v>
      </c>
      <c r="GA178" s="2" t="s">
        <v>1936</v>
      </c>
      <c r="GB178" s="2" t="s">
        <v>193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126</v>
      </c>
      <c r="GM178" s="2" t="s">
        <v>197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169</v>
      </c>
      <c r="GX178" s="2" t="s">
        <v>126</v>
      </c>
      <c r="GY178" s="2" t="s">
        <v>129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126</v>
      </c>
      <c r="HK178" s="2" t="s">
        <v>1330</v>
      </c>
      <c r="HL178" s="2" t="s">
        <v>1109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126</v>
      </c>
      <c r="HW178" s="2" t="s">
        <v>145</v>
      </c>
      <c r="HX178" s="2" t="s">
        <v>471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150</v>
      </c>
      <c r="IH178" s="2" t="s">
        <v>126</v>
      </c>
      <c r="II178" s="2" t="s">
        <v>129</v>
      </c>
      <c r="IJ178" s="2" t="s">
        <v>129</v>
      </c>
      <c r="IK178" s="2" t="s">
        <v>139</v>
      </c>
      <c r="IL178" s="2" t="s">
        <v>129</v>
      </c>
      <c r="IM178" s="4">
        <v>9</v>
      </c>
      <c r="IN178" s="8">
        <v>614.43</v>
      </c>
      <c r="IO178" s="4"/>
      <c r="IP178" s="8"/>
      <c r="IQ178" s="7"/>
      <c r="IR178" s="7"/>
      <c r="IS178" s="2" t="s">
        <v>136</v>
      </c>
      <c r="IT178" s="2" t="s">
        <v>126</v>
      </c>
      <c r="IU178" s="2" t="s">
        <v>1030</v>
      </c>
      <c r="IV178" s="2" t="s">
        <v>1986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169</v>
      </c>
      <c r="JF178" s="2" t="s">
        <v>126</v>
      </c>
      <c r="JG178" s="2" t="s">
        <v>129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126</v>
      </c>
      <c r="JS178" s="2" t="s">
        <v>1329</v>
      </c>
      <c r="JT178" s="2" t="s">
        <v>1987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129</v>
      </c>
      <c r="KP178" s="2" t="s">
        <v>129</v>
      </c>
      <c r="KQ178" s="2" t="s">
        <v>129</v>
      </c>
      <c r="KR178" s="2" t="s">
        <v>129</v>
      </c>
      <c r="KS178" s="2" t="s">
        <v>129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168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126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169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170</v>
      </c>
      <c r="NK178" s="2" t="s">
        <v>129</v>
      </c>
      <c r="NL178" s="2" t="s">
        <v>129</v>
      </c>
      <c r="NM178" s="2" t="s">
        <v>139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129</v>
      </c>
      <c r="PF178" s="2" t="s">
        <v>129</v>
      </c>
      <c r="PG178" s="2" t="s">
        <v>129</v>
      </c>
      <c r="PH178" s="2" t="s">
        <v>129</v>
      </c>
      <c r="PI178" s="2" t="s">
        <v>129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136</v>
      </c>
      <c r="PR178" s="2" t="s">
        <v>170</v>
      </c>
      <c r="PS178" s="2" t="s">
        <v>1988</v>
      </c>
      <c r="PT178" s="2" t="s">
        <v>129</v>
      </c>
      <c r="PU178" s="2" t="s">
        <v>139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1989</v>
      </c>
      <c r="B179" s="2" t="s">
        <v>118</v>
      </c>
      <c r="C179" s="2" t="s">
        <v>1931</v>
      </c>
      <c r="D179" s="2" t="s">
        <v>560</v>
      </c>
      <c r="E179" s="2" t="s">
        <v>561</v>
      </c>
      <c r="F179" s="2" t="s">
        <v>1990</v>
      </c>
      <c r="G179" s="2" t="s">
        <v>1990</v>
      </c>
      <c r="H179" s="2" t="s">
        <v>1990</v>
      </c>
      <c r="I179" s="2" t="s">
        <v>1145</v>
      </c>
      <c r="J179" s="2" t="s">
        <v>124</v>
      </c>
      <c r="K179" s="2" t="s">
        <v>400</v>
      </c>
      <c r="L179" s="3">
        <v>43.99</v>
      </c>
      <c r="M179" s="3">
        <v>46.19</v>
      </c>
      <c r="N179" s="3">
        <v>99.99</v>
      </c>
      <c r="O179" s="2" t="s">
        <v>126</v>
      </c>
      <c r="P179" s="2" t="s">
        <v>175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176</v>
      </c>
      <c r="V179" s="2" t="s">
        <v>177</v>
      </c>
      <c r="W179" s="2" t="s">
        <v>381</v>
      </c>
      <c r="X179" s="2" t="s">
        <v>1933</v>
      </c>
      <c r="Y179" s="2" t="s">
        <v>1198</v>
      </c>
      <c r="Z179" s="4">
        <v>119</v>
      </c>
      <c r="AA179" s="4">
        <f>=ROUNDDOWN(14.875,0)</f>
      </c>
      <c r="AB179" s="5">
        <v>8</v>
      </c>
      <c r="AC179" s="2" t="s">
        <v>714</v>
      </c>
      <c r="AD179" s="4">
        <v>100</v>
      </c>
      <c r="AE179" s="4">
        <v>100</v>
      </c>
      <c r="AF179" s="6">
        <v>65</v>
      </c>
      <c r="AG179" s="6"/>
      <c r="AH179" s="7">
        <v>0.6421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179</v>
      </c>
      <c r="AQ179" s="8">
        <v>9656.75</v>
      </c>
      <c r="AR179" s="4"/>
      <c r="AS179" s="8"/>
      <c r="AT179" s="7"/>
      <c r="AU179" s="7"/>
      <c r="AV179" s="4">
        <v>179</v>
      </c>
      <c r="AW179" s="8">
        <v>9656.75</v>
      </c>
      <c r="AX179" s="4"/>
      <c r="AY179" s="8"/>
      <c r="AZ179" s="7"/>
      <c r="BA179" s="7"/>
      <c r="BB179" s="7">
        <v>1</v>
      </c>
      <c r="BC179" s="4">
        <v>179</v>
      </c>
      <c r="BD179" s="8">
        <v>9656.75</v>
      </c>
      <c r="BE179" s="4"/>
      <c r="BF179" s="8"/>
      <c r="BG179" s="7"/>
      <c r="BH179" s="7"/>
      <c r="BI179" s="7">
        <v>1</v>
      </c>
      <c r="BJ179" s="4">
        <v>179</v>
      </c>
      <c r="BK179" s="8">
        <v>9656.75</v>
      </c>
      <c r="BL179" s="2" t="s">
        <v>1991</v>
      </c>
      <c r="BM179" s="7">
        <v>1</v>
      </c>
      <c r="BN179" s="7">
        <v>1</v>
      </c>
      <c r="BO179" s="4">
        <v>35</v>
      </c>
      <c r="BP179" s="8">
        <v>2006.73</v>
      </c>
      <c r="BQ179" s="4"/>
      <c r="BR179" s="8"/>
      <c r="BS179" s="7"/>
      <c r="BT179" s="7"/>
      <c r="BU179" s="2" t="s">
        <v>136</v>
      </c>
      <c r="BV179" s="2" t="s">
        <v>126</v>
      </c>
      <c r="BW179" s="2" t="s">
        <v>1992</v>
      </c>
      <c r="BX179" s="2" t="s">
        <v>1993</v>
      </c>
      <c r="BY179" s="2" t="s">
        <v>139</v>
      </c>
      <c r="BZ179" s="2" t="s">
        <v>129</v>
      </c>
      <c r="CA179" s="4">
        <v>50</v>
      </c>
      <c r="CB179" s="8">
        <v>2929.44</v>
      </c>
      <c r="CC179" s="4"/>
      <c r="CD179" s="8"/>
      <c r="CE179" s="7"/>
      <c r="CF179" s="7"/>
      <c r="CG179" s="2" t="s">
        <v>136</v>
      </c>
      <c r="CH179" s="2" t="s">
        <v>126</v>
      </c>
      <c r="CI179" s="2" t="s">
        <v>1198</v>
      </c>
      <c r="CJ179" s="2" t="s">
        <v>1994</v>
      </c>
      <c r="CK179" s="2" t="s">
        <v>139</v>
      </c>
      <c r="CL179" s="2" t="s">
        <v>129</v>
      </c>
      <c r="CM179" s="4">
        <v>62</v>
      </c>
      <c r="CN179" s="8">
        <v>2881.84</v>
      </c>
      <c r="CO179" s="4"/>
      <c r="CP179" s="8"/>
      <c r="CQ179" s="7"/>
      <c r="CR179" s="7"/>
      <c r="CS179" s="2" t="s">
        <v>136</v>
      </c>
      <c r="CT179" s="2" t="s">
        <v>126</v>
      </c>
      <c r="CU179" s="2" t="s">
        <v>916</v>
      </c>
      <c r="CV179" s="2" t="s">
        <v>1995</v>
      </c>
      <c r="CW179" s="2" t="s">
        <v>139</v>
      </c>
      <c r="CX179" s="2" t="s">
        <v>129</v>
      </c>
      <c r="CY179" s="4">
        <v>10</v>
      </c>
      <c r="CZ179" s="8">
        <v>641.6</v>
      </c>
      <c r="DA179" s="4"/>
      <c r="DB179" s="8"/>
      <c r="DC179" s="7"/>
      <c r="DD179" s="7"/>
      <c r="DE179" s="2" t="s">
        <v>136</v>
      </c>
      <c r="DF179" s="2" t="s">
        <v>126</v>
      </c>
      <c r="DG179" s="2" t="s">
        <v>184</v>
      </c>
      <c r="DH179" s="2" t="s">
        <v>859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136</v>
      </c>
      <c r="DR179" s="2" t="s">
        <v>126</v>
      </c>
      <c r="DS179" s="2" t="s">
        <v>762</v>
      </c>
      <c r="DT179" s="2" t="s">
        <v>492</v>
      </c>
      <c r="DU179" s="2" t="s">
        <v>139</v>
      </c>
      <c r="DV179" s="2" t="s">
        <v>129</v>
      </c>
      <c r="DW179" s="4">
        <v>10</v>
      </c>
      <c r="DX179" s="8">
        <v>526</v>
      </c>
      <c r="DY179" s="4"/>
      <c r="DZ179" s="8"/>
      <c r="EA179" s="7"/>
      <c r="EB179" s="7"/>
      <c r="EC179" s="2" t="s">
        <v>136</v>
      </c>
      <c r="ED179" s="2" t="s">
        <v>126</v>
      </c>
      <c r="EE179" s="2" t="s">
        <v>764</v>
      </c>
      <c r="EF179" s="2" t="s">
        <v>765</v>
      </c>
      <c r="EG179" s="2" t="s">
        <v>139</v>
      </c>
      <c r="EH179" s="2" t="s">
        <v>129</v>
      </c>
      <c r="EI179" s="4">
        <v>10</v>
      </c>
      <c r="EJ179" s="8">
        <v>550.64</v>
      </c>
      <c r="EK179" s="4"/>
      <c r="EL179" s="8"/>
      <c r="EM179" s="7"/>
      <c r="EN179" s="7"/>
      <c r="EO179" s="2" t="s">
        <v>136</v>
      </c>
      <c r="EP179" s="2" t="s">
        <v>170</v>
      </c>
      <c r="EQ179" s="2" t="s">
        <v>275</v>
      </c>
      <c r="ER179" s="2" t="s">
        <v>698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161</v>
      </c>
      <c r="FB179" s="2" t="s">
        <v>126</v>
      </c>
      <c r="FC179" s="2" t="s">
        <v>129</v>
      </c>
      <c r="FD179" s="2" t="s">
        <v>129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168</v>
      </c>
      <c r="FN179" s="2" t="s">
        <v>126</v>
      </c>
      <c r="FO179" s="2" t="s">
        <v>129</v>
      </c>
      <c r="FP179" s="2" t="s">
        <v>129</v>
      </c>
      <c r="FQ179" s="2" t="s">
        <v>139</v>
      </c>
      <c r="FR179" s="2" t="s">
        <v>129</v>
      </c>
      <c r="FS179" s="4">
        <v>2</v>
      </c>
      <c r="FT179" s="8">
        <v>120.5</v>
      </c>
      <c r="FU179" s="4"/>
      <c r="FV179" s="8"/>
      <c r="FW179" s="7"/>
      <c r="FX179" s="7"/>
      <c r="FY179" s="2" t="s">
        <v>136</v>
      </c>
      <c r="FZ179" s="2" t="s">
        <v>126</v>
      </c>
      <c r="GA179" s="2" t="s">
        <v>919</v>
      </c>
      <c r="GB179" s="2" t="s">
        <v>190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136</v>
      </c>
      <c r="GL179" s="2" t="s">
        <v>126</v>
      </c>
      <c r="GM179" s="2" t="s">
        <v>958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169</v>
      </c>
      <c r="GX179" s="2" t="s">
        <v>126</v>
      </c>
      <c r="GY179" s="2" t="s">
        <v>129</v>
      </c>
      <c r="GZ179" s="2" t="s">
        <v>129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161</v>
      </c>
      <c r="HJ179" s="2" t="s">
        <v>126</v>
      </c>
      <c r="HK179" s="2" t="s">
        <v>129</v>
      </c>
      <c r="HL179" s="2" t="s">
        <v>129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169</v>
      </c>
      <c r="HV179" s="2" t="s">
        <v>126</v>
      </c>
      <c r="HW179" s="2" t="s">
        <v>129</v>
      </c>
      <c r="HX179" s="2" t="s">
        <v>129</v>
      </c>
      <c r="HY179" s="2" t="s">
        <v>139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150</v>
      </c>
      <c r="IH179" s="2" t="s">
        <v>126</v>
      </c>
      <c r="II179" s="2" t="s">
        <v>129</v>
      </c>
      <c r="IJ179" s="2" t="s">
        <v>129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126</v>
      </c>
      <c r="IU179" s="2" t="s">
        <v>708</v>
      </c>
      <c r="IV179" s="2" t="s">
        <v>1996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169</v>
      </c>
      <c r="JF179" s="2" t="s">
        <v>126</v>
      </c>
      <c r="JG179" s="2" t="s">
        <v>129</v>
      </c>
      <c r="JH179" s="2" t="s">
        <v>129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136</v>
      </c>
      <c r="JR179" s="2" t="s">
        <v>126</v>
      </c>
      <c r="JS179" s="2" t="s">
        <v>1949</v>
      </c>
      <c r="JT179" s="2" t="s">
        <v>129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168</v>
      </c>
      <c r="KD179" s="2" t="s">
        <v>126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126</v>
      </c>
      <c r="KQ179" s="2" t="s">
        <v>129</v>
      </c>
      <c r="KR179" s="2" t="s">
        <v>129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126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168</v>
      </c>
      <c r="LZ179" s="2" t="s">
        <v>126</v>
      </c>
      <c r="MA179" s="2" t="s">
        <v>129</v>
      </c>
      <c r="MB179" s="2" t="s">
        <v>129</v>
      </c>
      <c r="MC179" s="2" t="s">
        <v>139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126</v>
      </c>
      <c r="MM179" s="2" t="s">
        <v>129</v>
      </c>
      <c r="MN179" s="2" t="s">
        <v>129</v>
      </c>
      <c r="MO179" s="2" t="s">
        <v>139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169</v>
      </c>
      <c r="MX179" s="2" t="s">
        <v>126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168</v>
      </c>
      <c r="NJ179" s="2" t="s">
        <v>170</v>
      </c>
      <c r="NK179" s="2" t="s">
        <v>129</v>
      </c>
      <c r="NL179" s="2" t="s">
        <v>129</v>
      </c>
      <c r="NM179" s="2" t="s">
        <v>139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126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168</v>
      </c>
      <c r="PR179" s="2" t="s">
        <v>170</v>
      </c>
      <c r="PS179" s="2" t="s">
        <v>129</v>
      </c>
      <c r="PT179" s="2" t="s">
        <v>129</v>
      </c>
      <c r="PU179" s="2" t="s">
        <v>139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126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1997</v>
      </c>
      <c r="B180" s="2" t="s">
        <v>118</v>
      </c>
      <c r="C180" s="2" t="s">
        <v>1931</v>
      </c>
      <c r="D180" s="2" t="s">
        <v>560</v>
      </c>
      <c r="E180" s="2" t="s">
        <v>561</v>
      </c>
      <c r="F180" s="2" t="s">
        <v>1998</v>
      </c>
      <c r="G180" s="2" t="s">
        <v>1998</v>
      </c>
      <c r="H180" s="2" t="s">
        <v>1998</v>
      </c>
      <c r="I180" s="2" t="s">
        <v>1999</v>
      </c>
      <c r="J180" s="2" t="s">
        <v>124</v>
      </c>
      <c r="K180" s="2" t="s">
        <v>1782</v>
      </c>
      <c r="L180" s="3">
        <v>68.54</v>
      </c>
      <c r="M180" s="3">
        <v>71.97</v>
      </c>
      <c r="N180" s="3">
        <v>144.99</v>
      </c>
      <c r="O180" s="2" t="s">
        <v>263</v>
      </c>
      <c r="P180" s="2" t="s">
        <v>264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176</v>
      </c>
      <c r="V180" s="2" t="s">
        <v>131</v>
      </c>
      <c r="W180" s="2" t="s">
        <v>132</v>
      </c>
      <c r="X180" s="2" t="s">
        <v>1957</v>
      </c>
      <c r="Y180" s="2" t="s">
        <v>462</v>
      </c>
      <c r="Z180" s="4"/>
      <c r="AA180" s="4">
        <f>=ROUNDDOWN({0},0)</f>
      </c>
      <c r="AB180" s="5">
        <v>2.9</v>
      </c>
      <c r="AC180" s="2" t="s">
        <v>129</v>
      </c>
      <c r="AD180" s="4"/>
      <c r="AE180" s="4"/>
      <c r="AF180" s="6">
        <v>65</v>
      </c>
      <c r="AG180" s="6"/>
      <c r="AH180" s="7">
        <v>0.5656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85</v>
      </c>
      <c r="AQ180" s="8">
        <v>6636.42</v>
      </c>
      <c r="AR180" s="4"/>
      <c r="AS180" s="8"/>
      <c r="AT180" s="7"/>
      <c r="AU180" s="7"/>
      <c r="AV180" s="4">
        <v>85</v>
      </c>
      <c r="AW180" s="8">
        <v>6636.42</v>
      </c>
      <c r="AX180" s="4"/>
      <c r="AY180" s="8"/>
      <c r="AZ180" s="7"/>
      <c r="BA180" s="7"/>
      <c r="BB180" s="7">
        <v>1</v>
      </c>
      <c r="BC180" s="4">
        <v>85</v>
      </c>
      <c r="BD180" s="8">
        <v>6636.42</v>
      </c>
      <c r="BE180" s="4"/>
      <c r="BF180" s="8"/>
      <c r="BG180" s="7"/>
      <c r="BH180" s="7"/>
      <c r="BI180" s="7">
        <v>1</v>
      </c>
      <c r="BJ180" s="4">
        <v>85</v>
      </c>
      <c r="BK180" s="8">
        <v>6636.42</v>
      </c>
      <c r="BL180" s="2" t="s">
        <v>2000</v>
      </c>
      <c r="BM180" s="7">
        <v>1</v>
      </c>
      <c r="BN180" s="7">
        <v>1</v>
      </c>
      <c r="BO180" s="4">
        <v>13</v>
      </c>
      <c r="BP180" s="8">
        <v>1042.47</v>
      </c>
      <c r="BQ180" s="4"/>
      <c r="BR180" s="8"/>
      <c r="BS180" s="7"/>
      <c r="BT180" s="7"/>
      <c r="BU180" s="2" t="s">
        <v>136</v>
      </c>
      <c r="BV180" s="2" t="s">
        <v>170</v>
      </c>
      <c r="BW180" s="2" t="s">
        <v>1982</v>
      </c>
      <c r="BX180" s="2" t="s">
        <v>2001</v>
      </c>
      <c r="BY180" s="2" t="s">
        <v>139</v>
      </c>
      <c r="BZ180" s="2" t="s">
        <v>129</v>
      </c>
      <c r="CA180" s="4">
        <v>30</v>
      </c>
      <c r="CB180" s="8">
        <v>2367.21</v>
      </c>
      <c r="CC180" s="4"/>
      <c r="CD180" s="8"/>
      <c r="CE180" s="7"/>
      <c r="CF180" s="7"/>
      <c r="CG180" s="2" t="s">
        <v>136</v>
      </c>
      <c r="CH180" s="2" t="s">
        <v>170</v>
      </c>
      <c r="CI180" s="2" t="s">
        <v>462</v>
      </c>
      <c r="CJ180" s="2" t="s">
        <v>2002</v>
      </c>
      <c r="CK180" s="2" t="s">
        <v>139</v>
      </c>
      <c r="CL180" s="2" t="s">
        <v>129</v>
      </c>
      <c r="CM180" s="4">
        <v>8</v>
      </c>
      <c r="CN180" s="8">
        <v>624.08</v>
      </c>
      <c r="CO180" s="4"/>
      <c r="CP180" s="8"/>
      <c r="CQ180" s="7"/>
      <c r="CR180" s="7"/>
      <c r="CS180" s="2" t="s">
        <v>136</v>
      </c>
      <c r="CT180" s="2" t="s">
        <v>170</v>
      </c>
      <c r="CU180" s="2" t="s">
        <v>578</v>
      </c>
      <c r="CV180" s="2" t="s">
        <v>2003</v>
      </c>
      <c r="CW180" s="2" t="s">
        <v>139</v>
      </c>
      <c r="CX180" s="2" t="s">
        <v>129</v>
      </c>
      <c r="CY180" s="4">
        <v>7</v>
      </c>
      <c r="CZ180" s="8">
        <v>554.12</v>
      </c>
      <c r="DA180" s="4"/>
      <c r="DB180" s="8"/>
      <c r="DC180" s="7"/>
      <c r="DD180" s="7"/>
      <c r="DE180" s="2" t="s">
        <v>136</v>
      </c>
      <c r="DF180" s="2" t="s">
        <v>170</v>
      </c>
      <c r="DG180" s="2" t="s">
        <v>184</v>
      </c>
      <c r="DH180" s="2" t="s">
        <v>2004</v>
      </c>
      <c r="DI180" s="2" t="s">
        <v>139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169</v>
      </c>
      <c r="DR180" s="2" t="s">
        <v>170</v>
      </c>
      <c r="DS180" s="2" t="s">
        <v>129</v>
      </c>
      <c r="DT180" s="2" t="s">
        <v>129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136</v>
      </c>
      <c r="ED180" s="2" t="s">
        <v>170</v>
      </c>
      <c r="EE180" s="2" t="s">
        <v>129</v>
      </c>
      <c r="EF180" s="2" t="s">
        <v>129</v>
      </c>
      <c r="EG180" s="2" t="s">
        <v>139</v>
      </c>
      <c r="EH180" s="2" t="s">
        <v>129</v>
      </c>
      <c r="EI180" s="4">
        <v>4</v>
      </c>
      <c r="EJ180" s="8">
        <v>302.28</v>
      </c>
      <c r="EK180" s="4"/>
      <c r="EL180" s="8"/>
      <c r="EM180" s="7"/>
      <c r="EN180" s="7"/>
      <c r="EO180" s="2" t="s">
        <v>136</v>
      </c>
      <c r="EP180" s="2" t="s">
        <v>170</v>
      </c>
      <c r="EQ180" s="2" t="s">
        <v>248</v>
      </c>
      <c r="ER180" s="2" t="s">
        <v>233</v>
      </c>
      <c r="ES180" s="2" t="s">
        <v>139</v>
      </c>
      <c r="ET180" s="2" t="s">
        <v>129</v>
      </c>
      <c r="EU180" s="4">
        <v>13</v>
      </c>
      <c r="EV180" s="8">
        <v>986.31</v>
      </c>
      <c r="EW180" s="4"/>
      <c r="EX180" s="8"/>
      <c r="EY180" s="7"/>
      <c r="EZ180" s="7"/>
      <c r="FA180" s="2" t="s">
        <v>136</v>
      </c>
      <c r="FB180" s="2" t="s">
        <v>170</v>
      </c>
      <c r="FC180" s="2" t="s">
        <v>1058</v>
      </c>
      <c r="FD180" s="2" t="s">
        <v>1004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168</v>
      </c>
      <c r="FN180" s="2" t="s">
        <v>170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>
        <v>2</v>
      </c>
      <c r="FT180" s="8">
        <v>155.44</v>
      </c>
      <c r="FU180" s="4"/>
      <c r="FV180" s="8"/>
      <c r="FW180" s="7"/>
      <c r="FX180" s="7"/>
      <c r="FY180" s="2" t="s">
        <v>136</v>
      </c>
      <c r="FZ180" s="2" t="s">
        <v>170</v>
      </c>
      <c r="GA180" s="2" t="s">
        <v>1936</v>
      </c>
      <c r="GB180" s="2" t="s">
        <v>2005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170</v>
      </c>
      <c r="GM180" s="2" t="s">
        <v>197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169</v>
      </c>
      <c r="GX180" s="2" t="s">
        <v>170</v>
      </c>
      <c r="GY180" s="2" t="s">
        <v>129</v>
      </c>
      <c r="GZ180" s="2" t="s">
        <v>129</v>
      </c>
      <c r="HA180" s="2" t="s">
        <v>139</v>
      </c>
      <c r="HB180" s="2" t="s">
        <v>129</v>
      </c>
      <c r="HC180" s="4">
        <v>5</v>
      </c>
      <c r="HD180" s="8">
        <v>388.6</v>
      </c>
      <c r="HE180" s="4"/>
      <c r="HF180" s="8"/>
      <c r="HG180" s="7"/>
      <c r="HH180" s="7"/>
      <c r="HI180" s="2" t="s">
        <v>136</v>
      </c>
      <c r="HJ180" s="2" t="s">
        <v>170</v>
      </c>
      <c r="HK180" s="2" t="s">
        <v>1330</v>
      </c>
      <c r="HL180" s="2" t="s">
        <v>2006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170</v>
      </c>
      <c r="HW180" s="2" t="s">
        <v>145</v>
      </c>
      <c r="HX180" s="2" t="s">
        <v>2007</v>
      </c>
      <c r="HY180" s="2" t="s">
        <v>139</v>
      </c>
      <c r="HZ180" s="2" t="s">
        <v>129</v>
      </c>
      <c r="IA180" s="4">
        <v>3</v>
      </c>
      <c r="IB180" s="8">
        <v>215.91</v>
      </c>
      <c r="IC180" s="4"/>
      <c r="ID180" s="8"/>
      <c r="IE180" s="7"/>
      <c r="IF180" s="7"/>
      <c r="IG180" s="2" t="s">
        <v>136</v>
      </c>
      <c r="IH180" s="2" t="s">
        <v>170</v>
      </c>
      <c r="II180" s="2" t="s">
        <v>205</v>
      </c>
      <c r="IJ180" s="2" t="s">
        <v>1296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136</v>
      </c>
      <c r="IT180" s="2" t="s">
        <v>170</v>
      </c>
      <c r="IU180" s="2" t="s">
        <v>1058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169</v>
      </c>
      <c r="JF180" s="2" t="s">
        <v>170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170</v>
      </c>
      <c r="JS180" s="2" t="s">
        <v>245</v>
      </c>
      <c r="JT180" s="2" t="s">
        <v>2008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169</v>
      </c>
      <c r="KD180" s="2" t="s">
        <v>170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129</v>
      </c>
      <c r="KP180" s="2" t="s">
        <v>129</v>
      </c>
      <c r="KQ180" s="2" t="s">
        <v>129</v>
      </c>
      <c r="KR180" s="2" t="s">
        <v>129</v>
      </c>
      <c r="KS180" s="2" t="s">
        <v>129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170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169</v>
      </c>
      <c r="LN180" s="2" t="s">
        <v>170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129</v>
      </c>
      <c r="LZ180" s="2" t="s">
        <v>129</v>
      </c>
      <c r="MA180" s="2" t="s">
        <v>129</v>
      </c>
      <c r="MB180" s="2" t="s">
        <v>129</v>
      </c>
      <c r="MC180" s="2" t="s">
        <v>129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170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170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170</v>
      </c>
      <c r="NK180" s="2" t="s">
        <v>129</v>
      </c>
      <c r="NL180" s="2" t="s">
        <v>129</v>
      </c>
      <c r="NM180" s="2" t="s">
        <v>139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170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169</v>
      </c>
      <c r="OH180" s="2" t="s">
        <v>170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136</v>
      </c>
      <c r="PR180" s="2" t="s">
        <v>170</v>
      </c>
      <c r="PS180" s="2" t="s">
        <v>1988</v>
      </c>
      <c r="PT180" s="2" t="s">
        <v>480</v>
      </c>
      <c r="PU180" s="2" t="s">
        <v>139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170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2009</v>
      </c>
      <c r="B181" s="2" t="s">
        <v>118</v>
      </c>
      <c r="C181" s="2" t="s">
        <v>1931</v>
      </c>
      <c r="D181" s="2" t="s">
        <v>560</v>
      </c>
      <c r="E181" s="2" t="s">
        <v>561</v>
      </c>
      <c r="F181" s="2" t="s">
        <v>1955</v>
      </c>
      <c r="G181" s="2" t="s">
        <v>1955</v>
      </c>
      <c r="H181" s="2" t="s">
        <v>1955</v>
      </c>
      <c r="I181" s="2" t="s">
        <v>2010</v>
      </c>
      <c r="J181" s="2" t="s">
        <v>124</v>
      </c>
      <c r="K181" s="2" t="s">
        <v>365</v>
      </c>
      <c r="L181" s="3">
        <v>51.92</v>
      </c>
      <c r="M181" s="3">
        <v>54.52</v>
      </c>
      <c r="N181" s="3">
        <v>114.99</v>
      </c>
      <c r="O181" s="2" t="s">
        <v>126</v>
      </c>
      <c r="P181" s="2" t="s">
        <v>512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176</v>
      </c>
      <c r="V181" s="2" t="s">
        <v>177</v>
      </c>
      <c r="W181" s="2" t="s">
        <v>326</v>
      </c>
      <c r="X181" s="2" t="s">
        <v>1957</v>
      </c>
      <c r="Y181" s="2" t="s">
        <v>1960</v>
      </c>
      <c r="Z181" s="4">
        <v>64</v>
      </c>
      <c r="AA181" s="4">
        <f>=ROUNDDOWN(16,0)</f>
      </c>
      <c r="AB181" s="5">
        <v>4</v>
      </c>
      <c r="AC181" s="2" t="s">
        <v>714</v>
      </c>
      <c r="AD181" s="4">
        <v>100</v>
      </c>
      <c r="AE181" s="4">
        <v>100</v>
      </c>
      <c r="AF181" s="6">
        <v>65</v>
      </c>
      <c r="AG181" s="6"/>
      <c r="AH181" s="7">
        <v>0.8033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92</v>
      </c>
      <c r="AQ181" s="8">
        <v>5704.7</v>
      </c>
      <c r="AR181" s="4"/>
      <c r="AS181" s="8"/>
      <c r="AT181" s="7"/>
      <c r="AU181" s="7"/>
      <c r="AV181" s="4">
        <v>92</v>
      </c>
      <c r="AW181" s="8">
        <v>5704.7</v>
      </c>
      <c r="AX181" s="4"/>
      <c r="AY181" s="8"/>
      <c r="AZ181" s="7"/>
      <c r="BA181" s="7"/>
      <c r="BB181" s="7">
        <v>1</v>
      </c>
      <c r="BC181" s="4">
        <v>92</v>
      </c>
      <c r="BD181" s="8">
        <v>5704.7</v>
      </c>
      <c r="BE181" s="4"/>
      <c r="BF181" s="8"/>
      <c r="BG181" s="7"/>
      <c r="BH181" s="7"/>
      <c r="BI181" s="7">
        <v>1</v>
      </c>
      <c r="BJ181" s="4">
        <v>92</v>
      </c>
      <c r="BK181" s="8">
        <v>5704.7</v>
      </c>
      <c r="BL181" s="2" t="s">
        <v>2011</v>
      </c>
      <c r="BM181" s="7">
        <v>1</v>
      </c>
      <c r="BN181" s="7">
        <v>1</v>
      </c>
      <c r="BO181" s="4">
        <v>4</v>
      </c>
      <c r="BP181" s="8">
        <v>273.51</v>
      </c>
      <c r="BQ181" s="4"/>
      <c r="BR181" s="8"/>
      <c r="BS181" s="7"/>
      <c r="BT181" s="7"/>
      <c r="BU181" s="2" t="s">
        <v>136</v>
      </c>
      <c r="BV181" s="2" t="s">
        <v>126</v>
      </c>
      <c r="BW181" s="2" t="s">
        <v>1959</v>
      </c>
      <c r="BX181" s="2" t="s">
        <v>1631</v>
      </c>
      <c r="BY181" s="2" t="s">
        <v>139</v>
      </c>
      <c r="BZ181" s="2" t="s">
        <v>129</v>
      </c>
      <c r="CA181" s="4">
        <v>37</v>
      </c>
      <c r="CB181" s="8">
        <v>2295.43</v>
      </c>
      <c r="CC181" s="4"/>
      <c r="CD181" s="8"/>
      <c r="CE181" s="7"/>
      <c r="CF181" s="7"/>
      <c r="CG181" s="2" t="s">
        <v>136</v>
      </c>
      <c r="CH181" s="2" t="s">
        <v>126</v>
      </c>
      <c r="CI181" s="2" t="s">
        <v>1960</v>
      </c>
      <c r="CJ181" s="2" t="s">
        <v>2012</v>
      </c>
      <c r="CK181" s="2" t="s">
        <v>139</v>
      </c>
      <c r="CL181" s="2" t="s">
        <v>129</v>
      </c>
      <c r="CM181" s="4">
        <v>18</v>
      </c>
      <c r="CN181" s="8">
        <v>992.14</v>
      </c>
      <c r="CO181" s="4"/>
      <c r="CP181" s="8"/>
      <c r="CQ181" s="7"/>
      <c r="CR181" s="7"/>
      <c r="CS181" s="2" t="s">
        <v>136</v>
      </c>
      <c r="CT181" s="2" t="s">
        <v>126</v>
      </c>
      <c r="CU181" s="2" t="s">
        <v>1961</v>
      </c>
      <c r="CV181" s="2" t="s">
        <v>1106</v>
      </c>
      <c r="CW181" s="2" t="s">
        <v>139</v>
      </c>
      <c r="CX181" s="2" t="s">
        <v>129</v>
      </c>
      <c r="CY181" s="4">
        <v>11</v>
      </c>
      <c r="CZ181" s="8">
        <v>771.43</v>
      </c>
      <c r="DA181" s="4"/>
      <c r="DB181" s="8"/>
      <c r="DC181" s="7"/>
      <c r="DD181" s="7"/>
      <c r="DE181" s="2" t="s">
        <v>136</v>
      </c>
      <c r="DF181" s="2" t="s">
        <v>126</v>
      </c>
      <c r="DG181" s="2" t="s">
        <v>184</v>
      </c>
      <c r="DH181" s="2" t="s">
        <v>590</v>
      </c>
      <c r="DI181" s="2" t="s">
        <v>139</v>
      </c>
      <c r="DJ181" s="2" t="s">
        <v>129</v>
      </c>
      <c r="DK181" s="4">
        <v>6</v>
      </c>
      <c r="DL181" s="8">
        <v>361.5</v>
      </c>
      <c r="DM181" s="4"/>
      <c r="DN181" s="8"/>
      <c r="DO181" s="7"/>
      <c r="DP181" s="7"/>
      <c r="DQ181" s="2" t="s">
        <v>136</v>
      </c>
      <c r="DR181" s="2" t="s">
        <v>126</v>
      </c>
      <c r="DS181" s="2" t="s">
        <v>762</v>
      </c>
      <c r="DT181" s="2" t="s">
        <v>1565</v>
      </c>
      <c r="DU181" s="2" t="s">
        <v>139</v>
      </c>
      <c r="DV181" s="2" t="s">
        <v>129</v>
      </c>
      <c r="DW181" s="4">
        <v>1</v>
      </c>
      <c r="DX181" s="8">
        <v>60.11</v>
      </c>
      <c r="DY181" s="4"/>
      <c r="DZ181" s="8"/>
      <c r="EA181" s="7"/>
      <c r="EB181" s="7"/>
      <c r="EC181" s="2" t="s">
        <v>136</v>
      </c>
      <c r="ED181" s="2" t="s">
        <v>126</v>
      </c>
      <c r="EE181" s="2" t="s">
        <v>764</v>
      </c>
      <c r="EF181" s="2" t="s">
        <v>896</v>
      </c>
      <c r="EG181" s="2" t="s">
        <v>139</v>
      </c>
      <c r="EH181" s="2" t="s">
        <v>129</v>
      </c>
      <c r="EI181" s="4">
        <v>15</v>
      </c>
      <c r="EJ181" s="8">
        <v>950.58</v>
      </c>
      <c r="EK181" s="4"/>
      <c r="EL181" s="8"/>
      <c r="EM181" s="7"/>
      <c r="EN181" s="7"/>
      <c r="EO181" s="2" t="s">
        <v>136</v>
      </c>
      <c r="EP181" s="2" t="s">
        <v>126</v>
      </c>
      <c r="EQ181" s="2" t="s">
        <v>1959</v>
      </c>
      <c r="ER181" s="2" t="s">
        <v>1147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161</v>
      </c>
      <c r="FB181" s="2" t="s">
        <v>126</v>
      </c>
      <c r="FC181" s="2" t="s">
        <v>129</v>
      </c>
      <c r="FD181" s="2" t="s">
        <v>129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168</v>
      </c>
      <c r="FN181" s="2" t="s">
        <v>126</v>
      </c>
      <c r="FO181" s="2" t="s">
        <v>129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136</v>
      </c>
      <c r="FZ181" s="2" t="s">
        <v>126</v>
      </c>
      <c r="GA181" s="2" t="s">
        <v>1405</v>
      </c>
      <c r="GB181" s="2" t="s">
        <v>129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136</v>
      </c>
      <c r="GL181" s="2" t="s">
        <v>126</v>
      </c>
      <c r="GM181" s="2" t="s">
        <v>520</v>
      </c>
      <c r="GN181" s="2" t="s">
        <v>129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169</v>
      </c>
      <c r="GX181" s="2" t="s">
        <v>126</v>
      </c>
      <c r="GY181" s="2" t="s">
        <v>129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161</v>
      </c>
      <c r="HJ181" s="2" t="s">
        <v>126</v>
      </c>
      <c r="HK181" s="2" t="s">
        <v>129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126</v>
      </c>
      <c r="HW181" s="2" t="s">
        <v>129</v>
      </c>
      <c r="HX181" s="2" t="s">
        <v>129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168</v>
      </c>
      <c r="IH181" s="2" t="s">
        <v>126</v>
      </c>
      <c r="II181" s="2" t="s">
        <v>129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136</v>
      </c>
      <c r="IT181" s="2" t="s">
        <v>126</v>
      </c>
      <c r="IU181" s="2" t="s">
        <v>708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169</v>
      </c>
      <c r="JF181" s="2" t="s">
        <v>126</v>
      </c>
      <c r="JG181" s="2" t="s">
        <v>129</v>
      </c>
      <c r="JH181" s="2" t="s">
        <v>129</v>
      </c>
      <c r="JI181" s="2" t="s">
        <v>139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126</v>
      </c>
      <c r="JS181" s="2" t="s">
        <v>1959</v>
      </c>
      <c r="JT181" s="2" t="s">
        <v>129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168</v>
      </c>
      <c r="KD181" s="2" t="s">
        <v>126</v>
      </c>
      <c r="KE181" s="2" t="s">
        <v>129</v>
      </c>
      <c r="KF181" s="2" t="s">
        <v>129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126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126</v>
      </c>
      <c r="LO181" s="2" t="s">
        <v>129</v>
      </c>
      <c r="LP181" s="2" t="s">
        <v>129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168</v>
      </c>
      <c r="LZ181" s="2" t="s">
        <v>126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126</v>
      </c>
      <c r="MM181" s="2" t="s">
        <v>129</v>
      </c>
      <c r="MN181" s="2" t="s">
        <v>129</v>
      </c>
      <c r="MO181" s="2" t="s">
        <v>139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169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168</v>
      </c>
      <c r="NJ181" s="2" t="s">
        <v>170</v>
      </c>
      <c r="NK181" s="2" t="s">
        <v>129</v>
      </c>
      <c r="NL181" s="2" t="s">
        <v>129</v>
      </c>
      <c r="NM181" s="2" t="s">
        <v>139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126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168</v>
      </c>
      <c r="PR181" s="2" t="s">
        <v>170</v>
      </c>
      <c r="PS181" s="2" t="s">
        <v>129</v>
      </c>
      <c r="PT181" s="2" t="s">
        <v>129</v>
      </c>
      <c r="PU181" s="2" t="s">
        <v>139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169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129</v>
      </c>
    </row>
    <row r="182">
      <c r="A182" s="2" t="s">
        <v>2013</v>
      </c>
      <c r="B182" s="2" t="s">
        <v>118</v>
      </c>
      <c r="C182" s="2" t="s">
        <v>1931</v>
      </c>
      <c r="D182" s="2" t="s">
        <v>560</v>
      </c>
      <c r="E182" s="2" t="s">
        <v>561</v>
      </c>
      <c r="F182" s="2" t="s">
        <v>2014</v>
      </c>
      <c r="G182" s="2" t="s">
        <v>2014</v>
      </c>
      <c r="H182" s="2" t="s">
        <v>2014</v>
      </c>
      <c r="I182" s="2" t="s">
        <v>2015</v>
      </c>
      <c r="J182" s="2" t="s">
        <v>124</v>
      </c>
      <c r="K182" s="2" t="s">
        <v>808</v>
      </c>
      <c r="L182" s="3">
        <v>41.94</v>
      </c>
      <c r="M182" s="3">
        <v>44.04</v>
      </c>
      <c r="N182" s="3">
        <v>89.99</v>
      </c>
      <c r="O182" s="2" t="s">
        <v>126</v>
      </c>
      <c r="P182" s="2" t="s">
        <v>175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176</v>
      </c>
      <c r="V182" s="2" t="s">
        <v>177</v>
      </c>
      <c r="W182" s="2" t="s">
        <v>381</v>
      </c>
      <c r="X182" s="2" t="s">
        <v>1933</v>
      </c>
      <c r="Y182" s="2" t="s">
        <v>273</v>
      </c>
      <c r="Z182" s="4">
        <v>125</v>
      </c>
      <c r="AA182" s="4">
        <f>=ROUNDDOWN(20.8333333333333,0)</f>
      </c>
      <c r="AB182" s="5">
        <v>6</v>
      </c>
      <c r="AC182" s="2" t="s">
        <v>129</v>
      </c>
      <c r="AD182" s="4"/>
      <c r="AE182" s="4"/>
      <c r="AF182" s="6">
        <v>65</v>
      </c>
      <c r="AG182" s="6"/>
      <c r="AH182" s="7">
        <v>0.5437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113</v>
      </c>
      <c r="AQ182" s="8">
        <v>5637.49</v>
      </c>
      <c r="AR182" s="4"/>
      <c r="AS182" s="8"/>
      <c r="AT182" s="7"/>
      <c r="AU182" s="7"/>
      <c r="AV182" s="4">
        <v>113</v>
      </c>
      <c r="AW182" s="8">
        <v>5637.49</v>
      </c>
      <c r="AX182" s="4"/>
      <c r="AY182" s="8"/>
      <c r="AZ182" s="7"/>
      <c r="BA182" s="7"/>
      <c r="BB182" s="7">
        <v>1</v>
      </c>
      <c r="BC182" s="4">
        <v>113</v>
      </c>
      <c r="BD182" s="8">
        <v>5637.49</v>
      </c>
      <c r="BE182" s="4"/>
      <c r="BF182" s="8"/>
      <c r="BG182" s="7"/>
      <c r="BH182" s="7"/>
      <c r="BI182" s="7">
        <v>1</v>
      </c>
      <c r="BJ182" s="4">
        <v>113</v>
      </c>
      <c r="BK182" s="8">
        <v>5637.49</v>
      </c>
      <c r="BL182" s="2" t="s">
        <v>2016</v>
      </c>
      <c r="BM182" s="7">
        <v>1</v>
      </c>
      <c r="BN182" s="7">
        <v>1</v>
      </c>
      <c r="BO182" s="4">
        <v>7</v>
      </c>
      <c r="BP182" s="8">
        <v>390.38</v>
      </c>
      <c r="BQ182" s="4"/>
      <c r="BR182" s="8"/>
      <c r="BS182" s="7"/>
      <c r="BT182" s="7"/>
      <c r="BU182" s="2" t="s">
        <v>136</v>
      </c>
      <c r="BV182" s="2" t="s">
        <v>126</v>
      </c>
      <c r="BW182" s="2" t="s">
        <v>1044</v>
      </c>
      <c r="BX182" s="2" t="s">
        <v>160</v>
      </c>
      <c r="BY182" s="2" t="s">
        <v>139</v>
      </c>
      <c r="BZ182" s="2" t="s">
        <v>129</v>
      </c>
      <c r="CA182" s="4">
        <v>64</v>
      </c>
      <c r="CB182" s="8">
        <v>3281.77</v>
      </c>
      <c r="CC182" s="4"/>
      <c r="CD182" s="8"/>
      <c r="CE182" s="7"/>
      <c r="CF182" s="7"/>
      <c r="CG182" s="2" t="s">
        <v>136</v>
      </c>
      <c r="CH182" s="2" t="s">
        <v>126</v>
      </c>
      <c r="CI182" s="2" t="s">
        <v>273</v>
      </c>
      <c r="CJ182" s="2" t="s">
        <v>699</v>
      </c>
      <c r="CK182" s="2" t="s">
        <v>139</v>
      </c>
      <c r="CL182" s="2" t="s">
        <v>129</v>
      </c>
      <c r="CM182" s="4">
        <v>23</v>
      </c>
      <c r="CN182" s="8">
        <v>941.46</v>
      </c>
      <c r="CO182" s="4"/>
      <c r="CP182" s="8"/>
      <c r="CQ182" s="7"/>
      <c r="CR182" s="7"/>
      <c r="CS182" s="2" t="s">
        <v>136</v>
      </c>
      <c r="CT182" s="2" t="s">
        <v>126</v>
      </c>
      <c r="CU182" s="2" t="s">
        <v>700</v>
      </c>
      <c r="CV182" s="2" t="s">
        <v>2017</v>
      </c>
      <c r="CW182" s="2" t="s">
        <v>139</v>
      </c>
      <c r="CX182" s="2" t="s">
        <v>129</v>
      </c>
      <c r="CY182" s="4">
        <v>12</v>
      </c>
      <c r="CZ182" s="8">
        <v>683.88</v>
      </c>
      <c r="DA182" s="4"/>
      <c r="DB182" s="8"/>
      <c r="DC182" s="7"/>
      <c r="DD182" s="7"/>
      <c r="DE182" s="2" t="s">
        <v>136</v>
      </c>
      <c r="DF182" s="2" t="s">
        <v>126</v>
      </c>
      <c r="DG182" s="2" t="s">
        <v>184</v>
      </c>
      <c r="DH182" s="2" t="s">
        <v>825</v>
      </c>
      <c r="DI182" s="2" t="s">
        <v>139</v>
      </c>
      <c r="DJ182" s="2" t="s">
        <v>129</v>
      </c>
      <c r="DK182" s="4">
        <v>1</v>
      </c>
      <c r="DL182" s="8">
        <v>46.24</v>
      </c>
      <c r="DM182" s="4"/>
      <c r="DN182" s="8"/>
      <c r="DO182" s="7"/>
      <c r="DP182" s="7"/>
      <c r="DQ182" s="2" t="s">
        <v>136</v>
      </c>
      <c r="DR182" s="2" t="s">
        <v>126</v>
      </c>
      <c r="DS182" s="2" t="s">
        <v>762</v>
      </c>
      <c r="DT182" s="2" t="s">
        <v>1262</v>
      </c>
      <c r="DU182" s="2" t="s">
        <v>139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136</v>
      </c>
      <c r="ED182" s="2" t="s">
        <v>126</v>
      </c>
      <c r="EE182" s="2" t="s">
        <v>764</v>
      </c>
      <c r="EF182" s="2" t="s">
        <v>1658</v>
      </c>
      <c r="EG182" s="2" t="s">
        <v>139</v>
      </c>
      <c r="EH182" s="2" t="s">
        <v>129</v>
      </c>
      <c r="EI182" s="4">
        <v>6</v>
      </c>
      <c r="EJ182" s="8">
        <v>293.76</v>
      </c>
      <c r="EK182" s="4"/>
      <c r="EL182" s="8"/>
      <c r="EM182" s="7"/>
      <c r="EN182" s="7"/>
      <c r="EO182" s="2" t="s">
        <v>136</v>
      </c>
      <c r="EP182" s="2" t="s">
        <v>170</v>
      </c>
      <c r="EQ182" s="2" t="s">
        <v>1044</v>
      </c>
      <c r="ER182" s="2" t="s">
        <v>160</v>
      </c>
      <c r="ES182" s="2" t="s">
        <v>139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161</v>
      </c>
      <c r="FB182" s="2" t="s">
        <v>126</v>
      </c>
      <c r="FC182" s="2" t="s">
        <v>129</v>
      </c>
      <c r="FD182" s="2" t="s">
        <v>129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168</v>
      </c>
      <c r="FN182" s="2" t="s">
        <v>126</v>
      </c>
      <c r="FO182" s="2" t="s">
        <v>129</v>
      </c>
      <c r="FP182" s="2" t="s">
        <v>129</v>
      </c>
      <c r="FQ182" s="2" t="s">
        <v>139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136</v>
      </c>
      <c r="FZ182" s="2" t="s">
        <v>126</v>
      </c>
      <c r="GA182" s="2" t="s">
        <v>1405</v>
      </c>
      <c r="GB182" s="2" t="s">
        <v>129</v>
      </c>
      <c r="GC182" s="2" t="s">
        <v>139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136</v>
      </c>
      <c r="GL182" s="2" t="s">
        <v>126</v>
      </c>
      <c r="GM182" s="2" t="s">
        <v>520</v>
      </c>
      <c r="GN182" s="2" t="s">
        <v>129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169</v>
      </c>
      <c r="GX182" s="2" t="s">
        <v>126</v>
      </c>
      <c r="GY182" s="2" t="s">
        <v>129</v>
      </c>
      <c r="GZ182" s="2" t="s">
        <v>129</v>
      </c>
      <c r="HA182" s="2" t="s">
        <v>139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161</v>
      </c>
      <c r="HJ182" s="2" t="s">
        <v>126</v>
      </c>
      <c r="HK182" s="2" t="s">
        <v>129</v>
      </c>
      <c r="HL182" s="2" t="s">
        <v>129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126</v>
      </c>
      <c r="HW182" s="2" t="s">
        <v>129</v>
      </c>
      <c r="HX182" s="2" t="s">
        <v>129</v>
      </c>
      <c r="HY182" s="2" t="s">
        <v>139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150</v>
      </c>
      <c r="IH182" s="2" t="s">
        <v>126</v>
      </c>
      <c r="II182" s="2" t="s">
        <v>129</v>
      </c>
      <c r="IJ182" s="2" t="s">
        <v>129</v>
      </c>
      <c r="IK182" s="2" t="s">
        <v>139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136</v>
      </c>
      <c r="IT182" s="2" t="s">
        <v>126</v>
      </c>
      <c r="IU182" s="2" t="s">
        <v>708</v>
      </c>
      <c r="IV182" s="2" t="s">
        <v>663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169</v>
      </c>
      <c r="JF182" s="2" t="s">
        <v>126</v>
      </c>
      <c r="JG182" s="2" t="s">
        <v>129</v>
      </c>
      <c r="JH182" s="2" t="s">
        <v>129</v>
      </c>
      <c r="JI182" s="2" t="s">
        <v>139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126</v>
      </c>
      <c r="JS182" s="2" t="s">
        <v>1044</v>
      </c>
      <c r="JT182" s="2" t="s">
        <v>129</v>
      </c>
      <c r="JU182" s="2" t="s">
        <v>139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168</v>
      </c>
      <c r="KD182" s="2" t="s">
        <v>126</v>
      </c>
      <c r="KE182" s="2" t="s">
        <v>129</v>
      </c>
      <c r="KF182" s="2" t="s">
        <v>129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126</v>
      </c>
      <c r="KQ182" s="2" t="s">
        <v>129</v>
      </c>
      <c r="KR182" s="2" t="s">
        <v>129</v>
      </c>
      <c r="KS182" s="2" t="s">
        <v>139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169</v>
      </c>
      <c r="LB182" s="2" t="s">
        <v>126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168</v>
      </c>
      <c r="LN182" s="2" t="s">
        <v>126</v>
      </c>
      <c r="LO182" s="2" t="s">
        <v>129</v>
      </c>
      <c r="LP182" s="2" t="s">
        <v>129</v>
      </c>
      <c r="LQ182" s="2" t="s">
        <v>139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168</v>
      </c>
      <c r="LZ182" s="2" t="s">
        <v>126</v>
      </c>
      <c r="MA182" s="2" t="s">
        <v>129</v>
      </c>
      <c r="MB182" s="2" t="s">
        <v>129</v>
      </c>
      <c r="MC182" s="2" t="s">
        <v>139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126</v>
      </c>
      <c r="MM182" s="2" t="s">
        <v>129</v>
      </c>
      <c r="MN182" s="2" t="s">
        <v>129</v>
      </c>
      <c r="MO182" s="2" t="s">
        <v>139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169</v>
      </c>
      <c r="MX182" s="2" t="s">
        <v>126</v>
      </c>
      <c r="MY182" s="2" t="s">
        <v>129</v>
      </c>
      <c r="MZ182" s="2" t="s">
        <v>129</v>
      </c>
      <c r="NA182" s="2" t="s">
        <v>139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168</v>
      </c>
      <c r="NJ182" s="2" t="s">
        <v>170</v>
      </c>
      <c r="NK182" s="2" t="s">
        <v>129</v>
      </c>
      <c r="NL182" s="2" t="s">
        <v>129</v>
      </c>
      <c r="NM182" s="2" t="s">
        <v>139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126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168</v>
      </c>
      <c r="OH182" s="2" t="s">
        <v>126</v>
      </c>
      <c r="OI182" s="2" t="s">
        <v>129</v>
      </c>
      <c r="OJ182" s="2" t="s">
        <v>129</v>
      </c>
      <c r="OK182" s="2" t="s">
        <v>139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168</v>
      </c>
      <c r="PR182" s="2" t="s">
        <v>170</v>
      </c>
      <c r="PS182" s="2" t="s">
        <v>129</v>
      </c>
      <c r="PT182" s="2" t="s">
        <v>129</v>
      </c>
      <c r="PU182" s="2" t="s">
        <v>139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169</v>
      </c>
      <c r="QD182" s="2" t="s">
        <v>126</v>
      </c>
      <c r="QE182" s="2" t="s">
        <v>129</v>
      </c>
      <c r="QF182" s="2" t="s">
        <v>129</v>
      </c>
      <c r="QG182" s="2" t="s">
        <v>139</v>
      </c>
      <c r="QH182" s="2" t="s">
        <v>129</v>
      </c>
    </row>
    <row r="183">
      <c r="A183" s="2" t="s">
        <v>2018</v>
      </c>
      <c r="B183" s="2" t="s">
        <v>118</v>
      </c>
      <c r="C183" s="2" t="s">
        <v>1931</v>
      </c>
      <c r="D183" s="2" t="s">
        <v>560</v>
      </c>
      <c r="E183" s="2" t="s">
        <v>561</v>
      </c>
      <c r="F183" s="2" t="s">
        <v>2019</v>
      </c>
      <c r="G183" s="2" t="s">
        <v>2019</v>
      </c>
      <c r="H183" s="2" t="s">
        <v>2019</v>
      </c>
      <c r="I183" s="2" t="s">
        <v>2020</v>
      </c>
      <c r="J183" s="2" t="s">
        <v>124</v>
      </c>
      <c r="K183" s="2" t="s">
        <v>125</v>
      </c>
      <c r="L183" s="3">
        <v>82.8</v>
      </c>
      <c r="M183" s="3">
        <v>86.94</v>
      </c>
      <c r="N183" s="3">
        <v>189.99</v>
      </c>
      <c r="O183" s="2" t="s">
        <v>126</v>
      </c>
      <c r="P183" s="2" t="s">
        <v>325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176</v>
      </c>
      <c r="V183" s="2" t="s">
        <v>177</v>
      </c>
      <c r="W183" s="2" t="s">
        <v>381</v>
      </c>
      <c r="X183" s="2" t="s">
        <v>1933</v>
      </c>
      <c r="Y183" s="2" t="s">
        <v>940</v>
      </c>
      <c r="Z183" s="4">
        <v>63</v>
      </c>
      <c r="AA183" s="4">
        <f>=ROUNDDOWN(63,0)</f>
      </c>
      <c r="AB183" s="5">
        <v>1</v>
      </c>
      <c r="AC183" s="2" t="s">
        <v>129</v>
      </c>
      <c r="AD183" s="4"/>
      <c r="AE183" s="4"/>
      <c r="AF183" s="6">
        <v>63</v>
      </c>
      <c r="AG183" s="6"/>
      <c r="AH183" s="7">
        <v>0.9956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22</v>
      </c>
      <c r="AQ183" s="8">
        <v>2085.3</v>
      </c>
      <c r="AR183" s="4"/>
      <c r="AS183" s="8"/>
      <c r="AT183" s="7"/>
      <c r="AU183" s="7"/>
      <c r="AV183" s="4">
        <v>22</v>
      </c>
      <c r="AW183" s="8">
        <v>2085.3</v>
      </c>
      <c r="AX183" s="4"/>
      <c r="AY183" s="8"/>
      <c r="AZ183" s="7"/>
      <c r="BA183" s="7"/>
      <c r="BB183" s="7">
        <v>1</v>
      </c>
      <c r="BC183" s="4">
        <v>22</v>
      </c>
      <c r="BD183" s="8">
        <v>2085.3</v>
      </c>
      <c r="BE183" s="4"/>
      <c r="BF183" s="8"/>
      <c r="BG183" s="7"/>
      <c r="BH183" s="7"/>
      <c r="BI183" s="7">
        <v>1</v>
      </c>
      <c r="BJ183" s="4">
        <v>22</v>
      </c>
      <c r="BK183" s="8">
        <v>2085.3</v>
      </c>
      <c r="BL183" s="2" t="s">
        <v>1967</v>
      </c>
      <c r="BM183" s="7">
        <v>1</v>
      </c>
      <c r="BN183" s="7">
        <v>1</v>
      </c>
      <c r="BO183" s="4">
        <v>2</v>
      </c>
      <c r="BP183" s="8">
        <v>207.9</v>
      </c>
      <c r="BQ183" s="4"/>
      <c r="BR183" s="8"/>
      <c r="BS183" s="7"/>
      <c r="BT183" s="7"/>
      <c r="BU183" s="2" t="s">
        <v>136</v>
      </c>
      <c r="BV183" s="2" t="s">
        <v>126</v>
      </c>
      <c r="BW183" s="2" t="s">
        <v>941</v>
      </c>
      <c r="BX183" s="2" t="s">
        <v>2021</v>
      </c>
      <c r="BY183" s="2" t="s">
        <v>139</v>
      </c>
      <c r="BZ183" s="2" t="s">
        <v>129</v>
      </c>
      <c r="CA183" s="4">
        <v>20</v>
      </c>
      <c r="CB183" s="8">
        <v>1877.4</v>
      </c>
      <c r="CC183" s="4"/>
      <c r="CD183" s="8"/>
      <c r="CE183" s="7"/>
      <c r="CF183" s="7"/>
      <c r="CG183" s="2" t="s">
        <v>136</v>
      </c>
      <c r="CH183" s="2" t="s">
        <v>126</v>
      </c>
      <c r="CI183" s="2" t="s">
        <v>940</v>
      </c>
      <c r="CJ183" s="2" t="s">
        <v>723</v>
      </c>
      <c r="CK183" s="2" t="s">
        <v>139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136</v>
      </c>
      <c r="CT183" s="2" t="s">
        <v>126</v>
      </c>
      <c r="CU183" s="2" t="s">
        <v>376</v>
      </c>
      <c r="CV183" s="2" t="s">
        <v>2022</v>
      </c>
      <c r="CW183" s="2" t="s">
        <v>139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168</v>
      </c>
      <c r="DF183" s="2" t="s">
        <v>126</v>
      </c>
      <c r="DG183" s="2" t="s">
        <v>129</v>
      </c>
      <c r="DH183" s="2" t="s">
        <v>129</v>
      </c>
      <c r="DI183" s="2" t="s">
        <v>139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136</v>
      </c>
      <c r="DR183" s="2" t="s">
        <v>126</v>
      </c>
      <c r="DS183" s="2" t="s">
        <v>762</v>
      </c>
      <c r="DT183" s="2" t="s">
        <v>2023</v>
      </c>
      <c r="DU183" s="2" t="s">
        <v>139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136</v>
      </c>
      <c r="ED183" s="2" t="s">
        <v>126</v>
      </c>
      <c r="EE183" s="2" t="s">
        <v>764</v>
      </c>
      <c r="EF183" s="2" t="s">
        <v>129</v>
      </c>
      <c r="EG183" s="2" t="s">
        <v>139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150</v>
      </c>
      <c r="EP183" s="2" t="s">
        <v>126</v>
      </c>
      <c r="EQ183" s="2" t="s">
        <v>129</v>
      </c>
      <c r="ER183" s="2" t="s">
        <v>129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168</v>
      </c>
      <c r="FB183" s="2" t="s">
        <v>126</v>
      </c>
      <c r="FC183" s="2" t="s">
        <v>129</v>
      </c>
      <c r="FD183" s="2" t="s">
        <v>129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168</v>
      </c>
      <c r="FN183" s="2" t="s">
        <v>126</v>
      </c>
      <c r="FO183" s="2" t="s">
        <v>129</v>
      </c>
      <c r="FP183" s="2" t="s">
        <v>129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136</v>
      </c>
      <c r="FZ183" s="2" t="s">
        <v>126</v>
      </c>
      <c r="GA183" s="2" t="s">
        <v>412</v>
      </c>
      <c r="GB183" s="2" t="s">
        <v>129</v>
      </c>
      <c r="GC183" s="2" t="s">
        <v>139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136</v>
      </c>
      <c r="GL183" s="2" t="s">
        <v>126</v>
      </c>
      <c r="GM183" s="2" t="s">
        <v>520</v>
      </c>
      <c r="GN183" s="2" t="s">
        <v>129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168</v>
      </c>
      <c r="GX183" s="2" t="s">
        <v>126</v>
      </c>
      <c r="GY183" s="2" t="s">
        <v>129</v>
      </c>
      <c r="GZ183" s="2" t="s">
        <v>129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161</v>
      </c>
      <c r="HJ183" s="2" t="s">
        <v>126</v>
      </c>
      <c r="HK183" s="2" t="s">
        <v>129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169</v>
      </c>
      <c r="HV183" s="2" t="s">
        <v>126</v>
      </c>
      <c r="HW183" s="2" t="s">
        <v>129</v>
      </c>
      <c r="HX183" s="2" t="s">
        <v>129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168</v>
      </c>
      <c r="IH183" s="2" t="s">
        <v>126</v>
      </c>
      <c r="II183" s="2" t="s">
        <v>129</v>
      </c>
      <c r="IJ183" s="2" t="s">
        <v>129</v>
      </c>
      <c r="IK183" s="2" t="s">
        <v>139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136</v>
      </c>
      <c r="IT183" s="2" t="s">
        <v>126</v>
      </c>
      <c r="IU183" s="2" t="s">
        <v>342</v>
      </c>
      <c r="IV183" s="2" t="s">
        <v>129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168</v>
      </c>
      <c r="JF183" s="2" t="s">
        <v>126</v>
      </c>
      <c r="JG183" s="2" t="s">
        <v>129</v>
      </c>
      <c r="JH183" s="2" t="s">
        <v>129</v>
      </c>
      <c r="JI183" s="2" t="s">
        <v>139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136</v>
      </c>
      <c r="JR183" s="2" t="s">
        <v>126</v>
      </c>
      <c r="JS183" s="2" t="s">
        <v>940</v>
      </c>
      <c r="JT183" s="2" t="s">
        <v>129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168</v>
      </c>
      <c r="KD183" s="2" t="s">
        <v>126</v>
      </c>
      <c r="KE183" s="2" t="s">
        <v>129</v>
      </c>
      <c r="KF183" s="2" t="s">
        <v>129</v>
      </c>
      <c r="KG183" s="2" t="s">
        <v>139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126</v>
      </c>
      <c r="KQ183" s="2" t="s">
        <v>129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168</v>
      </c>
      <c r="LN183" s="2" t="s">
        <v>126</v>
      </c>
      <c r="LO183" s="2" t="s">
        <v>129</v>
      </c>
      <c r="LP183" s="2" t="s">
        <v>129</v>
      </c>
      <c r="LQ183" s="2" t="s">
        <v>139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168</v>
      </c>
      <c r="LZ183" s="2" t="s">
        <v>126</v>
      </c>
      <c r="MA183" s="2" t="s">
        <v>129</v>
      </c>
      <c r="MB183" s="2" t="s">
        <v>129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126</v>
      </c>
      <c r="MM183" s="2" t="s">
        <v>129</v>
      </c>
      <c r="MN183" s="2" t="s">
        <v>129</v>
      </c>
      <c r="MO183" s="2" t="s">
        <v>139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168</v>
      </c>
      <c r="MX183" s="2" t="s">
        <v>126</v>
      </c>
      <c r="MY183" s="2" t="s">
        <v>129</v>
      </c>
      <c r="MZ183" s="2" t="s">
        <v>129</v>
      </c>
      <c r="NA183" s="2" t="s">
        <v>139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168</v>
      </c>
      <c r="OH183" s="2" t="s">
        <v>126</v>
      </c>
      <c r="OI183" s="2" t="s">
        <v>129</v>
      </c>
      <c r="OJ183" s="2" t="s">
        <v>129</v>
      </c>
      <c r="OK183" s="2" t="s">
        <v>139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168</v>
      </c>
      <c r="PF183" s="2" t="s">
        <v>126</v>
      </c>
      <c r="PG183" s="2" t="s">
        <v>129</v>
      </c>
      <c r="PH183" s="2" t="s">
        <v>129</v>
      </c>
      <c r="PI183" s="2" t="s">
        <v>139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168</v>
      </c>
      <c r="QD183" s="2" t="s">
        <v>126</v>
      </c>
      <c r="QE183" s="2" t="s">
        <v>129</v>
      </c>
      <c r="QF183" s="2" t="s">
        <v>129</v>
      </c>
      <c r="QG183" s="2" t="s">
        <v>139</v>
      </c>
      <c r="QH183" s="2" t="s">
        <v>129</v>
      </c>
    </row>
    <row r="184">
      <c r="A184" s="2" t="s">
        <v>2024</v>
      </c>
      <c r="B184" s="2" t="s">
        <v>118</v>
      </c>
      <c r="C184" s="2" t="s">
        <v>1931</v>
      </c>
      <c r="D184" s="2" t="s">
        <v>560</v>
      </c>
      <c r="E184" s="2" t="s">
        <v>561</v>
      </c>
      <c r="F184" s="2" t="s">
        <v>1969</v>
      </c>
      <c r="G184" s="2" t="s">
        <v>1969</v>
      </c>
      <c r="H184" s="2" t="s">
        <v>1969</v>
      </c>
      <c r="I184" s="2" t="s">
        <v>2025</v>
      </c>
      <c r="J184" s="2" t="s">
        <v>124</v>
      </c>
      <c r="K184" s="2" t="s">
        <v>888</v>
      </c>
      <c r="L184" s="3">
        <v>39.85</v>
      </c>
      <c r="M184" s="3">
        <v>41.84</v>
      </c>
      <c r="N184" s="3">
        <v>79.99</v>
      </c>
      <c r="O184" s="2" t="s">
        <v>126</v>
      </c>
      <c r="P184" s="2" t="s">
        <v>443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176</v>
      </c>
      <c r="V184" s="2" t="s">
        <v>177</v>
      </c>
      <c r="W184" s="2" t="s">
        <v>326</v>
      </c>
      <c r="X184" s="2" t="s">
        <v>1957</v>
      </c>
      <c r="Y184" s="2" t="s">
        <v>129</v>
      </c>
      <c r="Z184" s="4"/>
      <c r="AA184" s="4">
        <f>=ROUNDDOWN({0},0)</f>
      </c>
      <c r="AB184" s="5"/>
      <c r="AC184" s="2" t="s">
        <v>2026</v>
      </c>
      <c r="AD184" s="4">
        <v>100</v>
      </c>
      <c r="AE184" s="4">
        <v>100</v>
      </c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129</v>
      </c>
      <c r="BM184" s="7"/>
      <c r="BN184" s="7"/>
      <c r="BO184" s="4"/>
      <c r="BP184" s="8"/>
      <c r="BQ184" s="4"/>
      <c r="BR184" s="8"/>
      <c r="BS184" s="7"/>
      <c r="BT184" s="7"/>
      <c r="BU184" s="2" t="s">
        <v>168</v>
      </c>
      <c r="BV184" s="2" t="s">
        <v>126</v>
      </c>
      <c r="BW184" s="2" t="s">
        <v>129</v>
      </c>
      <c r="BX184" s="2" t="s">
        <v>129</v>
      </c>
      <c r="BY184" s="2" t="s">
        <v>139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136</v>
      </c>
      <c r="CH184" s="2" t="s">
        <v>126</v>
      </c>
      <c r="CI184" s="2" t="s">
        <v>129</v>
      </c>
      <c r="CJ184" s="2" t="s">
        <v>129</v>
      </c>
      <c r="CK184" s="2" t="s">
        <v>139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168</v>
      </c>
      <c r="CT184" s="2" t="s">
        <v>126</v>
      </c>
      <c r="CU184" s="2" t="s">
        <v>129</v>
      </c>
      <c r="CV184" s="2" t="s">
        <v>129</v>
      </c>
      <c r="CW184" s="2" t="s">
        <v>139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168</v>
      </c>
      <c r="DF184" s="2" t="s">
        <v>126</v>
      </c>
      <c r="DG184" s="2" t="s">
        <v>129</v>
      </c>
      <c r="DH184" s="2" t="s">
        <v>129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168</v>
      </c>
      <c r="DR184" s="2" t="s">
        <v>126</v>
      </c>
      <c r="DS184" s="2" t="s">
        <v>129</v>
      </c>
      <c r="DT184" s="2" t="s">
        <v>129</v>
      </c>
      <c r="DU184" s="2" t="s">
        <v>139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168</v>
      </c>
      <c r="ED184" s="2" t="s">
        <v>126</v>
      </c>
      <c r="EE184" s="2" t="s">
        <v>129</v>
      </c>
      <c r="EF184" s="2" t="s">
        <v>129</v>
      </c>
      <c r="EG184" s="2" t="s">
        <v>139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168</v>
      </c>
      <c r="EP184" s="2" t="s">
        <v>126</v>
      </c>
      <c r="EQ184" s="2" t="s">
        <v>129</v>
      </c>
      <c r="ER184" s="2" t="s">
        <v>129</v>
      </c>
      <c r="ES184" s="2" t="s">
        <v>139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129</v>
      </c>
      <c r="FB184" s="2" t="s">
        <v>129</v>
      </c>
      <c r="FC184" s="2" t="s">
        <v>129</v>
      </c>
      <c r="FD184" s="2" t="s">
        <v>129</v>
      </c>
      <c r="FE184" s="2" t="s">
        <v>129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168</v>
      </c>
      <c r="FN184" s="2" t="s">
        <v>126</v>
      </c>
      <c r="FO184" s="2" t="s">
        <v>129</v>
      </c>
      <c r="FP184" s="2" t="s">
        <v>129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168</v>
      </c>
      <c r="FZ184" s="2" t="s">
        <v>126</v>
      </c>
      <c r="GA184" s="2" t="s">
        <v>129</v>
      </c>
      <c r="GB184" s="2" t="s">
        <v>129</v>
      </c>
      <c r="GC184" s="2" t="s">
        <v>139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168</v>
      </c>
      <c r="GL184" s="2" t="s">
        <v>126</v>
      </c>
      <c r="GM184" s="2" t="s">
        <v>129</v>
      </c>
      <c r="GN184" s="2" t="s">
        <v>129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169</v>
      </c>
      <c r="GX184" s="2" t="s">
        <v>126</v>
      </c>
      <c r="GY184" s="2" t="s">
        <v>129</v>
      </c>
      <c r="GZ184" s="2" t="s">
        <v>129</v>
      </c>
      <c r="HA184" s="2" t="s">
        <v>139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168</v>
      </c>
      <c r="HJ184" s="2" t="s">
        <v>126</v>
      </c>
      <c r="HK184" s="2" t="s">
        <v>129</v>
      </c>
      <c r="HL184" s="2" t="s">
        <v>129</v>
      </c>
      <c r="HM184" s="2" t="s">
        <v>139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169</v>
      </c>
      <c r="HV184" s="2" t="s">
        <v>126</v>
      </c>
      <c r="HW184" s="2" t="s">
        <v>129</v>
      </c>
      <c r="HX184" s="2" t="s">
        <v>129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168</v>
      </c>
      <c r="IH184" s="2" t="s">
        <v>126</v>
      </c>
      <c r="II184" s="2" t="s">
        <v>129</v>
      </c>
      <c r="IJ184" s="2" t="s">
        <v>129</v>
      </c>
      <c r="IK184" s="2" t="s">
        <v>139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168</v>
      </c>
      <c r="IT184" s="2" t="s">
        <v>126</v>
      </c>
      <c r="IU184" s="2" t="s">
        <v>129</v>
      </c>
      <c r="IV184" s="2" t="s">
        <v>129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169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126</v>
      </c>
      <c r="JS184" s="2" t="s">
        <v>129</v>
      </c>
      <c r="JT184" s="2" t="s">
        <v>129</v>
      </c>
      <c r="JU184" s="2" t="s">
        <v>139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168</v>
      </c>
      <c r="KD184" s="2" t="s">
        <v>126</v>
      </c>
      <c r="KE184" s="2" t="s">
        <v>129</v>
      </c>
      <c r="KF184" s="2" t="s">
        <v>129</v>
      </c>
      <c r="KG184" s="2" t="s">
        <v>139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126</v>
      </c>
      <c r="KQ184" s="2" t="s">
        <v>129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168</v>
      </c>
      <c r="LN184" s="2" t="s">
        <v>126</v>
      </c>
      <c r="LO184" s="2" t="s">
        <v>129</v>
      </c>
      <c r="LP184" s="2" t="s">
        <v>129</v>
      </c>
      <c r="LQ184" s="2" t="s">
        <v>139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168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129</v>
      </c>
      <c r="ML184" s="2" t="s">
        <v>129</v>
      </c>
      <c r="MM184" s="2" t="s">
        <v>129</v>
      </c>
      <c r="MN184" s="2" t="s">
        <v>129</v>
      </c>
      <c r="MO184" s="2" t="s">
        <v>129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169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168</v>
      </c>
      <c r="NJ184" s="2" t="s">
        <v>126</v>
      </c>
      <c r="NK184" s="2" t="s">
        <v>129</v>
      </c>
      <c r="NL184" s="2" t="s">
        <v>129</v>
      </c>
      <c r="NM184" s="2" t="s">
        <v>139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168</v>
      </c>
      <c r="OH184" s="2" t="s">
        <v>126</v>
      </c>
      <c r="OI184" s="2" t="s">
        <v>129</v>
      </c>
      <c r="OJ184" s="2" t="s">
        <v>129</v>
      </c>
      <c r="OK184" s="2" t="s">
        <v>139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168</v>
      </c>
      <c r="OT184" s="2" t="s">
        <v>126</v>
      </c>
      <c r="OU184" s="2" t="s">
        <v>129</v>
      </c>
      <c r="OV184" s="2" t="s">
        <v>129</v>
      </c>
      <c r="OW184" s="2" t="s">
        <v>139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168</v>
      </c>
      <c r="PF184" s="2" t="s">
        <v>126</v>
      </c>
      <c r="PG184" s="2" t="s">
        <v>129</v>
      </c>
      <c r="PH184" s="2" t="s">
        <v>129</v>
      </c>
      <c r="PI184" s="2" t="s">
        <v>139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169</v>
      </c>
      <c r="QD184" s="2" t="s">
        <v>126</v>
      </c>
      <c r="QE184" s="2" t="s">
        <v>129</v>
      </c>
      <c r="QF184" s="2" t="s">
        <v>129</v>
      </c>
      <c r="QG184" s="2" t="s">
        <v>139</v>
      </c>
      <c r="QH184" s="2" t="s">
        <v>129</v>
      </c>
    </row>
    <row r="185">
      <c r="A185" s="2" t="s">
        <v>2027</v>
      </c>
      <c r="B185" s="2" t="s">
        <v>118</v>
      </c>
      <c r="C185" s="2" t="s">
        <v>1931</v>
      </c>
      <c r="D185" s="2" t="s">
        <v>560</v>
      </c>
      <c r="E185" s="2" t="s">
        <v>561</v>
      </c>
      <c r="F185" s="2" t="s">
        <v>2028</v>
      </c>
      <c r="G185" s="2" t="s">
        <v>2028</v>
      </c>
      <c r="H185" s="2" t="s">
        <v>2028</v>
      </c>
      <c r="I185" s="2" t="s">
        <v>2029</v>
      </c>
      <c r="J185" s="2" t="s">
        <v>124</v>
      </c>
      <c r="K185" s="2" t="s">
        <v>1488</v>
      </c>
      <c r="L185" s="3">
        <v>48.75</v>
      </c>
      <c r="M185" s="3">
        <v>51.19</v>
      </c>
      <c r="N185" s="3">
        <v>99.99</v>
      </c>
      <c r="O185" s="2" t="s">
        <v>126</v>
      </c>
      <c r="P185" s="2" t="s">
        <v>443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176</v>
      </c>
      <c r="V185" s="2" t="s">
        <v>177</v>
      </c>
      <c r="W185" s="2" t="s">
        <v>381</v>
      </c>
      <c r="X185" s="2" t="s">
        <v>1933</v>
      </c>
      <c r="Y185" s="2" t="s">
        <v>707</v>
      </c>
      <c r="Z185" s="4">
        <v>77</v>
      </c>
      <c r="AA185" s="4">
        <f>=ROUNDDOWN(38.5,0)</f>
      </c>
      <c r="AB185" s="5">
        <v>2</v>
      </c>
      <c r="AC185" s="2" t="s">
        <v>129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129</v>
      </c>
      <c r="BM185" s="7"/>
      <c r="BN185" s="7"/>
      <c r="BO185" s="4"/>
      <c r="BP185" s="8"/>
      <c r="BQ185" s="4"/>
      <c r="BR185" s="8"/>
      <c r="BS185" s="7"/>
      <c r="BT185" s="7"/>
      <c r="BU185" s="2" t="s">
        <v>136</v>
      </c>
      <c r="BV185" s="2" t="s">
        <v>126</v>
      </c>
      <c r="BW185" s="2" t="s">
        <v>2030</v>
      </c>
      <c r="BX185" s="2" t="s">
        <v>1753</v>
      </c>
      <c r="BY185" s="2" t="s">
        <v>139</v>
      </c>
      <c r="BZ185" s="2" t="s">
        <v>129</v>
      </c>
      <c r="CA185" s="4"/>
      <c r="CB185" s="8"/>
      <c r="CC185" s="4"/>
      <c r="CD185" s="8"/>
      <c r="CE185" s="7"/>
      <c r="CF185" s="7"/>
      <c r="CG185" s="2" t="s">
        <v>136</v>
      </c>
      <c r="CH185" s="2" t="s">
        <v>126</v>
      </c>
      <c r="CI185" s="2" t="s">
        <v>516</v>
      </c>
      <c r="CJ185" s="2" t="s">
        <v>129</v>
      </c>
      <c r="CK185" s="2" t="s">
        <v>139</v>
      </c>
      <c r="CL185" s="2" t="s">
        <v>129</v>
      </c>
      <c r="CM185" s="4"/>
      <c r="CN185" s="8"/>
      <c r="CO185" s="4"/>
      <c r="CP185" s="8"/>
      <c r="CQ185" s="7"/>
      <c r="CR185" s="7"/>
      <c r="CS185" s="2" t="s">
        <v>136</v>
      </c>
      <c r="CT185" s="2" t="s">
        <v>126</v>
      </c>
      <c r="CU185" s="2" t="s">
        <v>2031</v>
      </c>
      <c r="CV185" s="2" t="s">
        <v>129</v>
      </c>
      <c r="CW185" s="2" t="s">
        <v>139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168</v>
      </c>
      <c r="DF185" s="2" t="s">
        <v>126</v>
      </c>
      <c r="DG185" s="2" t="s">
        <v>129</v>
      </c>
      <c r="DH185" s="2" t="s">
        <v>129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136</v>
      </c>
      <c r="DR185" s="2" t="s">
        <v>126</v>
      </c>
      <c r="DS185" s="2" t="s">
        <v>1442</v>
      </c>
      <c r="DT185" s="2" t="s">
        <v>2032</v>
      </c>
      <c r="DU185" s="2" t="s">
        <v>139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136</v>
      </c>
      <c r="ED185" s="2" t="s">
        <v>126</v>
      </c>
      <c r="EE185" s="2" t="s">
        <v>2033</v>
      </c>
      <c r="EF185" s="2" t="s">
        <v>129</v>
      </c>
      <c r="EG185" s="2" t="s">
        <v>139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150</v>
      </c>
      <c r="EP185" s="2" t="s">
        <v>126</v>
      </c>
      <c r="EQ185" s="2" t="s">
        <v>129</v>
      </c>
      <c r="ER185" s="2" t="s">
        <v>129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129</v>
      </c>
      <c r="FB185" s="2" t="s">
        <v>129</v>
      </c>
      <c r="FC185" s="2" t="s">
        <v>129</v>
      </c>
      <c r="FD185" s="2" t="s">
        <v>129</v>
      </c>
      <c r="FE185" s="2" t="s">
        <v>129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168</v>
      </c>
      <c r="FN185" s="2" t="s">
        <v>126</v>
      </c>
      <c r="FO185" s="2" t="s">
        <v>129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209</v>
      </c>
      <c r="FZ185" s="2" t="s">
        <v>126</v>
      </c>
      <c r="GA185" s="2" t="s">
        <v>129</v>
      </c>
      <c r="GB185" s="2" t="s">
        <v>129</v>
      </c>
      <c r="GC185" s="2" t="s">
        <v>139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150</v>
      </c>
      <c r="GL185" s="2" t="s">
        <v>126</v>
      </c>
      <c r="GM185" s="2" t="s">
        <v>129</v>
      </c>
      <c r="GN185" s="2" t="s">
        <v>129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169</v>
      </c>
      <c r="GX185" s="2" t="s">
        <v>126</v>
      </c>
      <c r="GY185" s="2" t="s">
        <v>129</v>
      </c>
      <c r="GZ185" s="2" t="s">
        <v>129</v>
      </c>
      <c r="HA185" s="2" t="s">
        <v>139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168</v>
      </c>
      <c r="HJ185" s="2" t="s">
        <v>126</v>
      </c>
      <c r="HK185" s="2" t="s">
        <v>129</v>
      </c>
      <c r="HL185" s="2" t="s">
        <v>129</v>
      </c>
      <c r="HM185" s="2" t="s">
        <v>139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169</v>
      </c>
      <c r="HV185" s="2" t="s">
        <v>126</v>
      </c>
      <c r="HW185" s="2" t="s">
        <v>129</v>
      </c>
      <c r="HX185" s="2" t="s">
        <v>129</v>
      </c>
      <c r="HY185" s="2" t="s">
        <v>139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168</v>
      </c>
      <c r="IH185" s="2" t="s">
        <v>126</v>
      </c>
      <c r="II185" s="2" t="s">
        <v>129</v>
      </c>
      <c r="IJ185" s="2" t="s">
        <v>129</v>
      </c>
      <c r="IK185" s="2" t="s">
        <v>139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136</v>
      </c>
      <c r="IT185" s="2" t="s">
        <v>126</v>
      </c>
      <c r="IU185" s="2" t="s">
        <v>790</v>
      </c>
      <c r="IV185" s="2" t="s">
        <v>129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169</v>
      </c>
      <c r="JF185" s="2" t="s">
        <v>126</v>
      </c>
      <c r="JG185" s="2" t="s">
        <v>129</v>
      </c>
      <c r="JH185" s="2" t="s">
        <v>129</v>
      </c>
      <c r="JI185" s="2" t="s">
        <v>139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126</v>
      </c>
      <c r="JS185" s="2" t="s">
        <v>516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168</v>
      </c>
      <c r="KD185" s="2" t="s">
        <v>126</v>
      </c>
      <c r="KE185" s="2" t="s">
        <v>129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126</v>
      </c>
      <c r="KQ185" s="2" t="s">
        <v>129</v>
      </c>
      <c r="KR185" s="2" t="s">
        <v>129</v>
      </c>
      <c r="KS185" s="2" t="s">
        <v>139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126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168</v>
      </c>
      <c r="LN185" s="2" t="s">
        <v>126</v>
      </c>
      <c r="LO185" s="2" t="s">
        <v>129</v>
      </c>
      <c r="LP185" s="2" t="s">
        <v>129</v>
      </c>
      <c r="LQ185" s="2" t="s">
        <v>139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168</v>
      </c>
      <c r="LZ185" s="2" t="s">
        <v>126</v>
      </c>
      <c r="MA185" s="2" t="s">
        <v>129</v>
      </c>
      <c r="MB185" s="2" t="s">
        <v>129</v>
      </c>
      <c r="MC185" s="2" t="s">
        <v>139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129</v>
      </c>
      <c r="ML185" s="2" t="s">
        <v>129</v>
      </c>
      <c r="MM185" s="2" t="s">
        <v>129</v>
      </c>
      <c r="MN185" s="2" t="s">
        <v>129</v>
      </c>
      <c r="MO185" s="2" t="s">
        <v>129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169</v>
      </c>
      <c r="MX185" s="2" t="s">
        <v>126</v>
      </c>
      <c r="MY185" s="2" t="s">
        <v>129</v>
      </c>
      <c r="MZ185" s="2" t="s">
        <v>129</v>
      </c>
      <c r="NA185" s="2" t="s">
        <v>139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126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168</v>
      </c>
      <c r="OH185" s="2" t="s">
        <v>126</v>
      </c>
      <c r="OI185" s="2" t="s">
        <v>129</v>
      </c>
      <c r="OJ185" s="2" t="s">
        <v>129</v>
      </c>
      <c r="OK185" s="2" t="s">
        <v>139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168</v>
      </c>
      <c r="OT185" s="2" t="s">
        <v>126</v>
      </c>
      <c r="OU185" s="2" t="s">
        <v>129</v>
      </c>
      <c r="OV185" s="2" t="s">
        <v>129</v>
      </c>
      <c r="OW185" s="2" t="s">
        <v>139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168</v>
      </c>
      <c r="PF185" s="2" t="s">
        <v>126</v>
      </c>
      <c r="PG185" s="2" t="s">
        <v>129</v>
      </c>
      <c r="PH185" s="2" t="s">
        <v>129</v>
      </c>
      <c r="PI185" s="2" t="s">
        <v>139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169</v>
      </c>
      <c r="QD185" s="2" t="s">
        <v>126</v>
      </c>
      <c r="QE185" s="2" t="s">
        <v>129</v>
      </c>
      <c r="QF185" s="2" t="s">
        <v>129</v>
      </c>
      <c r="QG185" s="2" t="s">
        <v>139</v>
      </c>
      <c r="QH185" s="2" t="s">
        <v>129</v>
      </c>
    </row>
    <row r="186">
      <c r="A186" s="2" t="s">
        <v>2034</v>
      </c>
      <c r="B186" s="2" t="s">
        <v>118</v>
      </c>
      <c r="C186" s="2" t="s">
        <v>1931</v>
      </c>
      <c r="D186" s="2" t="s">
        <v>560</v>
      </c>
      <c r="E186" s="2" t="s">
        <v>561</v>
      </c>
      <c r="F186" s="2" t="s">
        <v>2035</v>
      </c>
      <c r="G186" s="2" t="s">
        <v>2035</v>
      </c>
      <c r="H186" s="2" t="s">
        <v>2035</v>
      </c>
      <c r="I186" s="2" t="s">
        <v>2036</v>
      </c>
      <c r="J186" s="2" t="s">
        <v>124</v>
      </c>
      <c r="K186" s="2" t="s">
        <v>400</v>
      </c>
      <c r="L186" s="3">
        <v>45</v>
      </c>
      <c r="M186" s="3">
        <v>47.25</v>
      </c>
      <c r="N186" s="3">
        <v>104.99</v>
      </c>
      <c r="O186" s="2" t="s">
        <v>126</v>
      </c>
      <c r="P186" s="2" t="s">
        <v>512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176</v>
      </c>
      <c r="V186" s="2" t="s">
        <v>177</v>
      </c>
      <c r="W186" s="2" t="s">
        <v>326</v>
      </c>
      <c r="X186" s="2" t="s">
        <v>1976</v>
      </c>
      <c r="Y186" s="2" t="s">
        <v>1641</v>
      </c>
      <c r="Z186" s="4">
        <v>123</v>
      </c>
      <c r="AA186" s="4">
        <f>=ROUNDDOWN(30.75,0)</f>
      </c>
      <c r="AB186" s="5">
        <v>4</v>
      </c>
      <c r="AC186" s="2" t="s">
        <v>129</v>
      </c>
      <c r="AD186" s="4"/>
      <c r="AE186" s="4"/>
      <c r="AF186" s="6">
        <v>63</v>
      </c>
      <c r="AG186" s="6"/>
      <c r="AH186" s="7">
        <v>0.9565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129</v>
      </c>
      <c r="BM186" s="7"/>
      <c r="BN186" s="7"/>
      <c r="BO186" s="4"/>
      <c r="BP186" s="8"/>
      <c r="BQ186" s="4"/>
      <c r="BR186" s="8"/>
      <c r="BS186" s="7"/>
      <c r="BT186" s="7"/>
      <c r="BU186" s="2" t="s">
        <v>136</v>
      </c>
      <c r="BV186" s="2" t="s">
        <v>126</v>
      </c>
      <c r="BW186" s="2" t="s">
        <v>895</v>
      </c>
      <c r="BX186" s="2" t="s">
        <v>1312</v>
      </c>
      <c r="BY186" s="2" t="s">
        <v>139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136</v>
      </c>
      <c r="CH186" s="2" t="s">
        <v>126</v>
      </c>
      <c r="CI186" s="2" t="s">
        <v>1641</v>
      </c>
      <c r="CJ186" s="2" t="s">
        <v>2037</v>
      </c>
      <c r="CK186" s="2" t="s">
        <v>139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136</v>
      </c>
      <c r="CT186" s="2" t="s">
        <v>126</v>
      </c>
      <c r="CU186" s="2" t="s">
        <v>1155</v>
      </c>
      <c r="CV186" s="2" t="s">
        <v>1219</v>
      </c>
      <c r="CW186" s="2" t="s">
        <v>139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168</v>
      </c>
      <c r="DF186" s="2" t="s">
        <v>126</v>
      </c>
      <c r="DG186" s="2" t="s">
        <v>129</v>
      </c>
      <c r="DH186" s="2" t="s">
        <v>129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136</v>
      </c>
      <c r="DR186" s="2" t="s">
        <v>126</v>
      </c>
      <c r="DS186" s="2" t="s">
        <v>1442</v>
      </c>
      <c r="DT186" s="2" t="s">
        <v>129</v>
      </c>
      <c r="DU186" s="2" t="s">
        <v>139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136</v>
      </c>
      <c r="ED186" s="2" t="s">
        <v>126</v>
      </c>
      <c r="EE186" s="2" t="s">
        <v>1644</v>
      </c>
      <c r="EF186" s="2" t="s">
        <v>1996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150</v>
      </c>
      <c r="EP186" s="2" t="s">
        <v>126</v>
      </c>
      <c r="EQ186" s="2" t="s">
        <v>129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168</v>
      </c>
      <c r="FB186" s="2" t="s">
        <v>126</v>
      </c>
      <c r="FC186" s="2" t="s">
        <v>129</v>
      </c>
      <c r="FD186" s="2" t="s">
        <v>129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168</v>
      </c>
      <c r="FN186" s="2" t="s">
        <v>126</v>
      </c>
      <c r="FO186" s="2" t="s">
        <v>129</v>
      </c>
      <c r="FP186" s="2" t="s">
        <v>129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136</v>
      </c>
      <c r="FZ186" s="2" t="s">
        <v>126</v>
      </c>
      <c r="GA186" s="2" t="s">
        <v>518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136</v>
      </c>
      <c r="GL186" s="2" t="s">
        <v>126</v>
      </c>
      <c r="GM186" s="2" t="s">
        <v>520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169</v>
      </c>
      <c r="GX186" s="2" t="s">
        <v>126</v>
      </c>
      <c r="GY186" s="2" t="s">
        <v>129</v>
      </c>
      <c r="GZ186" s="2" t="s">
        <v>129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161</v>
      </c>
      <c r="HJ186" s="2" t="s">
        <v>126</v>
      </c>
      <c r="HK186" s="2" t="s">
        <v>129</v>
      </c>
      <c r="HL186" s="2" t="s">
        <v>129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126</v>
      </c>
      <c r="HW186" s="2" t="s">
        <v>129</v>
      </c>
      <c r="HX186" s="2" t="s">
        <v>129</v>
      </c>
      <c r="HY186" s="2" t="s">
        <v>139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168</v>
      </c>
      <c r="IH186" s="2" t="s">
        <v>126</v>
      </c>
      <c r="II186" s="2" t="s">
        <v>129</v>
      </c>
      <c r="IJ186" s="2" t="s">
        <v>129</v>
      </c>
      <c r="IK186" s="2" t="s">
        <v>139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136</v>
      </c>
      <c r="IT186" s="2" t="s">
        <v>126</v>
      </c>
      <c r="IU186" s="2" t="s">
        <v>639</v>
      </c>
      <c r="IV186" s="2" t="s">
        <v>516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169</v>
      </c>
      <c r="JF186" s="2" t="s">
        <v>126</v>
      </c>
      <c r="JG186" s="2" t="s">
        <v>129</v>
      </c>
      <c r="JH186" s="2" t="s">
        <v>129</v>
      </c>
      <c r="JI186" s="2" t="s">
        <v>139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126</v>
      </c>
      <c r="JS186" s="2" t="s">
        <v>895</v>
      </c>
      <c r="JT186" s="2" t="s">
        <v>129</v>
      </c>
      <c r="JU186" s="2" t="s">
        <v>139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168</v>
      </c>
      <c r="KD186" s="2" t="s">
        <v>126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126</v>
      </c>
      <c r="KQ186" s="2" t="s">
        <v>129</v>
      </c>
      <c r="KR186" s="2" t="s">
        <v>129</v>
      </c>
      <c r="KS186" s="2" t="s">
        <v>139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126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168</v>
      </c>
      <c r="LN186" s="2" t="s">
        <v>126</v>
      </c>
      <c r="LO186" s="2" t="s">
        <v>129</v>
      </c>
      <c r="LP186" s="2" t="s">
        <v>129</v>
      </c>
      <c r="LQ186" s="2" t="s">
        <v>139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168</v>
      </c>
      <c r="LZ186" s="2" t="s">
        <v>126</v>
      </c>
      <c r="MA186" s="2" t="s">
        <v>129</v>
      </c>
      <c r="MB186" s="2" t="s">
        <v>129</v>
      </c>
      <c r="MC186" s="2" t="s">
        <v>139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129</v>
      </c>
      <c r="ML186" s="2" t="s">
        <v>129</v>
      </c>
      <c r="MM186" s="2" t="s">
        <v>129</v>
      </c>
      <c r="MN186" s="2" t="s">
        <v>129</v>
      </c>
      <c r="MO186" s="2" t="s">
        <v>129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169</v>
      </c>
      <c r="MX186" s="2" t="s">
        <v>126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126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168</v>
      </c>
      <c r="OH186" s="2" t="s">
        <v>126</v>
      </c>
      <c r="OI186" s="2" t="s">
        <v>129</v>
      </c>
      <c r="OJ186" s="2" t="s">
        <v>129</v>
      </c>
      <c r="OK186" s="2" t="s">
        <v>139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168</v>
      </c>
      <c r="PF186" s="2" t="s">
        <v>126</v>
      </c>
      <c r="PG186" s="2" t="s">
        <v>129</v>
      </c>
      <c r="PH186" s="2" t="s">
        <v>129</v>
      </c>
      <c r="PI186" s="2" t="s">
        <v>139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129</v>
      </c>
      <c r="PR186" s="2" t="s">
        <v>129</v>
      </c>
      <c r="PS186" s="2" t="s">
        <v>129</v>
      </c>
      <c r="PT186" s="2" t="s">
        <v>129</v>
      </c>
      <c r="PU186" s="2" t="s">
        <v>129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126</v>
      </c>
      <c r="QE186" s="2" t="s">
        <v>129</v>
      </c>
      <c r="QF186" s="2" t="s">
        <v>129</v>
      </c>
      <c r="QG186" s="2" t="s">
        <v>139</v>
      </c>
      <c r="QH186" s="2" t="s">
        <v>129</v>
      </c>
    </row>
    <row r="187">
      <c r="A187" s="2" t="s">
        <v>2038</v>
      </c>
      <c r="B187" s="2" t="s">
        <v>118</v>
      </c>
      <c r="C187" s="2" t="s">
        <v>1931</v>
      </c>
      <c r="D187" s="2" t="s">
        <v>560</v>
      </c>
      <c r="E187" s="2" t="s">
        <v>561</v>
      </c>
      <c r="F187" s="2" t="s">
        <v>2039</v>
      </c>
      <c r="G187" s="2" t="s">
        <v>2039</v>
      </c>
      <c r="H187" s="2" t="s">
        <v>2039</v>
      </c>
      <c r="I187" s="2" t="s">
        <v>2040</v>
      </c>
      <c r="J187" s="2" t="s">
        <v>124</v>
      </c>
      <c r="K187" s="2" t="s">
        <v>785</v>
      </c>
      <c r="L187" s="3">
        <v>63</v>
      </c>
      <c r="M187" s="3">
        <v>66.15</v>
      </c>
      <c r="N187" s="3">
        <v>129.99</v>
      </c>
      <c r="O187" s="2" t="s">
        <v>126</v>
      </c>
      <c r="P187" s="2" t="s">
        <v>443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176</v>
      </c>
      <c r="V187" s="2" t="s">
        <v>177</v>
      </c>
      <c r="W187" s="2" t="s">
        <v>1976</v>
      </c>
      <c r="X187" s="2" t="s">
        <v>800</v>
      </c>
      <c r="Y187" s="2" t="s">
        <v>129</v>
      </c>
      <c r="Z187" s="4"/>
      <c r="AA187" s="4">
        <f>=ROUNDDOWN({0},0)</f>
      </c>
      <c r="AB187" s="5"/>
      <c r="AC187" s="2" t="s">
        <v>134</v>
      </c>
      <c r="AD187" s="4">
        <v>100</v>
      </c>
      <c r="AE187" s="4">
        <v>100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129</v>
      </c>
      <c r="BM187" s="7"/>
      <c r="BN187" s="7"/>
      <c r="BO187" s="4"/>
      <c r="BP187" s="8"/>
      <c r="BQ187" s="4"/>
      <c r="BR187" s="8"/>
      <c r="BS187" s="7"/>
      <c r="BT187" s="7"/>
      <c r="BU187" s="2" t="s">
        <v>168</v>
      </c>
      <c r="BV187" s="2" t="s">
        <v>126</v>
      </c>
      <c r="BW187" s="2" t="s">
        <v>129</v>
      </c>
      <c r="BX187" s="2" t="s">
        <v>129</v>
      </c>
      <c r="BY187" s="2" t="s">
        <v>139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136</v>
      </c>
      <c r="CH187" s="2" t="s">
        <v>126</v>
      </c>
      <c r="CI187" s="2" t="s">
        <v>129</v>
      </c>
      <c r="CJ187" s="2" t="s">
        <v>129</v>
      </c>
      <c r="CK187" s="2" t="s">
        <v>139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168</v>
      </c>
      <c r="CT187" s="2" t="s">
        <v>126</v>
      </c>
      <c r="CU187" s="2" t="s">
        <v>129</v>
      </c>
      <c r="CV187" s="2" t="s">
        <v>129</v>
      </c>
      <c r="CW187" s="2" t="s">
        <v>139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168</v>
      </c>
      <c r="DF187" s="2" t="s">
        <v>126</v>
      </c>
      <c r="DG187" s="2" t="s">
        <v>129</v>
      </c>
      <c r="DH187" s="2" t="s">
        <v>129</v>
      </c>
      <c r="DI187" s="2" t="s">
        <v>139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168</v>
      </c>
      <c r="DR187" s="2" t="s">
        <v>126</v>
      </c>
      <c r="DS187" s="2" t="s">
        <v>129</v>
      </c>
      <c r="DT187" s="2" t="s">
        <v>129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168</v>
      </c>
      <c r="ED187" s="2" t="s">
        <v>126</v>
      </c>
      <c r="EE187" s="2" t="s">
        <v>129</v>
      </c>
      <c r="EF187" s="2" t="s">
        <v>129</v>
      </c>
      <c r="EG187" s="2" t="s">
        <v>139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168</v>
      </c>
      <c r="EP187" s="2" t="s">
        <v>126</v>
      </c>
      <c r="EQ187" s="2" t="s">
        <v>129</v>
      </c>
      <c r="ER187" s="2" t="s">
        <v>129</v>
      </c>
      <c r="ES187" s="2" t="s">
        <v>139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129</v>
      </c>
      <c r="FB187" s="2" t="s">
        <v>129</v>
      </c>
      <c r="FC187" s="2" t="s">
        <v>129</v>
      </c>
      <c r="FD187" s="2" t="s">
        <v>129</v>
      </c>
      <c r="FE187" s="2" t="s">
        <v>129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168</v>
      </c>
      <c r="FN187" s="2" t="s">
        <v>126</v>
      </c>
      <c r="FO187" s="2" t="s">
        <v>129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168</v>
      </c>
      <c r="FZ187" s="2" t="s">
        <v>126</v>
      </c>
      <c r="GA187" s="2" t="s">
        <v>129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168</v>
      </c>
      <c r="GL187" s="2" t="s">
        <v>126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169</v>
      </c>
      <c r="GX187" s="2" t="s">
        <v>126</v>
      </c>
      <c r="GY187" s="2" t="s">
        <v>129</v>
      </c>
      <c r="GZ187" s="2" t="s">
        <v>129</v>
      </c>
      <c r="HA187" s="2" t="s">
        <v>139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168</v>
      </c>
      <c r="HJ187" s="2" t="s">
        <v>126</v>
      </c>
      <c r="HK187" s="2" t="s">
        <v>129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169</v>
      </c>
      <c r="HV187" s="2" t="s">
        <v>126</v>
      </c>
      <c r="HW187" s="2" t="s">
        <v>129</v>
      </c>
      <c r="HX187" s="2" t="s">
        <v>129</v>
      </c>
      <c r="HY187" s="2" t="s">
        <v>139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168</v>
      </c>
      <c r="IH187" s="2" t="s">
        <v>126</v>
      </c>
      <c r="II187" s="2" t="s">
        <v>129</v>
      </c>
      <c r="IJ187" s="2" t="s">
        <v>129</v>
      </c>
      <c r="IK187" s="2" t="s">
        <v>139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168</v>
      </c>
      <c r="IT187" s="2" t="s">
        <v>126</v>
      </c>
      <c r="IU187" s="2" t="s">
        <v>129</v>
      </c>
      <c r="IV187" s="2" t="s">
        <v>129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169</v>
      </c>
      <c r="JF187" s="2" t="s">
        <v>126</v>
      </c>
      <c r="JG187" s="2" t="s">
        <v>129</v>
      </c>
      <c r="JH187" s="2" t="s">
        <v>129</v>
      </c>
      <c r="JI187" s="2" t="s">
        <v>139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136</v>
      </c>
      <c r="JR187" s="2" t="s">
        <v>126</v>
      </c>
      <c r="JS187" s="2" t="s">
        <v>129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168</v>
      </c>
      <c r="KD187" s="2" t="s">
        <v>126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126</v>
      </c>
      <c r="KQ187" s="2" t="s">
        <v>129</v>
      </c>
      <c r="KR187" s="2" t="s">
        <v>129</v>
      </c>
      <c r="KS187" s="2" t="s">
        <v>139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169</v>
      </c>
      <c r="LB187" s="2" t="s">
        <v>126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168</v>
      </c>
      <c r="LN187" s="2" t="s">
        <v>126</v>
      </c>
      <c r="LO187" s="2" t="s">
        <v>129</v>
      </c>
      <c r="LP187" s="2" t="s">
        <v>129</v>
      </c>
      <c r="LQ187" s="2" t="s">
        <v>139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168</v>
      </c>
      <c r="LZ187" s="2" t="s">
        <v>126</v>
      </c>
      <c r="MA187" s="2" t="s">
        <v>129</v>
      </c>
      <c r="MB187" s="2" t="s">
        <v>129</v>
      </c>
      <c r="MC187" s="2" t="s">
        <v>139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129</v>
      </c>
      <c r="ML187" s="2" t="s">
        <v>129</v>
      </c>
      <c r="MM187" s="2" t="s">
        <v>129</v>
      </c>
      <c r="MN187" s="2" t="s">
        <v>129</v>
      </c>
      <c r="MO187" s="2" t="s">
        <v>129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169</v>
      </c>
      <c r="MX187" s="2" t="s">
        <v>126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168</v>
      </c>
      <c r="NJ187" s="2" t="s">
        <v>126</v>
      </c>
      <c r="NK187" s="2" t="s">
        <v>129</v>
      </c>
      <c r="NL187" s="2" t="s">
        <v>129</v>
      </c>
      <c r="NM187" s="2" t="s">
        <v>139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126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168</v>
      </c>
      <c r="OH187" s="2" t="s">
        <v>126</v>
      </c>
      <c r="OI187" s="2" t="s">
        <v>129</v>
      </c>
      <c r="OJ187" s="2" t="s">
        <v>129</v>
      </c>
      <c r="OK187" s="2" t="s">
        <v>139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168</v>
      </c>
      <c r="OT187" s="2" t="s">
        <v>126</v>
      </c>
      <c r="OU187" s="2" t="s">
        <v>129</v>
      </c>
      <c r="OV187" s="2" t="s">
        <v>129</v>
      </c>
      <c r="OW187" s="2" t="s">
        <v>139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168</v>
      </c>
      <c r="PF187" s="2" t="s">
        <v>126</v>
      </c>
      <c r="PG187" s="2" t="s">
        <v>129</v>
      </c>
      <c r="PH187" s="2" t="s">
        <v>129</v>
      </c>
      <c r="PI187" s="2" t="s">
        <v>139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129</v>
      </c>
      <c r="PR187" s="2" t="s">
        <v>129</v>
      </c>
      <c r="PS187" s="2" t="s">
        <v>129</v>
      </c>
      <c r="PT187" s="2" t="s">
        <v>129</v>
      </c>
      <c r="PU187" s="2" t="s">
        <v>129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169</v>
      </c>
      <c r="QD187" s="2" t="s">
        <v>126</v>
      </c>
      <c r="QE187" s="2" t="s">
        <v>129</v>
      </c>
      <c r="QF187" s="2" t="s">
        <v>129</v>
      </c>
      <c r="QG187" s="2" t="s">
        <v>139</v>
      </c>
      <c r="QH187" s="2" t="s">
        <v>129</v>
      </c>
    </row>
    <row r="188">
      <c r="A188" s="2" t="s">
        <v>2041</v>
      </c>
      <c r="B188" s="2" t="s">
        <v>118</v>
      </c>
      <c r="C188" s="2" t="s">
        <v>1931</v>
      </c>
      <c r="D188" s="2" t="s">
        <v>560</v>
      </c>
      <c r="E188" s="2" t="s">
        <v>561</v>
      </c>
      <c r="F188" s="2" t="s">
        <v>2042</v>
      </c>
      <c r="G188" s="2" t="s">
        <v>2042</v>
      </c>
      <c r="H188" s="2" t="s">
        <v>2042</v>
      </c>
      <c r="I188" s="2" t="s">
        <v>2043</v>
      </c>
      <c r="J188" s="2" t="s">
        <v>124</v>
      </c>
      <c r="K188" s="2" t="s">
        <v>2044</v>
      </c>
      <c r="L188" s="3">
        <v>90</v>
      </c>
      <c r="M188" s="3">
        <v>94.5</v>
      </c>
      <c r="N188" s="3">
        <v>189.99</v>
      </c>
      <c r="O188" s="2" t="s">
        <v>126</v>
      </c>
      <c r="P188" s="2" t="s">
        <v>443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939</v>
      </c>
      <c r="V188" s="2" t="s">
        <v>177</v>
      </c>
      <c r="W188" s="2" t="s">
        <v>1976</v>
      </c>
      <c r="X188" s="2" t="s">
        <v>129</v>
      </c>
      <c r="Y188" s="2" t="s">
        <v>2045</v>
      </c>
      <c r="Z188" s="4">
        <v>90</v>
      </c>
      <c r="AA188" s="4">
        <f>=ROUNDDOWN({0},0)</f>
      </c>
      <c r="AB188" s="5"/>
      <c r="AC188" s="2" t="s">
        <v>129</v>
      </c>
      <c r="AD188" s="4"/>
      <c r="AE188" s="4"/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136</v>
      </c>
      <c r="BV188" s="2" t="s">
        <v>126</v>
      </c>
      <c r="BW188" s="2" t="s">
        <v>2046</v>
      </c>
      <c r="BX188" s="2" t="s">
        <v>129</v>
      </c>
      <c r="BY188" s="2" t="s">
        <v>139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126</v>
      </c>
      <c r="CI188" s="2" t="s">
        <v>1791</v>
      </c>
      <c r="CJ188" s="2" t="s">
        <v>129</v>
      </c>
      <c r="CK188" s="2" t="s">
        <v>139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136</v>
      </c>
      <c r="CT188" s="2" t="s">
        <v>126</v>
      </c>
      <c r="CU188" s="2" t="s">
        <v>770</v>
      </c>
      <c r="CV188" s="2" t="s">
        <v>129</v>
      </c>
      <c r="CW188" s="2" t="s">
        <v>139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168</v>
      </c>
      <c r="DF188" s="2" t="s">
        <v>126</v>
      </c>
      <c r="DG188" s="2" t="s">
        <v>129</v>
      </c>
      <c r="DH188" s="2" t="s">
        <v>129</v>
      </c>
      <c r="DI188" s="2" t="s">
        <v>139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209</v>
      </c>
      <c r="DR188" s="2" t="s">
        <v>126</v>
      </c>
      <c r="DS188" s="2" t="s">
        <v>129</v>
      </c>
      <c r="DT188" s="2" t="s">
        <v>129</v>
      </c>
      <c r="DU188" s="2" t="s">
        <v>139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136</v>
      </c>
      <c r="ED188" s="2" t="s">
        <v>126</v>
      </c>
      <c r="EE188" s="2" t="s">
        <v>2033</v>
      </c>
      <c r="EF188" s="2" t="s">
        <v>129</v>
      </c>
      <c r="EG188" s="2" t="s">
        <v>139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150</v>
      </c>
      <c r="EP188" s="2" t="s">
        <v>126</v>
      </c>
      <c r="EQ188" s="2" t="s">
        <v>129</v>
      </c>
      <c r="ER188" s="2" t="s">
        <v>129</v>
      </c>
      <c r="ES188" s="2" t="s">
        <v>139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129</v>
      </c>
      <c r="FB188" s="2" t="s">
        <v>129</v>
      </c>
      <c r="FC188" s="2" t="s">
        <v>129</v>
      </c>
      <c r="FD188" s="2" t="s">
        <v>129</v>
      </c>
      <c r="FE188" s="2" t="s">
        <v>129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168</v>
      </c>
      <c r="FN188" s="2" t="s">
        <v>126</v>
      </c>
      <c r="FO188" s="2" t="s">
        <v>129</v>
      </c>
      <c r="FP188" s="2" t="s">
        <v>129</v>
      </c>
      <c r="FQ188" s="2" t="s">
        <v>139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209</v>
      </c>
      <c r="FZ188" s="2" t="s">
        <v>126</v>
      </c>
      <c r="GA188" s="2" t="s">
        <v>129</v>
      </c>
      <c r="GB188" s="2" t="s">
        <v>129</v>
      </c>
      <c r="GC188" s="2" t="s">
        <v>139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150</v>
      </c>
      <c r="GL188" s="2" t="s">
        <v>126</v>
      </c>
      <c r="GM188" s="2" t="s">
        <v>129</v>
      </c>
      <c r="GN188" s="2" t="s">
        <v>129</v>
      </c>
      <c r="GO188" s="2" t="s">
        <v>139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169</v>
      </c>
      <c r="GX188" s="2" t="s">
        <v>126</v>
      </c>
      <c r="GY188" s="2" t="s">
        <v>129</v>
      </c>
      <c r="GZ188" s="2" t="s">
        <v>129</v>
      </c>
      <c r="HA188" s="2" t="s">
        <v>139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168</v>
      </c>
      <c r="HJ188" s="2" t="s">
        <v>126</v>
      </c>
      <c r="HK188" s="2" t="s">
        <v>129</v>
      </c>
      <c r="HL188" s="2" t="s">
        <v>129</v>
      </c>
      <c r="HM188" s="2" t="s">
        <v>139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126</v>
      </c>
      <c r="HW188" s="2" t="s">
        <v>129</v>
      </c>
      <c r="HX188" s="2" t="s">
        <v>129</v>
      </c>
      <c r="HY188" s="2" t="s">
        <v>139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168</v>
      </c>
      <c r="IH188" s="2" t="s">
        <v>126</v>
      </c>
      <c r="II188" s="2" t="s">
        <v>129</v>
      </c>
      <c r="IJ188" s="2" t="s">
        <v>129</v>
      </c>
      <c r="IK188" s="2" t="s">
        <v>139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136</v>
      </c>
      <c r="IT188" s="2" t="s">
        <v>126</v>
      </c>
      <c r="IU188" s="2" t="s">
        <v>790</v>
      </c>
      <c r="IV188" s="2" t="s">
        <v>129</v>
      </c>
      <c r="IW188" s="2" t="s">
        <v>139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169</v>
      </c>
      <c r="JF188" s="2" t="s">
        <v>126</v>
      </c>
      <c r="JG188" s="2" t="s">
        <v>129</v>
      </c>
      <c r="JH188" s="2" t="s">
        <v>129</v>
      </c>
      <c r="JI188" s="2" t="s">
        <v>139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136</v>
      </c>
      <c r="JR188" s="2" t="s">
        <v>126</v>
      </c>
      <c r="JS188" s="2" t="s">
        <v>1791</v>
      </c>
      <c r="JT188" s="2" t="s">
        <v>129</v>
      </c>
      <c r="JU188" s="2" t="s">
        <v>139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168</v>
      </c>
      <c r="KD188" s="2" t="s">
        <v>126</v>
      </c>
      <c r="KE188" s="2" t="s">
        <v>129</v>
      </c>
      <c r="KF188" s="2" t="s">
        <v>129</v>
      </c>
      <c r="KG188" s="2" t="s">
        <v>139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169</v>
      </c>
      <c r="KP188" s="2" t="s">
        <v>126</v>
      </c>
      <c r="KQ188" s="2" t="s">
        <v>129</v>
      </c>
      <c r="KR188" s="2" t="s">
        <v>129</v>
      </c>
      <c r="KS188" s="2" t="s">
        <v>139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169</v>
      </c>
      <c r="LB188" s="2" t="s">
        <v>126</v>
      </c>
      <c r="LC188" s="2" t="s">
        <v>129</v>
      </c>
      <c r="LD188" s="2" t="s">
        <v>129</v>
      </c>
      <c r="LE188" s="2" t="s">
        <v>139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168</v>
      </c>
      <c r="LN188" s="2" t="s">
        <v>126</v>
      </c>
      <c r="LO188" s="2" t="s">
        <v>129</v>
      </c>
      <c r="LP188" s="2" t="s">
        <v>129</v>
      </c>
      <c r="LQ188" s="2" t="s">
        <v>139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168</v>
      </c>
      <c r="LZ188" s="2" t="s">
        <v>126</v>
      </c>
      <c r="MA188" s="2" t="s">
        <v>129</v>
      </c>
      <c r="MB188" s="2" t="s">
        <v>129</v>
      </c>
      <c r="MC188" s="2" t="s">
        <v>139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129</v>
      </c>
      <c r="ML188" s="2" t="s">
        <v>129</v>
      </c>
      <c r="MM188" s="2" t="s">
        <v>129</v>
      </c>
      <c r="MN188" s="2" t="s">
        <v>129</v>
      </c>
      <c r="MO188" s="2" t="s">
        <v>129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169</v>
      </c>
      <c r="MX188" s="2" t="s">
        <v>126</v>
      </c>
      <c r="MY188" s="2" t="s">
        <v>129</v>
      </c>
      <c r="MZ188" s="2" t="s">
        <v>129</v>
      </c>
      <c r="NA188" s="2" t="s">
        <v>139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169</v>
      </c>
      <c r="NV188" s="2" t="s">
        <v>126</v>
      </c>
      <c r="NW188" s="2" t="s">
        <v>129</v>
      </c>
      <c r="NX188" s="2" t="s">
        <v>129</v>
      </c>
      <c r="NY188" s="2" t="s">
        <v>139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168</v>
      </c>
      <c r="OH188" s="2" t="s">
        <v>126</v>
      </c>
      <c r="OI188" s="2" t="s">
        <v>129</v>
      </c>
      <c r="OJ188" s="2" t="s">
        <v>129</v>
      </c>
      <c r="OK188" s="2" t="s">
        <v>139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168</v>
      </c>
      <c r="OT188" s="2" t="s">
        <v>126</v>
      </c>
      <c r="OU188" s="2" t="s">
        <v>129</v>
      </c>
      <c r="OV188" s="2" t="s">
        <v>129</v>
      </c>
      <c r="OW188" s="2" t="s">
        <v>139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168</v>
      </c>
      <c r="PF188" s="2" t="s">
        <v>126</v>
      </c>
      <c r="PG188" s="2" t="s">
        <v>129</v>
      </c>
      <c r="PH188" s="2" t="s">
        <v>129</v>
      </c>
      <c r="PI188" s="2" t="s">
        <v>139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169</v>
      </c>
      <c r="QD188" s="2" t="s">
        <v>126</v>
      </c>
      <c r="QE188" s="2" t="s">
        <v>129</v>
      </c>
      <c r="QF188" s="2" t="s">
        <v>129</v>
      </c>
      <c r="QG188" s="2" t="s">
        <v>139</v>
      </c>
      <c r="QH188" s="2" t="s">
        <v>129</v>
      </c>
    </row>
    <row r="189">
      <c r="A189" s="2" t="s">
        <v>2047</v>
      </c>
      <c r="B189" s="2" t="s">
        <v>118</v>
      </c>
      <c r="C189" s="2" t="s">
        <v>1931</v>
      </c>
      <c r="D189" s="2" t="s">
        <v>437</v>
      </c>
      <c r="E189" s="2" t="s">
        <v>438</v>
      </c>
      <c r="F189" s="2" t="s">
        <v>2048</v>
      </c>
      <c r="G189" s="2" t="s">
        <v>2048</v>
      </c>
      <c r="H189" s="2" t="s">
        <v>2048</v>
      </c>
      <c r="I189" s="2" t="s">
        <v>2049</v>
      </c>
      <c r="J189" s="2" t="s">
        <v>124</v>
      </c>
      <c r="K189" s="2" t="s">
        <v>1831</v>
      </c>
      <c r="L189" s="3">
        <v>157.92</v>
      </c>
      <c r="M189" s="3">
        <v>165.82</v>
      </c>
      <c r="N189" s="3">
        <v>329</v>
      </c>
      <c r="O189" s="2" t="s">
        <v>263</v>
      </c>
      <c r="P189" s="2" t="s">
        <v>264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129</v>
      </c>
      <c r="V189" s="2" t="s">
        <v>131</v>
      </c>
      <c r="W189" s="2" t="s">
        <v>132</v>
      </c>
      <c r="X189" s="2" t="s">
        <v>129</v>
      </c>
      <c r="Y189" s="2" t="s">
        <v>2002</v>
      </c>
      <c r="Z189" s="4"/>
      <c r="AA189" s="4">
        <f>=ROUNDDOWN({0},0)</f>
      </c>
      <c r="AB189" s="5">
        <v>0.7</v>
      </c>
      <c r="AC189" s="2" t="s">
        <v>129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28</v>
      </c>
      <c r="AQ189" s="8">
        <v>2532.44</v>
      </c>
      <c r="AR189" s="4"/>
      <c r="AS189" s="8"/>
      <c r="AT189" s="7"/>
      <c r="AU189" s="7"/>
      <c r="AV189" s="4">
        <v>28</v>
      </c>
      <c r="AW189" s="8">
        <v>2532.44</v>
      </c>
      <c r="AX189" s="4"/>
      <c r="AY189" s="8"/>
      <c r="AZ189" s="7"/>
      <c r="BA189" s="7"/>
      <c r="BB189" s="7">
        <v>1</v>
      </c>
      <c r="BC189" s="4">
        <v>28</v>
      </c>
      <c r="BD189" s="8">
        <v>2532.44</v>
      </c>
      <c r="BE189" s="4"/>
      <c r="BF189" s="8"/>
      <c r="BG189" s="7"/>
      <c r="BH189" s="7"/>
      <c r="BI189" s="7">
        <v>1</v>
      </c>
      <c r="BJ189" s="4">
        <v>28</v>
      </c>
      <c r="BK189" s="8">
        <v>2532.44</v>
      </c>
      <c r="BL189" s="2" t="s">
        <v>761</v>
      </c>
      <c r="BM189" s="7">
        <v>1</v>
      </c>
      <c r="BN189" s="7">
        <v>1</v>
      </c>
      <c r="BO189" s="4">
        <v>14</v>
      </c>
      <c r="BP189" s="8">
        <v>1276.8</v>
      </c>
      <c r="BQ189" s="4"/>
      <c r="BR189" s="8"/>
      <c r="BS189" s="7"/>
      <c r="BT189" s="7"/>
      <c r="BU189" s="2" t="s">
        <v>136</v>
      </c>
      <c r="BV189" s="2" t="s">
        <v>170</v>
      </c>
      <c r="BW189" s="2" t="s">
        <v>1982</v>
      </c>
      <c r="BX189" s="2" t="s">
        <v>914</v>
      </c>
      <c r="BY189" s="2" t="s">
        <v>139</v>
      </c>
      <c r="BZ189" s="2" t="s">
        <v>129</v>
      </c>
      <c r="CA189" s="4">
        <v>2</v>
      </c>
      <c r="CB189" s="8">
        <v>331.64</v>
      </c>
      <c r="CC189" s="4"/>
      <c r="CD189" s="8"/>
      <c r="CE189" s="7"/>
      <c r="CF189" s="7"/>
      <c r="CG189" s="2" t="s">
        <v>136</v>
      </c>
      <c r="CH189" s="2" t="s">
        <v>170</v>
      </c>
      <c r="CI189" s="2" t="s">
        <v>2002</v>
      </c>
      <c r="CJ189" s="2" t="s">
        <v>2050</v>
      </c>
      <c r="CK189" s="2" t="s">
        <v>139</v>
      </c>
      <c r="CL189" s="2" t="s">
        <v>129</v>
      </c>
      <c r="CM189" s="4">
        <v>12</v>
      </c>
      <c r="CN189" s="8">
        <v>924</v>
      </c>
      <c r="CO189" s="4"/>
      <c r="CP189" s="8"/>
      <c r="CQ189" s="7"/>
      <c r="CR189" s="7"/>
      <c r="CS189" s="2" t="s">
        <v>136</v>
      </c>
      <c r="CT189" s="2" t="s">
        <v>170</v>
      </c>
      <c r="CU189" s="2" t="s">
        <v>578</v>
      </c>
      <c r="CV189" s="2" t="s">
        <v>487</v>
      </c>
      <c r="CW189" s="2" t="s">
        <v>311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168</v>
      </c>
      <c r="DF189" s="2" t="s">
        <v>170</v>
      </c>
      <c r="DG189" s="2" t="s">
        <v>129</v>
      </c>
      <c r="DH189" s="2" t="s">
        <v>129</v>
      </c>
      <c r="DI189" s="2" t="s">
        <v>139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209</v>
      </c>
      <c r="DR189" s="2" t="s">
        <v>170</v>
      </c>
      <c r="DS189" s="2" t="s">
        <v>129</v>
      </c>
      <c r="DT189" s="2" t="s">
        <v>129</v>
      </c>
      <c r="DU189" s="2" t="s">
        <v>139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136</v>
      </c>
      <c r="ED189" s="2" t="s">
        <v>170</v>
      </c>
      <c r="EE189" s="2" t="s">
        <v>764</v>
      </c>
      <c r="EF189" s="2" t="s">
        <v>129</v>
      </c>
      <c r="EG189" s="2" t="s">
        <v>139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170</v>
      </c>
      <c r="EQ189" s="2" t="s">
        <v>486</v>
      </c>
      <c r="ER189" s="2" t="s">
        <v>2051</v>
      </c>
      <c r="ES189" s="2" t="s">
        <v>139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136</v>
      </c>
      <c r="FB189" s="2" t="s">
        <v>151</v>
      </c>
      <c r="FC189" s="2" t="s">
        <v>1058</v>
      </c>
      <c r="FD189" s="2" t="s">
        <v>494</v>
      </c>
      <c r="FE189" s="2" t="s">
        <v>311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168</v>
      </c>
      <c r="FN189" s="2" t="s">
        <v>170</v>
      </c>
      <c r="FO189" s="2" t="s">
        <v>129</v>
      </c>
      <c r="FP189" s="2" t="s">
        <v>129</v>
      </c>
      <c r="FQ189" s="2" t="s">
        <v>139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136</v>
      </c>
      <c r="FZ189" s="2" t="s">
        <v>170</v>
      </c>
      <c r="GA189" s="2" t="s">
        <v>1936</v>
      </c>
      <c r="GB189" s="2" t="s">
        <v>129</v>
      </c>
      <c r="GC189" s="2" t="s">
        <v>139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168</v>
      </c>
      <c r="GL189" s="2" t="s">
        <v>170</v>
      </c>
      <c r="GM189" s="2" t="s">
        <v>129</v>
      </c>
      <c r="GN189" s="2" t="s">
        <v>129</v>
      </c>
      <c r="GO189" s="2" t="s">
        <v>139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170</v>
      </c>
      <c r="GY189" s="2" t="s">
        <v>129</v>
      </c>
      <c r="GZ189" s="2" t="s">
        <v>129</v>
      </c>
      <c r="HA189" s="2" t="s">
        <v>139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170</v>
      </c>
      <c r="HK189" s="2" t="s">
        <v>1330</v>
      </c>
      <c r="HL189" s="2" t="s">
        <v>2052</v>
      </c>
      <c r="HM189" s="2" t="s">
        <v>139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170</v>
      </c>
      <c r="HW189" s="2" t="s">
        <v>1942</v>
      </c>
      <c r="HX189" s="2" t="s">
        <v>2053</v>
      </c>
      <c r="HY189" s="2" t="s">
        <v>139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129</v>
      </c>
      <c r="IH189" s="2" t="s">
        <v>129</v>
      </c>
      <c r="II189" s="2" t="s">
        <v>129</v>
      </c>
      <c r="IJ189" s="2" t="s">
        <v>129</v>
      </c>
      <c r="IK189" s="2" t="s">
        <v>129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136</v>
      </c>
      <c r="IT189" s="2" t="s">
        <v>170</v>
      </c>
      <c r="IU189" s="2" t="s">
        <v>1058</v>
      </c>
      <c r="IV189" s="2" t="s">
        <v>129</v>
      </c>
      <c r="IW189" s="2" t="s">
        <v>139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169</v>
      </c>
      <c r="JF189" s="2" t="s">
        <v>170</v>
      </c>
      <c r="JG189" s="2" t="s">
        <v>129</v>
      </c>
      <c r="JH189" s="2" t="s">
        <v>129</v>
      </c>
      <c r="JI189" s="2" t="s">
        <v>139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170</v>
      </c>
      <c r="JS189" s="2" t="s">
        <v>1329</v>
      </c>
      <c r="JT189" s="2" t="s">
        <v>129</v>
      </c>
      <c r="JU189" s="2" t="s">
        <v>139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170</v>
      </c>
      <c r="KE189" s="2" t="s">
        <v>129</v>
      </c>
      <c r="KF189" s="2" t="s">
        <v>129</v>
      </c>
      <c r="KG189" s="2" t="s">
        <v>139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129</v>
      </c>
      <c r="KP189" s="2" t="s">
        <v>129</v>
      </c>
      <c r="KQ189" s="2" t="s">
        <v>129</v>
      </c>
      <c r="KR189" s="2" t="s">
        <v>129</v>
      </c>
      <c r="KS189" s="2" t="s">
        <v>129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169</v>
      </c>
      <c r="LB189" s="2" t="s">
        <v>170</v>
      </c>
      <c r="LC189" s="2" t="s">
        <v>129</v>
      </c>
      <c r="LD189" s="2" t="s">
        <v>129</v>
      </c>
      <c r="LE189" s="2" t="s">
        <v>139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169</v>
      </c>
      <c r="LN189" s="2" t="s">
        <v>170</v>
      </c>
      <c r="LO189" s="2" t="s">
        <v>129</v>
      </c>
      <c r="LP189" s="2" t="s">
        <v>129</v>
      </c>
      <c r="LQ189" s="2" t="s">
        <v>139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170</v>
      </c>
      <c r="MM189" s="2" t="s">
        <v>129</v>
      </c>
      <c r="MN189" s="2" t="s">
        <v>129</v>
      </c>
      <c r="MO189" s="2" t="s">
        <v>139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169</v>
      </c>
      <c r="MX189" s="2" t="s">
        <v>170</v>
      </c>
      <c r="MY189" s="2" t="s">
        <v>129</v>
      </c>
      <c r="MZ189" s="2" t="s">
        <v>129</v>
      </c>
      <c r="NA189" s="2" t="s">
        <v>139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169</v>
      </c>
      <c r="NJ189" s="2" t="s">
        <v>170</v>
      </c>
      <c r="NK189" s="2" t="s">
        <v>129</v>
      </c>
      <c r="NL189" s="2" t="s">
        <v>129</v>
      </c>
      <c r="NM189" s="2" t="s">
        <v>139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170</v>
      </c>
      <c r="NW189" s="2" t="s">
        <v>129</v>
      </c>
      <c r="NX189" s="2" t="s">
        <v>129</v>
      </c>
      <c r="NY189" s="2" t="s">
        <v>139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169</v>
      </c>
      <c r="OH189" s="2" t="s">
        <v>170</v>
      </c>
      <c r="OI189" s="2" t="s">
        <v>129</v>
      </c>
      <c r="OJ189" s="2" t="s">
        <v>129</v>
      </c>
      <c r="OK189" s="2" t="s">
        <v>139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136</v>
      </c>
      <c r="PR189" s="2" t="s">
        <v>170</v>
      </c>
      <c r="PS189" s="2" t="s">
        <v>1988</v>
      </c>
      <c r="PT189" s="2" t="s">
        <v>129</v>
      </c>
      <c r="PU189" s="2" t="s">
        <v>139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169</v>
      </c>
      <c r="QD189" s="2" t="s">
        <v>170</v>
      </c>
      <c r="QE189" s="2" t="s">
        <v>129</v>
      </c>
      <c r="QF189" s="2" t="s">
        <v>129</v>
      </c>
      <c r="QG189" s="2" t="s">
        <v>139</v>
      </c>
      <c r="QH189" s="2" t="s">
        <v>129</v>
      </c>
    </row>
    <row r="190">
      <c r="A190" s="2" t="s">
        <v>2054</v>
      </c>
      <c r="B190" s="2" t="s">
        <v>118</v>
      </c>
      <c r="C190" s="2" t="s">
        <v>1931</v>
      </c>
      <c r="D190" s="2" t="s">
        <v>437</v>
      </c>
      <c r="E190" s="2" t="s">
        <v>438</v>
      </c>
      <c r="F190" s="2" t="s">
        <v>2055</v>
      </c>
      <c r="G190" s="2" t="s">
        <v>2055</v>
      </c>
      <c r="H190" s="2" t="s">
        <v>2055</v>
      </c>
      <c r="I190" s="2" t="s">
        <v>539</v>
      </c>
      <c r="J190" s="2" t="s">
        <v>124</v>
      </c>
      <c r="K190" s="2" t="s">
        <v>2056</v>
      </c>
      <c r="L190" s="3">
        <v>66.72</v>
      </c>
      <c r="M190" s="3">
        <v>70.06</v>
      </c>
      <c r="N190" s="3">
        <v>139</v>
      </c>
      <c r="O190" s="2" t="s">
        <v>263</v>
      </c>
      <c r="P190" s="2" t="s">
        <v>264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176</v>
      </c>
      <c r="V190" s="2" t="s">
        <v>131</v>
      </c>
      <c r="W190" s="2" t="s">
        <v>132</v>
      </c>
      <c r="X190" s="2" t="s">
        <v>129</v>
      </c>
      <c r="Y190" s="2" t="s">
        <v>643</v>
      </c>
      <c r="Z190" s="4"/>
      <c r="AA190" s="4">
        <f>=ROUNDDOWN({0},0)</f>
      </c>
      <c r="AB190" s="5">
        <v>0.5</v>
      </c>
      <c r="AC190" s="2" t="s">
        <v>129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25</v>
      </c>
      <c r="AQ190" s="8">
        <v>822.22</v>
      </c>
      <c r="AR190" s="4"/>
      <c r="AS190" s="8"/>
      <c r="AT190" s="7"/>
      <c r="AU190" s="7"/>
      <c r="AV190" s="4">
        <v>25</v>
      </c>
      <c r="AW190" s="8">
        <v>822.22</v>
      </c>
      <c r="AX190" s="4"/>
      <c r="AY190" s="8"/>
      <c r="AZ190" s="7"/>
      <c r="BA190" s="7"/>
      <c r="BB190" s="7">
        <v>1</v>
      </c>
      <c r="BC190" s="4">
        <v>25</v>
      </c>
      <c r="BD190" s="8">
        <v>822.22</v>
      </c>
      <c r="BE190" s="4"/>
      <c r="BF190" s="8"/>
      <c r="BG190" s="7"/>
      <c r="BH190" s="7"/>
      <c r="BI190" s="7">
        <v>1</v>
      </c>
      <c r="BJ190" s="4">
        <v>25</v>
      </c>
      <c r="BK190" s="8">
        <v>822.22</v>
      </c>
      <c r="BL190" s="2" t="s">
        <v>761</v>
      </c>
      <c r="BM190" s="7">
        <v>1</v>
      </c>
      <c r="BN190" s="7">
        <v>1</v>
      </c>
      <c r="BO190" s="4">
        <v>15</v>
      </c>
      <c r="BP190" s="8">
        <v>346.8</v>
      </c>
      <c r="BQ190" s="4"/>
      <c r="BR190" s="8"/>
      <c r="BS190" s="7"/>
      <c r="BT190" s="7"/>
      <c r="BU190" s="2" t="s">
        <v>136</v>
      </c>
      <c r="BV190" s="2" t="s">
        <v>170</v>
      </c>
      <c r="BW190" s="2" t="s">
        <v>1982</v>
      </c>
      <c r="BX190" s="2" t="s">
        <v>1938</v>
      </c>
      <c r="BY190" s="2" t="s">
        <v>139</v>
      </c>
      <c r="BZ190" s="2" t="s">
        <v>129</v>
      </c>
      <c r="CA190" s="4">
        <v>4</v>
      </c>
      <c r="CB190" s="8">
        <v>280.24</v>
      </c>
      <c r="CC190" s="4"/>
      <c r="CD190" s="8"/>
      <c r="CE190" s="7"/>
      <c r="CF190" s="7"/>
      <c r="CG190" s="2" t="s">
        <v>136</v>
      </c>
      <c r="CH190" s="2" t="s">
        <v>170</v>
      </c>
      <c r="CI190" s="2" t="s">
        <v>643</v>
      </c>
      <c r="CJ190" s="2" t="s">
        <v>587</v>
      </c>
      <c r="CK190" s="2" t="s">
        <v>139</v>
      </c>
      <c r="CL190" s="2" t="s">
        <v>129</v>
      </c>
      <c r="CM190" s="4">
        <v>6</v>
      </c>
      <c r="CN190" s="8">
        <v>195.18</v>
      </c>
      <c r="CO190" s="4"/>
      <c r="CP190" s="8"/>
      <c r="CQ190" s="7"/>
      <c r="CR190" s="7"/>
      <c r="CS190" s="2" t="s">
        <v>136</v>
      </c>
      <c r="CT190" s="2" t="s">
        <v>170</v>
      </c>
      <c r="CU190" s="2" t="s">
        <v>578</v>
      </c>
      <c r="CV190" s="2" t="s">
        <v>656</v>
      </c>
      <c r="CW190" s="2" t="s">
        <v>311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168</v>
      </c>
      <c r="DF190" s="2" t="s">
        <v>170</v>
      </c>
      <c r="DG190" s="2" t="s">
        <v>129</v>
      </c>
      <c r="DH190" s="2" t="s">
        <v>129</v>
      </c>
      <c r="DI190" s="2" t="s">
        <v>139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209</v>
      </c>
      <c r="DR190" s="2" t="s">
        <v>170</v>
      </c>
      <c r="DS190" s="2" t="s">
        <v>129</v>
      </c>
      <c r="DT190" s="2" t="s">
        <v>129</v>
      </c>
      <c r="DU190" s="2" t="s">
        <v>139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136</v>
      </c>
      <c r="ED190" s="2" t="s">
        <v>170</v>
      </c>
      <c r="EE190" s="2" t="s">
        <v>764</v>
      </c>
      <c r="EF190" s="2" t="s">
        <v>129</v>
      </c>
      <c r="EG190" s="2" t="s">
        <v>139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136</v>
      </c>
      <c r="EP190" s="2" t="s">
        <v>170</v>
      </c>
      <c r="EQ190" s="2" t="s">
        <v>486</v>
      </c>
      <c r="ER190" s="2" t="s">
        <v>2057</v>
      </c>
      <c r="ES190" s="2" t="s">
        <v>139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136</v>
      </c>
      <c r="FB190" s="2" t="s">
        <v>170</v>
      </c>
      <c r="FC190" s="2" t="s">
        <v>1058</v>
      </c>
      <c r="FD190" s="2" t="s">
        <v>925</v>
      </c>
      <c r="FE190" s="2" t="s">
        <v>311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168</v>
      </c>
      <c r="FN190" s="2" t="s">
        <v>170</v>
      </c>
      <c r="FO190" s="2" t="s">
        <v>129</v>
      </c>
      <c r="FP190" s="2" t="s">
        <v>129</v>
      </c>
      <c r="FQ190" s="2" t="s">
        <v>139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136</v>
      </c>
      <c r="FZ190" s="2" t="s">
        <v>170</v>
      </c>
      <c r="GA190" s="2" t="s">
        <v>1936</v>
      </c>
      <c r="GB190" s="2" t="s">
        <v>129</v>
      </c>
      <c r="GC190" s="2" t="s">
        <v>139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168</v>
      </c>
      <c r="GL190" s="2" t="s">
        <v>170</v>
      </c>
      <c r="GM190" s="2" t="s">
        <v>129</v>
      </c>
      <c r="GN190" s="2" t="s">
        <v>129</v>
      </c>
      <c r="GO190" s="2" t="s">
        <v>139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169</v>
      </c>
      <c r="GX190" s="2" t="s">
        <v>170</v>
      </c>
      <c r="GY190" s="2" t="s">
        <v>129</v>
      </c>
      <c r="GZ190" s="2" t="s">
        <v>129</v>
      </c>
      <c r="HA190" s="2" t="s">
        <v>139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136</v>
      </c>
      <c r="HJ190" s="2" t="s">
        <v>170</v>
      </c>
      <c r="HK190" s="2" t="s">
        <v>1330</v>
      </c>
      <c r="HL190" s="2" t="s">
        <v>129</v>
      </c>
      <c r="HM190" s="2" t="s">
        <v>139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136</v>
      </c>
      <c r="HV190" s="2" t="s">
        <v>170</v>
      </c>
      <c r="HW190" s="2" t="s">
        <v>1942</v>
      </c>
      <c r="HX190" s="2" t="s">
        <v>2058</v>
      </c>
      <c r="HY190" s="2" t="s">
        <v>139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129</v>
      </c>
      <c r="IH190" s="2" t="s">
        <v>129</v>
      </c>
      <c r="II190" s="2" t="s">
        <v>129</v>
      </c>
      <c r="IJ190" s="2" t="s">
        <v>129</v>
      </c>
      <c r="IK190" s="2" t="s">
        <v>129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136</v>
      </c>
      <c r="IT190" s="2" t="s">
        <v>170</v>
      </c>
      <c r="IU190" s="2" t="s">
        <v>1058</v>
      </c>
      <c r="IV190" s="2" t="s">
        <v>129</v>
      </c>
      <c r="IW190" s="2" t="s">
        <v>139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169</v>
      </c>
      <c r="JF190" s="2" t="s">
        <v>170</v>
      </c>
      <c r="JG190" s="2" t="s">
        <v>129</v>
      </c>
      <c r="JH190" s="2" t="s">
        <v>129</v>
      </c>
      <c r="JI190" s="2" t="s">
        <v>139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136</v>
      </c>
      <c r="JR190" s="2" t="s">
        <v>170</v>
      </c>
      <c r="JS190" s="2" t="s">
        <v>1329</v>
      </c>
      <c r="JT190" s="2" t="s">
        <v>129</v>
      </c>
      <c r="JU190" s="2" t="s">
        <v>139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170</v>
      </c>
      <c r="KE190" s="2" t="s">
        <v>129</v>
      </c>
      <c r="KF190" s="2" t="s">
        <v>129</v>
      </c>
      <c r="KG190" s="2" t="s">
        <v>139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129</v>
      </c>
      <c r="KP190" s="2" t="s">
        <v>129</v>
      </c>
      <c r="KQ190" s="2" t="s">
        <v>129</v>
      </c>
      <c r="KR190" s="2" t="s">
        <v>129</v>
      </c>
      <c r="KS190" s="2" t="s">
        <v>129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169</v>
      </c>
      <c r="LB190" s="2" t="s">
        <v>170</v>
      </c>
      <c r="LC190" s="2" t="s">
        <v>129</v>
      </c>
      <c r="LD190" s="2" t="s">
        <v>129</v>
      </c>
      <c r="LE190" s="2" t="s">
        <v>139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170</v>
      </c>
      <c r="LO190" s="2" t="s">
        <v>129</v>
      </c>
      <c r="LP190" s="2" t="s">
        <v>129</v>
      </c>
      <c r="LQ190" s="2" t="s">
        <v>139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170</v>
      </c>
      <c r="MM190" s="2" t="s">
        <v>129</v>
      </c>
      <c r="MN190" s="2" t="s">
        <v>129</v>
      </c>
      <c r="MO190" s="2" t="s">
        <v>139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169</v>
      </c>
      <c r="MX190" s="2" t="s">
        <v>170</v>
      </c>
      <c r="MY190" s="2" t="s">
        <v>129</v>
      </c>
      <c r="MZ190" s="2" t="s">
        <v>129</v>
      </c>
      <c r="NA190" s="2" t="s">
        <v>139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169</v>
      </c>
      <c r="NJ190" s="2" t="s">
        <v>170</v>
      </c>
      <c r="NK190" s="2" t="s">
        <v>129</v>
      </c>
      <c r="NL190" s="2" t="s">
        <v>129</v>
      </c>
      <c r="NM190" s="2" t="s">
        <v>139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170</v>
      </c>
      <c r="NW190" s="2" t="s">
        <v>129</v>
      </c>
      <c r="NX190" s="2" t="s">
        <v>129</v>
      </c>
      <c r="NY190" s="2" t="s">
        <v>139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169</v>
      </c>
      <c r="OH190" s="2" t="s">
        <v>170</v>
      </c>
      <c r="OI190" s="2" t="s">
        <v>129</v>
      </c>
      <c r="OJ190" s="2" t="s">
        <v>129</v>
      </c>
      <c r="OK190" s="2" t="s">
        <v>139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136</v>
      </c>
      <c r="PR190" s="2" t="s">
        <v>170</v>
      </c>
      <c r="PS190" s="2" t="s">
        <v>1988</v>
      </c>
      <c r="PT190" s="2" t="s">
        <v>129</v>
      </c>
      <c r="PU190" s="2" t="s">
        <v>139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169</v>
      </c>
      <c r="QD190" s="2" t="s">
        <v>170</v>
      </c>
      <c r="QE190" s="2" t="s">
        <v>129</v>
      </c>
      <c r="QF190" s="2" t="s">
        <v>129</v>
      </c>
      <c r="QG190" s="2" t="s">
        <v>139</v>
      </c>
      <c r="QH190" s="2" t="s">
        <v>129</v>
      </c>
    </row>
    <row r="191">
      <c r="A191" s="2" t="s">
        <v>2059</v>
      </c>
      <c r="B191" s="2" t="s">
        <v>118</v>
      </c>
      <c r="C191" s="2" t="s">
        <v>1931</v>
      </c>
      <c r="D191" s="2" t="s">
        <v>120</v>
      </c>
      <c r="E191" s="2" t="s">
        <v>121</v>
      </c>
      <c r="F191" s="2" t="s">
        <v>2060</v>
      </c>
      <c r="G191" s="2" t="s">
        <v>2060</v>
      </c>
      <c r="H191" s="2" t="s">
        <v>2060</v>
      </c>
      <c r="I191" s="2" t="s">
        <v>2061</v>
      </c>
      <c r="J191" s="2" t="s">
        <v>124</v>
      </c>
      <c r="K191" s="2" t="s">
        <v>2056</v>
      </c>
      <c r="L191" s="3">
        <v>110.4</v>
      </c>
      <c r="M191" s="3">
        <v>115.92</v>
      </c>
      <c r="N191" s="3">
        <v>229.99</v>
      </c>
      <c r="O191" s="2" t="s">
        <v>263</v>
      </c>
      <c r="P191" s="2" t="s">
        <v>264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129</v>
      </c>
      <c r="V191" s="2" t="s">
        <v>177</v>
      </c>
      <c r="W191" s="2" t="s">
        <v>132</v>
      </c>
      <c r="X191" s="2" t="s">
        <v>265</v>
      </c>
      <c r="Y191" s="2" t="s">
        <v>2062</v>
      </c>
      <c r="Z191" s="4"/>
      <c r="AA191" s="4">
        <f>=ROUNDDOWN({0},0)</f>
      </c>
      <c r="AB191" s="5">
        <v>0.7</v>
      </c>
      <c r="AC191" s="2" t="s">
        <v>129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38</v>
      </c>
      <c r="AQ191" s="8">
        <v>1754.63</v>
      </c>
      <c r="AR191" s="4"/>
      <c r="AS191" s="8"/>
      <c r="AT191" s="7"/>
      <c r="AU191" s="7"/>
      <c r="AV191" s="4">
        <v>38</v>
      </c>
      <c r="AW191" s="8">
        <v>1754.63</v>
      </c>
      <c r="AX191" s="4"/>
      <c r="AY191" s="8"/>
      <c r="AZ191" s="7"/>
      <c r="BA191" s="7"/>
      <c r="BB191" s="7">
        <v>1</v>
      </c>
      <c r="BC191" s="4">
        <v>38</v>
      </c>
      <c r="BD191" s="8">
        <v>1754.63</v>
      </c>
      <c r="BE191" s="4"/>
      <c r="BF191" s="8"/>
      <c r="BG191" s="7"/>
      <c r="BH191" s="7"/>
      <c r="BI191" s="7">
        <v>1</v>
      </c>
      <c r="BJ191" s="4">
        <v>38</v>
      </c>
      <c r="BK191" s="8">
        <v>1754.63</v>
      </c>
      <c r="BL191" s="2" t="s">
        <v>761</v>
      </c>
      <c r="BM191" s="7">
        <v>1</v>
      </c>
      <c r="BN191" s="7">
        <v>1</v>
      </c>
      <c r="BO191" s="4">
        <v>29</v>
      </c>
      <c r="BP191" s="8">
        <v>1109.25</v>
      </c>
      <c r="BQ191" s="4"/>
      <c r="BR191" s="8"/>
      <c r="BS191" s="7"/>
      <c r="BT191" s="7"/>
      <c r="BU191" s="2" t="s">
        <v>136</v>
      </c>
      <c r="BV191" s="2" t="s">
        <v>170</v>
      </c>
      <c r="BW191" s="2" t="s">
        <v>1602</v>
      </c>
      <c r="BX191" s="2" t="s">
        <v>854</v>
      </c>
      <c r="BY191" s="2" t="s">
        <v>139</v>
      </c>
      <c r="BZ191" s="2" t="s">
        <v>129</v>
      </c>
      <c r="CA191" s="4">
        <v>2</v>
      </c>
      <c r="CB191" s="8">
        <v>287.4</v>
      </c>
      <c r="CC191" s="4"/>
      <c r="CD191" s="8"/>
      <c r="CE191" s="7"/>
      <c r="CF191" s="7"/>
      <c r="CG191" s="2" t="s">
        <v>136</v>
      </c>
      <c r="CH191" s="2" t="s">
        <v>170</v>
      </c>
      <c r="CI191" s="2" t="s">
        <v>2062</v>
      </c>
      <c r="CJ191" s="2" t="s">
        <v>144</v>
      </c>
      <c r="CK191" s="2" t="s">
        <v>139</v>
      </c>
      <c r="CL191" s="2" t="s">
        <v>129</v>
      </c>
      <c r="CM191" s="4">
        <v>7</v>
      </c>
      <c r="CN191" s="8">
        <v>357.98</v>
      </c>
      <c r="CO191" s="4"/>
      <c r="CP191" s="8"/>
      <c r="CQ191" s="7"/>
      <c r="CR191" s="7"/>
      <c r="CS191" s="2" t="s">
        <v>136</v>
      </c>
      <c r="CT191" s="2" t="s">
        <v>170</v>
      </c>
      <c r="CU191" s="2" t="s">
        <v>1938</v>
      </c>
      <c r="CV191" s="2" t="s">
        <v>1193</v>
      </c>
      <c r="CW191" s="2" t="s">
        <v>311</v>
      </c>
      <c r="CX191" s="2" t="s">
        <v>129</v>
      </c>
      <c r="CY191" s="4"/>
      <c r="CZ191" s="8"/>
      <c r="DA191" s="4"/>
      <c r="DB191" s="8"/>
      <c r="DC191" s="7"/>
      <c r="DD191" s="7"/>
      <c r="DE191" s="2" t="s">
        <v>168</v>
      </c>
      <c r="DF191" s="2" t="s">
        <v>170</v>
      </c>
      <c r="DG191" s="2" t="s">
        <v>129</v>
      </c>
      <c r="DH191" s="2" t="s">
        <v>129</v>
      </c>
      <c r="DI191" s="2" t="s">
        <v>139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209</v>
      </c>
      <c r="DR191" s="2" t="s">
        <v>170</v>
      </c>
      <c r="DS191" s="2" t="s">
        <v>129</v>
      </c>
      <c r="DT191" s="2" t="s">
        <v>129</v>
      </c>
      <c r="DU191" s="2" t="s">
        <v>139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136</v>
      </c>
      <c r="ED191" s="2" t="s">
        <v>170</v>
      </c>
      <c r="EE191" s="2" t="s">
        <v>764</v>
      </c>
      <c r="EF191" s="2" t="s">
        <v>129</v>
      </c>
      <c r="EG191" s="2" t="s">
        <v>139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209</v>
      </c>
      <c r="EP191" s="2" t="s">
        <v>170</v>
      </c>
      <c r="EQ191" s="2" t="s">
        <v>129</v>
      </c>
      <c r="ER191" s="2" t="s">
        <v>129</v>
      </c>
      <c r="ES191" s="2" t="s">
        <v>139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136</v>
      </c>
      <c r="FB191" s="2" t="s">
        <v>170</v>
      </c>
      <c r="FC191" s="2" t="s">
        <v>488</v>
      </c>
      <c r="FD191" s="2" t="s">
        <v>2063</v>
      </c>
      <c r="FE191" s="2" t="s">
        <v>139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168</v>
      </c>
      <c r="FN191" s="2" t="s">
        <v>170</v>
      </c>
      <c r="FO191" s="2" t="s">
        <v>129</v>
      </c>
      <c r="FP191" s="2" t="s">
        <v>129</v>
      </c>
      <c r="FQ191" s="2" t="s">
        <v>139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136</v>
      </c>
      <c r="FZ191" s="2" t="s">
        <v>170</v>
      </c>
      <c r="GA191" s="2" t="s">
        <v>1119</v>
      </c>
      <c r="GB191" s="2" t="s">
        <v>129</v>
      </c>
      <c r="GC191" s="2" t="s">
        <v>139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168</v>
      </c>
      <c r="GL191" s="2" t="s">
        <v>170</v>
      </c>
      <c r="GM191" s="2" t="s">
        <v>129</v>
      </c>
      <c r="GN191" s="2" t="s">
        <v>129</v>
      </c>
      <c r="GO191" s="2" t="s">
        <v>139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169</v>
      </c>
      <c r="GX191" s="2" t="s">
        <v>170</v>
      </c>
      <c r="GY191" s="2" t="s">
        <v>129</v>
      </c>
      <c r="GZ191" s="2" t="s">
        <v>129</v>
      </c>
      <c r="HA191" s="2" t="s">
        <v>139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136</v>
      </c>
      <c r="HJ191" s="2" t="s">
        <v>170</v>
      </c>
      <c r="HK191" s="2" t="s">
        <v>855</v>
      </c>
      <c r="HL191" s="2" t="s">
        <v>2064</v>
      </c>
      <c r="HM191" s="2" t="s">
        <v>139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170</v>
      </c>
      <c r="HW191" s="2" t="s">
        <v>1942</v>
      </c>
      <c r="HX191" s="2" t="s">
        <v>1532</v>
      </c>
      <c r="HY191" s="2" t="s">
        <v>139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129</v>
      </c>
      <c r="IH191" s="2" t="s">
        <v>129</v>
      </c>
      <c r="II191" s="2" t="s">
        <v>129</v>
      </c>
      <c r="IJ191" s="2" t="s">
        <v>129</v>
      </c>
      <c r="IK191" s="2" t="s">
        <v>129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136</v>
      </c>
      <c r="IT191" s="2" t="s">
        <v>170</v>
      </c>
      <c r="IU191" s="2" t="s">
        <v>207</v>
      </c>
      <c r="IV191" s="2" t="s">
        <v>129</v>
      </c>
      <c r="IW191" s="2" t="s">
        <v>139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169</v>
      </c>
      <c r="JF191" s="2" t="s">
        <v>170</v>
      </c>
      <c r="JG191" s="2" t="s">
        <v>129</v>
      </c>
      <c r="JH191" s="2" t="s">
        <v>129</v>
      </c>
      <c r="JI191" s="2" t="s">
        <v>139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136</v>
      </c>
      <c r="JR191" s="2" t="s">
        <v>170</v>
      </c>
      <c r="JS191" s="2" t="s">
        <v>1602</v>
      </c>
      <c r="JT191" s="2" t="s">
        <v>576</v>
      </c>
      <c r="JU191" s="2" t="s">
        <v>139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168</v>
      </c>
      <c r="KD191" s="2" t="s">
        <v>170</v>
      </c>
      <c r="KE191" s="2" t="s">
        <v>129</v>
      </c>
      <c r="KF191" s="2" t="s">
        <v>129</v>
      </c>
      <c r="KG191" s="2" t="s">
        <v>139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169</v>
      </c>
      <c r="LB191" s="2" t="s">
        <v>170</v>
      </c>
      <c r="LC191" s="2" t="s">
        <v>129</v>
      </c>
      <c r="LD191" s="2" t="s">
        <v>129</v>
      </c>
      <c r="LE191" s="2" t="s">
        <v>139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168</v>
      </c>
      <c r="LN191" s="2" t="s">
        <v>170</v>
      </c>
      <c r="LO191" s="2" t="s">
        <v>129</v>
      </c>
      <c r="LP191" s="2" t="s">
        <v>129</v>
      </c>
      <c r="LQ191" s="2" t="s">
        <v>139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129</v>
      </c>
      <c r="LZ191" s="2" t="s">
        <v>129</v>
      </c>
      <c r="MA191" s="2" t="s">
        <v>129</v>
      </c>
      <c r="MB191" s="2" t="s">
        <v>129</v>
      </c>
      <c r="MC191" s="2" t="s">
        <v>129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170</v>
      </c>
      <c r="MM191" s="2" t="s">
        <v>129</v>
      </c>
      <c r="MN191" s="2" t="s">
        <v>129</v>
      </c>
      <c r="MO191" s="2" t="s">
        <v>139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169</v>
      </c>
      <c r="MX191" s="2" t="s">
        <v>170</v>
      </c>
      <c r="MY191" s="2" t="s">
        <v>129</v>
      </c>
      <c r="MZ191" s="2" t="s">
        <v>129</v>
      </c>
      <c r="NA191" s="2" t="s">
        <v>139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168</v>
      </c>
      <c r="NJ191" s="2" t="s">
        <v>170</v>
      </c>
      <c r="NK191" s="2" t="s">
        <v>129</v>
      </c>
      <c r="NL191" s="2" t="s">
        <v>129</v>
      </c>
      <c r="NM191" s="2" t="s">
        <v>139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170</v>
      </c>
      <c r="NW191" s="2" t="s">
        <v>129</v>
      </c>
      <c r="NX191" s="2" t="s">
        <v>129</v>
      </c>
      <c r="NY191" s="2" t="s">
        <v>139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168</v>
      </c>
      <c r="OH191" s="2" t="s">
        <v>170</v>
      </c>
      <c r="OI191" s="2" t="s">
        <v>129</v>
      </c>
      <c r="OJ191" s="2" t="s">
        <v>129</v>
      </c>
      <c r="OK191" s="2" t="s">
        <v>139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168</v>
      </c>
      <c r="PR191" s="2" t="s">
        <v>170</v>
      </c>
      <c r="PS191" s="2" t="s">
        <v>129</v>
      </c>
      <c r="PT191" s="2" t="s">
        <v>129</v>
      </c>
      <c r="PU191" s="2" t="s">
        <v>139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169</v>
      </c>
      <c r="QD191" s="2" t="s">
        <v>170</v>
      </c>
      <c r="QE191" s="2" t="s">
        <v>129</v>
      </c>
      <c r="QF191" s="2" t="s">
        <v>129</v>
      </c>
      <c r="QG191" s="2" t="s">
        <v>139</v>
      </c>
      <c r="QH191" s="2" t="s">
        <v>129</v>
      </c>
    </row>
    <row r="192">
      <c r="A192" s="2" t="s">
        <v>2065</v>
      </c>
      <c r="B192" s="2" t="s">
        <v>118</v>
      </c>
      <c r="C192" s="2" t="s">
        <v>1931</v>
      </c>
      <c r="D192" s="2" t="s">
        <v>120</v>
      </c>
      <c r="E192" s="2" t="s">
        <v>121</v>
      </c>
      <c r="F192" s="2" t="s">
        <v>2066</v>
      </c>
      <c r="G192" s="2" t="s">
        <v>2066</v>
      </c>
      <c r="H192" s="2" t="s">
        <v>2066</v>
      </c>
      <c r="I192" s="2" t="s">
        <v>2067</v>
      </c>
      <c r="J192" s="2" t="s">
        <v>124</v>
      </c>
      <c r="K192" s="2" t="s">
        <v>2068</v>
      </c>
      <c r="L192" s="3">
        <v>142.2</v>
      </c>
      <c r="M192" s="3">
        <v>149.31</v>
      </c>
      <c r="N192" s="3">
        <v>329.99</v>
      </c>
      <c r="O192" s="2" t="s">
        <v>126</v>
      </c>
      <c r="P192" s="2" t="s">
        <v>325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176</v>
      </c>
      <c r="V192" s="2" t="s">
        <v>177</v>
      </c>
      <c r="W192" s="2" t="s">
        <v>804</v>
      </c>
      <c r="X192" s="2" t="s">
        <v>1957</v>
      </c>
      <c r="Y192" s="2" t="s">
        <v>940</v>
      </c>
      <c r="Z192" s="4">
        <v>94</v>
      </c>
      <c r="AA192" s="4">
        <f>=ROUNDDOWN(94,0)</f>
      </c>
      <c r="AB192" s="5">
        <v>1</v>
      </c>
      <c r="AC192" s="2" t="s">
        <v>129</v>
      </c>
      <c r="AD192" s="4"/>
      <c r="AE192" s="4"/>
      <c r="AF192" s="6">
        <v>63</v>
      </c>
      <c r="AG192" s="6"/>
      <c r="AH192" s="7">
        <v>0.9956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>
        <v>2</v>
      </c>
      <c r="AQ192" s="8">
        <v>348.39</v>
      </c>
      <c r="AR192" s="4"/>
      <c r="AS192" s="8"/>
      <c r="AT192" s="7"/>
      <c r="AU192" s="7"/>
      <c r="AV192" s="4">
        <v>2</v>
      </c>
      <c r="AW192" s="8">
        <v>348.39</v>
      </c>
      <c r="AX192" s="4"/>
      <c r="AY192" s="8"/>
      <c r="AZ192" s="7"/>
      <c r="BA192" s="7"/>
      <c r="BB192" s="7">
        <v>1</v>
      </c>
      <c r="BC192" s="4">
        <v>2</v>
      </c>
      <c r="BD192" s="8">
        <v>348.39</v>
      </c>
      <c r="BE192" s="4"/>
      <c r="BF192" s="8"/>
      <c r="BG192" s="7"/>
      <c r="BH192" s="7"/>
      <c r="BI192" s="7">
        <v>1</v>
      </c>
      <c r="BJ192" s="4">
        <v>3</v>
      </c>
      <c r="BK192" s="8">
        <v>530.09</v>
      </c>
      <c r="BL192" s="2" t="s">
        <v>2069</v>
      </c>
      <c r="BM192" s="7">
        <v>0.6667</v>
      </c>
      <c r="BN192" s="7">
        <v>0.6572</v>
      </c>
      <c r="BO192" s="4">
        <v>1</v>
      </c>
      <c r="BP192" s="8">
        <v>182.49</v>
      </c>
      <c r="BQ192" s="4"/>
      <c r="BR192" s="8"/>
      <c r="BS192" s="7"/>
      <c r="BT192" s="7"/>
      <c r="BU192" s="2" t="s">
        <v>136</v>
      </c>
      <c r="BV192" s="2" t="s">
        <v>126</v>
      </c>
      <c r="BW192" s="2" t="s">
        <v>941</v>
      </c>
      <c r="BX192" s="2" t="s">
        <v>2070</v>
      </c>
      <c r="BY192" s="2" t="s">
        <v>139</v>
      </c>
      <c r="BZ192" s="2" t="s">
        <v>129</v>
      </c>
      <c r="CA192" s="4">
        <v>1</v>
      </c>
      <c r="CB192" s="8">
        <v>165.9</v>
      </c>
      <c r="CC192" s="4"/>
      <c r="CD192" s="8"/>
      <c r="CE192" s="7"/>
      <c r="CF192" s="7"/>
      <c r="CG192" s="2" t="s">
        <v>136</v>
      </c>
      <c r="CH192" s="2" t="s">
        <v>126</v>
      </c>
      <c r="CI192" s="2" t="s">
        <v>940</v>
      </c>
      <c r="CJ192" s="2" t="s">
        <v>1404</v>
      </c>
      <c r="CK192" s="2" t="s">
        <v>139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136</v>
      </c>
      <c r="CT192" s="2" t="s">
        <v>126</v>
      </c>
      <c r="CU192" s="2" t="s">
        <v>944</v>
      </c>
      <c r="CV192" s="2" t="s">
        <v>129</v>
      </c>
      <c r="CW192" s="2" t="s">
        <v>139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168</v>
      </c>
      <c r="DF192" s="2" t="s">
        <v>126</v>
      </c>
      <c r="DG192" s="2" t="s">
        <v>129</v>
      </c>
      <c r="DH192" s="2" t="s">
        <v>129</v>
      </c>
      <c r="DI192" s="2" t="s">
        <v>139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136</v>
      </c>
      <c r="DR192" s="2" t="s">
        <v>126</v>
      </c>
      <c r="DS192" s="2" t="s">
        <v>762</v>
      </c>
      <c r="DT192" s="2" t="s">
        <v>129</v>
      </c>
      <c r="DU192" s="2" t="s">
        <v>139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136</v>
      </c>
      <c r="ED192" s="2" t="s">
        <v>126</v>
      </c>
      <c r="EE192" s="2" t="s">
        <v>764</v>
      </c>
      <c r="EF192" s="2" t="s">
        <v>129</v>
      </c>
      <c r="EG192" s="2" t="s">
        <v>139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136</v>
      </c>
      <c r="EP192" s="2" t="s">
        <v>126</v>
      </c>
      <c r="EQ192" s="2" t="s">
        <v>410</v>
      </c>
      <c r="ER192" s="2" t="s">
        <v>129</v>
      </c>
      <c r="ES192" s="2" t="s">
        <v>139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168</v>
      </c>
      <c r="FB192" s="2" t="s">
        <v>126</v>
      </c>
      <c r="FC192" s="2" t="s">
        <v>129</v>
      </c>
      <c r="FD192" s="2" t="s">
        <v>129</v>
      </c>
      <c r="FE192" s="2" t="s">
        <v>139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136</v>
      </c>
      <c r="FN192" s="2" t="s">
        <v>126</v>
      </c>
      <c r="FO192" s="2" t="s">
        <v>336</v>
      </c>
      <c r="FP192" s="2" t="s">
        <v>129</v>
      </c>
      <c r="FQ192" s="2" t="s">
        <v>139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136</v>
      </c>
      <c r="FZ192" s="2" t="s">
        <v>126</v>
      </c>
      <c r="GA192" s="2" t="s">
        <v>412</v>
      </c>
      <c r="GB192" s="2" t="s">
        <v>129</v>
      </c>
      <c r="GC192" s="2" t="s">
        <v>139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136</v>
      </c>
      <c r="GL192" s="2" t="s">
        <v>126</v>
      </c>
      <c r="GM192" s="2" t="s">
        <v>520</v>
      </c>
      <c r="GN192" s="2" t="s">
        <v>129</v>
      </c>
      <c r="GO192" s="2" t="s">
        <v>139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168</v>
      </c>
      <c r="GX192" s="2" t="s">
        <v>126</v>
      </c>
      <c r="GY192" s="2" t="s">
        <v>129</v>
      </c>
      <c r="GZ192" s="2" t="s">
        <v>129</v>
      </c>
      <c r="HA192" s="2" t="s">
        <v>139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161</v>
      </c>
      <c r="HJ192" s="2" t="s">
        <v>126</v>
      </c>
      <c r="HK192" s="2" t="s">
        <v>129</v>
      </c>
      <c r="HL192" s="2" t="s">
        <v>129</v>
      </c>
      <c r="HM192" s="2" t="s">
        <v>139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169</v>
      </c>
      <c r="HV192" s="2" t="s">
        <v>126</v>
      </c>
      <c r="HW192" s="2" t="s">
        <v>129</v>
      </c>
      <c r="HX192" s="2" t="s">
        <v>129</v>
      </c>
      <c r="HY192" s="2" t="s">
        <v>139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168</v>
      </c>
      <c r="IH192" s="2" t="s">
        <v>126</v>
      </c>
      <c r="II192" s="2" t="s">
        <v>129</v>
      </c>
      <c r="IJ192" s="2" t="s">
        <v>129</v>
      </c>
      <c r="IK192" s="2" t="s">
        <v>139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136</v>
      </c>
      <c r="IT192" s="2" t="s">
        <v>126</v>
      </c>
      <c r="IU192" s="2" t="s">
        <v>342</v>
      </c>
      <c r="IV192" s="2" t="s">
        <v>129</v>
      </c>
      <c r="IW192" s="2" t="s">
        <v>139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168</v>
      </c>
      <c r="JF192" s="2" t="s">
        <v>126</v>
      </c>
      <c r="JG192" s="2" t="s">
        <v>129</v>
      </c>
      <c r="JH192" s="2" t="s">
        <v>129</v>
      </c>
      <c r="JI192" s="2" t="s">
        <v>139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136</v>
      </c>
      <c r="JR192" s="2" t="s">
        <v>126</v>
      </c>
      <c r="JS192" s="2" t="s">
        <v>940</v>
      </c>
      <c r="JT192" s="2" t="s">
        <v>129</v>
      </c>
      <c r="JU192" s="2" t="s">
        <v>139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168</v>
      </c>
      <c r="KD192" s="2" t="s">
        <v>126</v>
      </c>
      <c r="KE192" s="2" t="s">
        <v>129</v>
      </c>
      <c r="KF192" s="2" t="s">
        <v>129</v>
      </c>
      <c r="KG192" s="2" t="s">
        <v>139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126</v>
      </c>
      <c r="KQ192" s="2" t="s">
        <v>129</v>
      </c>
      <c r="KR192" s="2" t="s">
        <v>129</v>
      </c>
      <c r="KS192" s="2" t="s">
        <v>139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169</v>
      </c>
      <c r="LB192" s="2" t="s">
        <v>126</v>
      </c>
      <c r="LC192" s="2" t="s">
        <v>129</v>
      </c>
      <c r="LD192" s="2" t="s">
        <v>129</v>
      </c>
      <c r="LE192" s="2" t="s">
        <v>139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168</v>
      </c>
      <c r="LN192" s="2" t="s">
        <v>126</v>
      </c>
      <c r="LO192" s="2" t="s">
        <v>129</v>
      </c>
      <c r="LP192" s="2" t="s">
        <v>129</v>
      </c>
      <c r="LQ192" s="2" t="s">
        <v>139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168</v>
      </c>
      <c r="LZ192" s="2" t="s">
        <v>126</v>
      </c>
      <c r="MA192" s="2" t="s">
        <v>129</v>
      </c>
      <c r="MB192" s="2" t="s">
        <v>129</v>
      </c>
      <c r="MC192" s="2" t="s">
        <v>139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126</v>
      </c>
      <c r="MM192" s="2" t="s">
        <v>129</v>
      </c>
      <c r="MN192" s="2" t="s">
        <v>129</v>
      </c>
      <c r="MO192" s="2" t="s">
        <v>139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168</v>
      </c>
      <c r="MX192" s="2" t="s">
        <v>126</v>
      </c>
      <c r="MY192" s="2" t="s">
        <v>129</v>
      </c>
      <c r="MZ192" s="2" t="s">
        <v>129</v>
      </c>
      <c r="NA192" s="2" t="s">
        <v>139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126</v>
      </c>
      <c r="NW192" s="2" t="s">
        <v>129</v>
      </c>
      <c r="NX192" s="2" t="s">
        <v>129</v>
      </c>
      <c r="NY192" s="2" t="s">
        <v>139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168</v>
      </c>
      <c r="OH192" s="2" t="s">
        <v>126</v>
      </c>
      <c r="OI192" s="2" t="s">
        <v>129</v>
      </c>
      <c r="OJ192" s="2" t="s">
        <v>129</v>
      </c>
      <c r="OK192" s="2" t="s">
        <v>139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168</v>
      </c>
      <c r="PF192" s="2" t="s">
        <v>126</v>
      </c>
      <c r="PG192" s="2" t="s">
        <v>129</v>
      </c>
      <c r="PH192" s="2" t="s">
        <v>129</v>
      </c>
      <c r="PI192" s="2" t="s">
        <v>139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129</v>
      </c>
      <c r="PR192" s="2" t="s">
        <v>129</v>
      </c>
      <c r="PS192" s="2" t="s">
        <v>129</v>
      </c>
      <c r="PT192" s="2" t="s">
        <v>129</v>
      </c>
      <c r="PU192" s="2" t="s">
        <v>129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168</v>
      </c>
      <c r="QD192" s="2" t="s">
        <v>126</v>
      </c>
      <c r="QE192" s="2" t="s">
        <v>129</v>
      </c>
      <c r="QF192" s="2" t="s">
        <v>129</v>
      </c>
      <c r="QG192" s="2" t="s">
        <v>139</v>
      </c>
      <c r="QH192" s="2" t="s">
        <v>129</v>
      </c>
    </row>
    <row r="193">
      <c r="A193" s="2" t="s">
        <v>2071</v>
      </c>
      <c r="B193" s="2" t="s">
        <v>118</v>
      </c>
      <c r="C193" s="2" t="s">
        <v>1931</v>
      </c>
      <c r="D193" s="2" t="s">
        <v>120</v>
      </c>
      <c r="E193" s="2" t="s">
        <v>121</v>
      </c>
      <c r="F193" s="2" t="s">
        <v>2072</v>
      </c>
      <c r="G193" s="2" t="s">
        <v>2072</v>
      </c>
      <c r="H193" s="2" t="s">
        <v>2072</v>
      </c>
      <c r="I193" s="2" t="s">
        <v>2073</v>
      </c>
      <c r="J193" s="2" t="s">
        <v>124</v>
      </c>
      <c r="K193" s="2" t="s">
        <v>888</v>
      </c>
      <c r="L193" s="3">
        <v>89.1</v>
      </c>
      <c r="M193" s="3">
        <v>93.56</v>
      </c>
      <c r="N193" s="3">
        <v>209</v>
      </c>
      <c r="O193" s="2" t="s">
        <v>126</v>
      </c>
      <c r="P193" s="2" t="s">
        <v>325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176</v>
      </c>
      <c r="V193" s="2" t="s">
        <v>177</v>
      </c>
      <c r="W193" s="2" t="s">
        <v>132</v>
      </c>
      <c r="X193" s="2" t="s">
        <v>1957</v>
      </c>
      <c r="Y193" s="2" t="s">
        <v>940</v>
      </c>
      <c r="Z193" s="4">
        <v>78</v>
      </c>
      <c r="AA193" s="4">
        <f>=ROUNDDOWN(78,0)</f>
      </c>
      <c r="AB193" s="5">
        <v>1</v>
      </c>
      <c r="AC193" s="2" t="s">
        <v>129</v>
      </c>
      <c r="AD193" s="4"/>
      <c r="AE193" s="4"/>
      <c r="AF193" s="6">
        <v>63</v>
      </c>
      <c r="AG193" s="6"/>
      <c r="AH193" s="7">
        <v>0.9956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1</v>
      </c>
      <c r="AQ193" s="8">
        <v>116.42</v>
      </c>
      <c r="AR193" s="4"/>
      <c r="AS193" s="8"/>
      <c r="AT193" s="7"/>
      <c r="AU193" s="7"/>
      <c r="AV193" s="4">
        <v>1</v>
      </c>
      <c r="AW193" s="8">
        <v>116.42</v>
      </c>
      <c r="AX193" s="4"/>
      <c r="AY193" s="8"/>
      <c r="AZ193" s="7"/>
      <c r="BA193" s="7"/>
      <c r="BB193" s="7">
        <v>1</v>
      </c>
      <c r="BC193" s="4">
        <v>1</v>
      </c>
      <c r="BD193" s="8">
        <v>116.42</v>
      </c>
      <c r="BE193" s="4"/>
      <c r="BF193" s="8"/>
      <c r="BG193" s="7"/>
      <c r="BH193" s="7"/>
      <c r="BI193" s="7">
        <v>1</v>
      </c>
      <c r="BJ193" s="4">
        <v>4</v>
      </c>
      <c r="BK193" s="8">
        <v>457.97</v>
      </c>
      <c r="BL193" s="2" t="s">
        <v>2074</v>
      </c>
      <c r="BM193" s="7">
        <v>0.25</v>
      </c>
      <c r="BN193" s="7">
        <v>0.2542</v>
      </c>
      <c r="BO193" s="4"/>
      <c r="BP193" s="8"/>
      <c r="BQ193" s="4"/>
      <c r="BR193" s="8"/>
      <c r="BS193" s="7"/>
      <c r="BT193" s="7"/>
      <c r="BU193" s="2" t="s">
        <v>136</v>
      </c>
      <c r="BV193" s="2" t="s">
        <v>126</v>
      </c>
      <c r="BW193" s="2" t="s">
        <v>941</v>
      </c>
      <c r="BX193" s="2" t="s">
        <v>834</v>
      </c>
      <c r="BY193" s="2" t="s">
        <v>139</v>
      </c>
      <c r="BZ193" s="2" t="s">
        <v>129</v>
      </c>
      <c r="CA193" s="4"/>
      <c r="CB193" s="8"/>
      <c r="CC193" s="4"/>
      <c r="CD193" s="8"/>
      <c r="CE193" s="7"/>
      <c r="CF193" s="7"/>
      <c r="CG193" s="2" t="s">
        <v>136</v>
      </c>
      <c r="CH193" s="2" t="s">
        <v>126</v>
      </c>
      <c r="CI193" s="2" t="s">
        <v>940</v>
      </c>
      <c r="CJ193" s="2" t="s">
        <v>129</v>
      </c>
      <c r="CK193" s="2" t="s">
        <v>139</v>
      </c>
      <c r="CL193" s="2" t="s">
        <v>129</v>
      </c>
      <c r="CM193" s="4"/>
      <c r="CN193" s="8"/>
      <c r="CO193" s="4"/>
      <c r="CP193" s="8"/>
      <c r="CQ193" s="7"/>
      <c r="CR193" s="7"/>
      <c r="CS193" s="2" t="s">
        <v>136</v>
      </c>
      <c r="CT193" s="2" t="s">
        <v>126</v>
      </c>
      <c r="CU193" s="2" t="s">
        <v>944</v>
      </c>
      <c r="CV193" s="2" t="s">
        <v>956</v>
      </c>
      <c r="CW193" s="2" t="s">
        <v>139</v>
      </c>
      <c r="CX193" s="2" t="s">
        <v>129</v>
      </c>
      <c r="CY193" s="4"/>
      <c r="CZ193" s="8"/>
      <c r="DA193" s="4"/>
      <c r="DB193" s="8"/>
      <c r="DC193" s="7"/>
      <c r="DD193" s="7"/>
      <c r="DE193" s="2" t="s">
        <v>168</v>
      </c>
      <c r="DF193" s="2" t="s">
        <v>126</v>
      </c>
      <c r="DG193" s="2" t="s">
        <v>129</v>
      </c>
      <c r="DH193" s="2" t="s">
        <v>129</v>
      </c>
      <c r="DI193" s="2" t="s">
        <v>139</v>
      </c>
      <c r="DJ193" s="2" t="s">
        <v>129</v>
      </c>
      <c r="DK193" s="4"/>
      <c r="DL193" s="8"/>
      <c r="DM193" s="4"/>
      <c r="DN193" s="8"/>
      <c r="DO193" s="7"/>
      <c r="DP193" s="7"/>
      <c r="DQ193" s="2" t="s">
        <v>136</v>
      </c>
      <c r="DR193" s="2" t="s">
        <v>126</v>
      </c>
      <c r="DS193" s="2" t="s">
        <v>762</v>
      </c>
      <c r="DT193" s="2" t="s">
        <v>557</v>
      </c>
      <c r="DU193" s="2" t="s">
        <v>139</v>
      </c>
      <c r="DV193" s="2" t="s">
        <v>129</v>
      </c>
      <c r="DW193" s="4">
        <v>1</v>
      </c>
      <c r="DX193" s="8">
        <v>116.42</v>
      </c>
      <c r="DY193" s="4"/>
      <c r="DZ193" s="8"/>
      <c r="EA193" s="7"/>
      <c r="EB193" s="7"/>
      <c r="EC193" s="2" t="s">
        <v>136</v>
      </c>
      <c r="ED193" s="2" t="s">
        <v>126</v>
      </c>
      <c r="EE193" s="2" t="s">
        <v>764</v>
      </c>
      <c r="EF193" s="2" t="s">
        <v>1397</v>
      </c>
      <c r="EG193" s="2" t="s">
        <v>139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136</v>
      </c>
      <c r="EP193" s="2" t="s">
        <v>126</v>
      </c>
      <c r="EQ193" s="2" t="s">
        <v>410</v>
      </c>
      <c r="ER193" s="2" t="s">
        <v>129</v>
      </c>
      <c r="ES193" s="2" t="s">
        <v>139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168</v>
      </c>
      <c r="FB193" s="2" t="s">
        <v>126</v>
      </c>
      <c r="FC193" s="2" t="s">
        <v>129</v>
      </c>
      <c r="FD193" s="2" t="s">
        <v>129</v>
      </c>
      <c r="FE193" s="2" t="s">
        <v>139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168</v>
      </c>
      <c r="FN193" s="2" t="s">
        <v>126</v>
      </c>
      <c r="FO193" s="2" t="s">
        <v>129</v>
      </c>
      <c r="FP193" s="2" t="s">
        <v>129</v>
      </c>
      <c r="FQ193" s="2" t="s">
        <v>139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136</v>
      </c>
      <c r="FZ193" s="2" t="s">
        <v>126</v>
      </c>
      <c r="GA193" s="2" t="s">
        <v>518</v>
      </c>
      <c r="GB193" s="2" t="s">
        <v>129</v>
      </c>
      <c r="GC193" s="2" t="s">
        <v>139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136</v>
      </c>
      <c r="GL193" s="2" t="s">
        <v>126</v>
      </c>
      <c r="GM193" s="2" t="s">
        <v>520</v>
      </c>
      <c r="GN193" s="2" t="s">
        <v>129</v>
      </c>
      <c r="GO193" s="2" t="s">
        <v>139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168</v>
      </c>
      <c r="GX193" s="2" t="s">
        <v>126</v>
      </c>
      <c r="GY193" s="2" t="s">
        <v>129</v>
      </c>
      <c r="GZ193" s="2" t="s">
        <v>129</v>
      </c>
      <c r="HA193" s="2" t="s">
        <v>139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161</v>
      </c>
      <c r="HJ193" s="2" t="s">
        <v>126</v>
      </c>
      <c r="HK193" s="2" t="s">
        <v>129</v>
      </c>
      <c r="HL193" s="2" t="s">
        <v>129</v>
      </c>
      <c r="HM193" s="2" t="s">
        <v>139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169</v>
      </c>
      <c r="HV193" s="2" t="s">
        <v>126</v>
      </c>
      <c r="HW193" s="2" t="s">
        <v>129</v>
      </c>
      <c r="HX193" s="2" t="s">
        <v>129</v>
      </c>
      <c r="HY193" s="2" t="s">
        <v>139</v>
      </c>
      <c r="HZ193" s="2" t="s">
        <v>129</v>
      </c>
      <c r="IA193" s="4"/>
      <c r="IB193" s="8"/>
      <c r="IC193" s="4"/>
      <c r="ID193" s="8"/>
      <c r="IE193" s="7"/>
      <c r="IF193" s="7"/>
      <c r="IG193" s="2" t="s">
        <v>168</v>
      </c>
      <c r="IH193" s="2" t="s">
        <v>126</v>
      </c>
      <c r="II193" s="2" t="s">
        <v>129</v>
      </c>
      <c r="IJ193" s="2" t="s">
        <v>129</v>
      </c>
      <c r="IK193" s="2" t="s">
        <v>139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136</v>
      </c>
      <c r="IT193" s="2" t="s">
        <v>126</v>
      </c>
      <c r="IU193" s="2" t="s">
        <v>342</v>
      </c>
      <c r="IV193" s="2" t="s">
        <v>129</v>
      </c>
      <c r="IW193" s="2" t="s">
        <v>139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168</v>
      </c>
      <c r="JF193" s="2" t="s">
        <v>126</v>
      </c>
      <c r="JG193" s="2" t="s">
        <v>129</v>
      </c>
      <c r="JH193" s="2" t="s">
        <v>129</v>
      </c>
      <c r="JI193" s="2" t="s">
        <v>139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136</v>
      </c>
      <c r="JR193" s="2" t="s">
        <v>126</v>
      </c>
      <c r="JS193" s="2" t="s">
        <v>940</v>
      </c>
      <c r="JT193" s="2" t="s">
        <v>129</v>
      </c>
      <c r="JU193" s="2" t="s">
        <v>139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168</v>
      </c>
      <c r="KD193" s="2" t="s">
        <v>126</v>
      </c>
      <c r="KE193" s="2" t="s">
        <v>129</v>
      </c>
      <c r="KF193" s="2" t="s">
        <v>129</v>
      </c>
      <c r="KG193" s="2" t="s">
        <v>139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126</v>
      </c>
      <c r="KQ193" s="2" t="s">
        <v>129</v>
      </c>
      <c r="KR193" s="2" t="s">
        <v>129</v>
      </c>
      <c r="KS193" s="2" t="s">
        <v>139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169</v>
      </c>
      <c r="LB193" s="2" t="s">
        <v>126</v>
      </c>
      <c r="LC193" s="2" t="s">
        <v>129</v>
      </c>
      <c r="LD193" s="2" t="s">
        <v>129</v>
      </c>
      <c r="LE193" s="2" t="s">
        <v>139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168</v>
      </c>
      <c r="LN193" s="2" t="s">
        <v>126</v>
      </c>
      <c r="LO193" s="2" t="s">
        <v>129</v>
      </c>
      <c r="LP193" s="2" t="s">
        <v>129</v>
      </c>
      <c r="LQ193" s="2" t="s">
        <v>139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168</v>
      </c>
      <c r="LZ193" s="2" t="s">
        <v>126</v>
      </c>
      <c r="MA193" s="2" t="s">
        <v>129</v>
      </c>
      <c r="MB193" s="2" t="s">
        <v>129</v>
      </c>
      <c r="MC193" s="2" t="s">
        <v>139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126</v>
      </c>
      <c r="MM193" s="2" t="s">
        <v>129</v>
      </c>
      <c r="MN193" s="2" t="s">
        <v>129</v>
      </c>
      <c r="MO193" s="2" t="s">
        <v>139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168</v>
      </c>
      <c r="MX193" s="2" t="s">
        <v>126</v>
      </c>
      <c r="MY193" s="2" t="s">
        <v>129</v>
      </c>
      <c r="MZ193" s="2" t="s">
        <v>129</v>
      </c>
      <c r="NA193" s="2" t="s">
        <v>139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126</v>
      </c>
      <c r="NW193" s="2" t="s">
        <v>129</v>
      </c>
      <c r="NX193" s="2" t="s">
        <v>129</v>
      </c>
      <c r="NY193" s="2" t="s">
        <v>139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168</v>
      </c>
      <c r="OH193" s="2" t="s">
        <v>126</v>
      </c>
      <c r="OI193" s="2" t="s">
        <v>129</v>
      </c>
      <c r="OJ193" s="2" t="s">
        <v>129</v>
      </c>
      <c r="OK193" s="2" t="s">
        <v>139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129</v>
      </c>
      <c r="OT193" s="2" t="s">
        <v>129</v>
      </c>
      <c r="OU193" s="2" t="s">
        <v>129</v>
      </c>
      <c r="OV193" s="2" t="s">
        <v>129</v>
      </c>
      <c r="OW193" s="2" t="s">
        <v>129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168</v>
      </c>
      <c r="PF193" s="2" t="s">
        <v>126</v>
      </c>
      <c r="PG193" s="2" t="s">
        <v>129</v>
      </c>
      <c r="PH193" s="2" t="s">
        <v>129</v>
      </c>
      <c r="PI193" s="2" t="s">
        <v>139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129</v>
      </c>
      <c r="PR193" s="2" t="s">
        <v>129</v>
      </c>
      <c r="PS193" s="2" t="s">
        <v>129</v>
      </c>
      <c r="PT193" s="2" t="s">
        <v>129</v>
      </c>
      <c r="PU193" s="2" t="s">
        <v>129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168</v>
      </c>
      <c r="QD193" s="2" t="s">
        <v>126</v>
      </c>
      <c r="QE193" s="2" t="s">
        <v>129</v>
      </c>
      <c r="QF193" s="2" t="s">
        <v>129</v>
      </c>
      <c r="QG193" s="2" t="s">
        <v>139</v>
      </c>
      <c r="QH193" s="2" t="s">
        <v>129</v>
      </c>
    </row>
    <row r="194">
      <c r="A194" s="2" t="s">
        <v>2075</v>
      </c>
      <c r="B194" s="2" t="s">
        <v>118</v>
      </c>
      <c r="C194" s="2" t="s">
        <v>2076</v>
      </c>
      <c r="D194" s="2" t="s">
        <v>819</v>
      </c>
      <c r="E194" s="2" t="s">
        <v>820</v>
      </c>
      <c r="F194" s="2" t="s">
        <v>2077</v>
      </c>
      <c r="G194" s="2" t="s">
        <v>2077</v>
      </c>
      <c r="H194" s="2" t="s">
        <v>2077</v>
      </c>
      <c r="I194" s="2" t="s">
        <v>1923</v>
      </c>
      <c r="J194" s="2" t="s">
        <v>124</v>
      </c>
      <c r="K194" s="2" t="s">
        <v>324</v>
      </c>
      <c r="L194" s="3">
        <v>499.5</v>
      </c>
      <c r="M194" s="3">
        <v>524.48</v>
      </c>
      <c r="N194" s="3">
        <v>999</v>
      </c>
      <c r="O194" s="2" t="s">
        <v>263</v>
      </c>
      <c r="P194" s="2" t="s">
        <v>264</v>
      </c>
      <c r="Q194" s="2" t="s">
        <v>128</v>
      </c>
      <c r="R194" s="2" t="s">
        <v>129</v>
      </c>
      <c r="S194" s="2" t="s">
        <v>2078</v>
      </c>
      <c r="T194" s="2" t="s">
        <v>129</v>
      </c>
      <c r="U194" s="2" t="s">
        <v>129</v>
      </c>
      <c r="V194" s="2" t="s">
        <v>131</v>
      </c>
      <c r="W194" s="2" t="s">
        <v>786</v>
      </c>
      <c r="X194" s="2" t="s">
        <v>129</v>
      </c>
      <c r="Y194" s="2" t="s">
        <v>353</v>
      </c>
      <c r="Z194" s="4"/>
      <c r="AA194" s="4">
        <f>=ROUNDDOWN({0},0)</f>
      </c>
      <c r="AB194" s="5">
        <v>0.3</v>
      </c>
      <c r="AC194" s="2" t="s">
        <v>129</v>
      </c>
      <c r="AD194" s="4"/>
      <c r="AE194" s="4"/>
      <c r="AF194" s="6">
        <v>63</v>
      </c>
      <c r="AG194" s="6"/>
      <c r="AH194" s="7">
        <v>0.6557</v>
      </c>
      <c r="AI194" s="4"/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3</v>
      </c>
      <c r="AQ194" s="8">
        <v>874.14</v>
      </c>
      <c r="AR194" s="4"/>
      <c r="AS194" s="8"/>
      <c r="AT194" s="7"/>
      <c r="AU194" s="7"/>
      <c r="AV194" s="4">
        <v>3</v>
      </c>
      <c r="AW194" s="8">
        <v>874.14</v>
      </c>
      <c r="AX194" s="4"/>
      <c r="AY194" s="8"/>
      <c r="AZ194" s="7"/>
      <c r="BA194" s="7"/>
      <c r="BB194" s="7">
        <v>1</v>
      </c>
      <c r="BC194" s="4">
        <v>3</v>
      </c>
      <c r="BD194" s="8">
        <v>874.14</v>
      </c>
      <c r="BE194" s="4"/>
      <c r="BF194" s="8"/>
      <c r="BG194" s="7"/>
      <c r="BH194" s="7"/>
      <c r="BI194" s="7">
        <v>1</v>
      </c>
      <c r="BJ194" s="4">
        <v>3</v>
      </c>
      <c r="BK194" s="8">
        <v>874.14</v>
      </c>
      <c r="BL194" s="2" t="s">
        <v>17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136</v>
      </c>
      <c r="BV194" s="2" t="s">
        <v>170</v>
      </c>
      <c r="BW194" s="2" t="s">
        <v>1883</v>
      </c>
      <c r="BX194" s="2" t="s">
        <v>1530</v>
      </c>
      <c r="BY194" s="2" t="s">
        <v>139</v>
      </c>
      <c r="BZ194" s="2" t="s">
        <v>129</v>
      </c>
      <c r="CA194" s="4">
        <v>3</v>
      </c>
      <c r="CB194" s="8">
        <v>874.14</v>
      </c>
      <c r="CC194" s="4"/>
      <c r="CD194" s="8"/>
      <c r="CE194" s="7"/>
      <c r="CF194" s="7"/>
      <c r="CG194" s="2" t="s">
        <v>136</v>
      </c>
      <c r="CH194" s="2" t="s">
        <v>170</v>
      </c>
      <c r="CI194" s="2" t="s">
        <v>2079</v>
      </c>
      <c r="CJ194" s="2" t="s">
        <v>2080</v>
      </c>
      <c r="CK194" s="2" t="s">
        <v>139</v>
      </c>
      <c r="CL194" s="2" t="s">
        <v>129</v>
      </c>
      <c r="CM194" s="4"/>
      <c r="CN194" s="8"/>
      <c r="CO194" s="4"/>
      <c r="CP194" s="8"/>
      <c r="CQ194" s="7"/>
      <c r="CR194" s="7"/>
      <c r="CS194" s="2" t="s">
        <v>136</v>
      </c>
      <c r="CT194" s="2" t="s">
        <v>170</v>
      </c>
      <c r="CU194" s="2" t="s">
        <v>1061</v>
      </c>
      <c r="CV194" s="2" t="s">
        <v>982</v>
      </c>
      <c r="CW194" s="2" t="s">
        <v>311</v>
      </c>
      <c r="CX194" s="2" t="s">
        <v>129</v>
      </c>
      <c r="CY194" s="4"/>
      <c r="CZ194" s="8"/>
      <c r="DA194" s="4"/>
      <c r="DB194" s="8"/>
      <c r="DC194" s="7"/>
      <c r="DD194" s="7"/>
      <c r="DE194" s="2" t="s">
        <v>169</v>
      </c>
      <c r="DF194" s="2" t="s">
        <v>170</v>
      </c>
      <c r="DG194" s="2" t="s">
        <v>129</v>
      </c>
      <c r="DH194" s="2" t="s">
        <v>129</v>
      </c>
      <c r="DI194" s="2" t="s">
        <v>139</v>
      </c>
      <c r="DJ194" s="2" t="s">
        <v>129</v>
      </c>
      <c r="DK194" s="4"/>
      <c r="DL194" s="8"/>
      <c r="DM194" s="4"/>
      <c r="DN194" s="8"/>
      <c r="DO194" s="7"/>
      <c r="DP194" s="7"/>
      <c r="DQ194" s="2" t="s">
        <v>136</v>
      </c>
      <c r="DR194" s="2" t="s">
        <v>170</v>
      </c>
      <c r="DS194" s="2" t="s">
        <v>975</v>
      </c>
      <c r="DT194" s="2" t="s">
        <v>129</v>
      </c>
      <c r="DU194" s="2" t="s">
        <v>139</v>
      </c>
      <c r="DV194" s="2" t="s">
        <v>129</v>
      </c>
      <c r="DW194" s="4"/>
      <c r="DX194" s="8"/>
      <c r="DY194" s="4"/>
      <c r="DZ194" s="8"/>
      <c r="EA194" s="7"/>
      <c r="EB194" s="7"/>
      <c r="EC194" s="2" t="s">
        <v>136</v>
      </c>
      <c r="ED194" s="2" t="s">
        <v>170</v>
      </c>
      <c r="EE194" s="2" t="s">
        <v>2081</v>
      </c>
      <c r="EF194" s="2" t="s">
        <v>185</v>
      </c>
      <c r="EG194" s="2" t="s">
        <v>139</v>
      </c>
      <c r="EH194" s="2" t="s">
        <v>129</v>
      </c>
      <c r="EI194" s="4"/>
      <c r="EJ194" s="8"/>
      <c r="EK194" s="4"/>
      <c r="EL194" s="8"/>
      <c r="EM194" s="7"/>
      <c r="EN194" s="7"/>
      <c r="EO194" s="2" t="s">
        <v>168</v>
      </c>
      <c r="EP194" s="2" t="s">
        <v>170</v>
      </c>
      <c r="EQ194" s="2" t="s">
        <v>129</v>
      </c>
      <c r="ER194" s="2" t="s">
        <v>129</v>
      </c>
      <c r="ES194" s="2" t="s">
        <v>139</v>
      </c>
      <c r="ET194" s="2" t="s">
        <v>129</v>
      </c>
      <c r="EU194" s="4"/>
      <c r="EV194" s="8"/>
      <c r="EW194" s="4"/>
      <c r="EX194" s="8"/>
      <c r="EY194" s="7"/>
      <c r="EZ194" s="7"/>
      <c r="FA194" s="2" t="s">
        <v>136</v>
      </c>
      <c r="FB194" s="2" t="s">
        <v>170</v>
      </c>
      <c r="FC194" s="2" t="s">
        <v>636</v>
      </c>
      <c r="FD194" s="2" t="s">
        <v>2082</v>
      </c>
      <c r="FE194" s="2" t="s">
        <v>311</v>
      </c>
      <c r="FF194" s="2" t="s">
        <v>129</v>
      </c>
      <c r="FG194" s="4"/>
      <c r="FH194" s="8"/>
      <c r="FI194" s="4"/>
      <c r="FJ194" s="8"/>
      <c r="FK194" s="7"/>
      <c r="FL194" s="7"/>
      <c r="FM194" s="2" t="s">
        <v>168</v>
      </c>
      <c r="FN194" s="2" t="s">
        <v>170</v>
      </c>
      <c r="FO194" s="2" t="s">
        <v>129</v>
      </c>
      <c r="FP194" s="2" t="s">
        <v>129</v>
      </c>
      <c r="FQ194" s="2" t="s">
        <v>139</v>
      </c>
      <c r="FR194" s="2" t="s">
        <v>129</v>
      </c>
      <c r="FS194" s="4"/>
      <c r="FT194" s="8"/>
      <c r="FU194" s="4"/>
      <c r="FV194" s="8"/>
      <c r="FW194" s="7"/>
      <c r="FX194" s="7"/>
      <c r="FY194" s="2" t="s">
        <v>136</v>
      </c>
      <c r="FZ194" s="2" t="s">
        <v>170</v>
      </c>
      <c r="GA194" s="2" t="s">
        <v>337</v>
      </c>
      <c r="GB194" s="2" t="s">
        <v>129</v>
      </c>
      <c r="GC194" s="2" t="s">
        <v>139</v>
      </c>
      <c r="GD194" s="2" t="s">
        <v>129</v>
      </c>
      <c r="GE194" s="4"/>
      <c r="GF194" s="8"/>
      <c r="GG194" s="4"/>
      <c r="GH194" s="8"/>
      <c r="GI194" s="7"/>
      <c r="GJ194" s="7"/>
      <c r="GK194" s="2" t="s">
        <v>168</v>
      </c>
      <c r="GL194" s="2" t="s">
        <v>170</v>
      </c>
      <c r="GM194" s="2" t="s">
        <v>129</v>
      </c>
      <c r="GN194" s="2" t="s">
        <v>129</v>
      </c>
      <c r="GO194" s="2" t="s">
        <v>139</v>
      </c>
      <c r="GP194" s="2" t="s">
        <v>129</v>
      </c>
      <c r="GQ194" s="4"/>
      <c r="GR194" s="8"/>
      <c r="GS194" s="4"/>
      <c r="GT194" s="8"/>
      <c r="GU194" s="7"/>
      <c r="GV194" s="7"/>
      <c r="GW194" s="2" t="s">
        <v>168</v>
      </c>
      <c r="GX194" s="2" t="s">
        <v>170</v>
      </c>
      <c r="GY194" s="2" t="s">
        <v>129</v>
      </c>
      <c r="GZ194" s="2" t="s">
        <v>129</v>
      </c>
      <c r="HA194" s="2" t="s">
        <v>139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129</v>
      </c>
      <c r="HJ194" s="2" t="s">
        <v>129</v>
      </c>
      <c r="HK194" s="2" t="s">
        <v>129</v>
      </c>
      <c r="HL194" s="2" t="s">
        <v>129</v>
      </c>
      <c r="HM194" s="2" t="s">
        <v>129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170</v>
      </c>
      <c r="HW194" s="2" t="s">
        <v>1452</v>
      </c>
      <c r="HX194" s="2" t="s">
        <v>129</v>
      </c>
      <c r="HY194" s="2" t="s">
        <v>139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129</v>
      </c>
      <c r="IH194" s="2" t="s">
        <v>129</v>
      </c>
      <c r="II194" s="2" t="s">
        <v>129</v>
      </c>
      <c r="IJ194" s="2" t="s">
        <v>129</v>
      </c>
      <c r="IK194" s="2" t="s">
        <v>129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136</v>
      </c>
      <c r="IT194" s="2" t="s">
        <v>170</v>
      </c>
      <c r="IU194" s="2" t="s">
        <v>207</v>
      </c>
      <c r="IV194" s="2" t="s">
        <v>129</v>
      </c>
      <c r="IW194" s="2" t="s">
        <v>139</v>
      </c>
      <c r="IX194" s="2" t="s">
        <v>129</v>
      </c>
      <c r="IY194" s="4"/>
      <c r="IZ194" s="8"/>
      <c r="JA194" s="4"/>
      <c r="JB194" s="8"/>
      <c r="JC194" s="7"/>
      <c r="JD194" s="7"/>
      <c r="JE194" s="2" t="s">
        <v>168</v>
      </c>
      <c r="JF194" s="2" t="s">
        <v>170</v>
      </c>
      <c r="JG194" s="2" t="s">
        <v>129</v>
      </c>
      <c r="JH194" s="2" t="s">
        <v>129</v>
      </c>
      <c r="JI194" s="2" t="s">
        <v>139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169</v>
      </c>
      <c r="JR194" s="2" t="s">
        <v>170</v>
      </c>
      <c r="JS194" s="2" t="s">
        <v>2079</v>
      </c>
      <c r="JT194" s="2" t="s">
        <v>129</v>
      </c>
      <c r="JU194" s="2" t="s">
        <v>139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168</v>
      </c>
      <c r="KD194" s="2" t="s">
        <v>170</v>
      </c>
      <c r="KE194" s="2" t="s">
        <v>129</v>
      </c>
      <c r="KF194" s="2" t="s">
        <v>129</v>
      </c>
      <c r="KG194" s="2" t="s">
        <v>139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129</v>
      </c>
      <c r="KP194" s="2" t="s">
        <v>129</v>
      </c>
      <c r="KQ194" s="2" t="s">
        <v>129</v>
      </c>
      <c r="KR194" s="2" t="s">
        <v>129</v>
      </c>
      <c r="KS194" s="2" t="s">
        <v>129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169</v>
      </c>
      <c r="LB194" s="2" t="s">
        <v>170</v>
      </c>
      <c r="LC194" s="2" t="s">
        <v>129</v>
      </c>
      <c r="LD194" s="2" t="s">
        <v>129</v>
      </c>
      <c r="LE194" s="2" t="s">
        <v>139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168</v>
      </c>
      <c r="LN194" s="2" t="s">
        <v>170</v>
      </c>
      <c r="LO194" s="2" t="s">
        <v>129</v>
      </c>
      <c r="LP194" s="2" t="s">
        <v>129</v>
      </c>
      <c r="LQ194" s="2" t="s">
        <v>139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129</v>
      </c>
      <c r="LZ194" s="2" t="s">
        <v>129</v>
      </c>
      <c r="MA194" s="2" t="s">
        <v>129</v>
      </c>
      <c r="MB194" s="2" t="s">
        <v>129</v>
      </c>
      <c r="MC194" s="2" t="s">
        <v>129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129</v>
      </c>
      <c r="ML194" s="2" t="s">
        <v>129</v>
      </c>
      <c r="MM194" s="2" t="s">
        <v>129</v>
      </c>
      <c r="MN194" s="2" t="s">
        <v>129</v>
      </c>
      <c r="MO194" s="2" t="s">
        <v>129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169</v>
      </c>
      <c r="MX194" s="2" t="s">
        <v>170</v>
      </c>
      <c r="MY194" s="2" t="s">
        <v>129</v>
      </c>
      <c r="MZ194" s="2" t="s">
        <v>129</v>
      </c>
      <c r="NA194" s="2" t="s">
        <v>139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168</v>
      </c>
      <c r="NJ194" s="2" t="s">
        <v>170</v>
      </c>
      <c r="NK194" s="2" t="s">
        <v>129</v>
      </c>
      <c r="NL194" s="2" t="s">
        <v>129</v>
      </c>
      <c r="NM194" s="2" t="s">
        <v>139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170</v>
      </c>
      <c r="NW194" s="2" t="s">
        <v>129</v>
      </c>
      <c r="NX194" s="2" t="s">
        <v>129</v>
      </c>
      <c r="NY194" s="2" t="s">
        <v>139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168</v>
      </c>
      <c r="OH194" s="2" t="s">
        <v>170</v>
      </c>
      <c r="OI194" s="2" t="s">
        <v>129</v>
      </c>
      <c r="OJ194" s="2" t="s">
        <v>129</v>
      </c>
      <c r="OK194" s="2" t="s">
        <v>139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129</v>
      </c>
      <c r="OT194" s="2" t="s">
        <v>129</v>
      </c>
      <c r="OU194" s="2" t="s">
        <v>129</v>
      </c>
      <c r="OV194" s="2" t="s">
        <v>129</v>
      </c>
      <c r="OW194" s="2" t="s">
        <v>129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168</v>
      </c>
      <c r="PR194" s="2" t="s">
        <v>170</v>
      </c>
      <c r="PS194" s="2" t="s">
        <v>129</v>
      </c>
      <c r="PT194" s="2" t="s">
        <v>129</v>
      </c>
      <c r="PU194" s="2" t="s">
        <v>139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168</v>
      </c>
      <c r="QD194" s="2" t="s">
        <v>170</v>
      </c>
      <c r="QE194" s="2" t="s">
        <v>129</v>
      </c>
      <c r="QF194" s="2" t="s">
        <v>129</v>
      </c>
      <c r="QG194" s="2" t="s">
        <v>139</v>
      </c>
      <c r="QH194" s="2" t="s">
        <v>129</v>
      </c>
    </row>
    <row r="195">
      <c r="A195" s="2" t="s">
        <v>2083</v>
      </c>
      <c r="B195" s="2" t="s">
        <v>118</v>
      </c>
      <c r="C195" s="2" t="s">
        <v>2076</v>
      </c>
      <c r="D195" s="2" t="s">
        <v>120</v>
      </c>
      <c r="E195" s="2" t="s">
        <v>121</v>
      </c>
      <c r="F195" s="2" t="s">
        <v>2084</v>
      </c>
      <c r="G195" s="2" t="s">
        <v>2084</v>
      </c>
      <c r="H195" s="2" t="s">
        <v>2084</v>
      </c>
      <c r="I195" s="2" t="s">
        <v>346</v>
      </c>
      <c r="J195" s="2" t="s">
        <v>124</v>
      </c>
      <c r="K195" s="2" t="s">
        <v>400</v>
      </c>
      <c r="L195" s="3">
        <v>274.5</v>
      </c>
      <c r="M195" s="3">
        <v>288.23</v>
      </c>
      <c r="N195" s="3">
        <v>549</v>
      </c>
      <c r="O195" s="2" t="s">
        <v>742</v>
      </c>
      <c r="P195" s="2" t="s">
        <v>264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176</v>
      </c>
      <c r="V195" s="2" t="s">
        <v>177</v>
      </c>
      <c r="W195" s="2" t="s">
        <v>800</v>
      </c>
      <c r="X195" s="2" t="s">
        <v>786</v>
      </c>
      <c r="Y195" s="2" t="s">
        <v>968</v>
      </c>
      <c r="Z195" s="4"/>
      <c r="AA195" s="4">
        <f>=ROUNDDOWN({0},0)</f>
      </c>
      <c r="AB195" s="5">
        <v>0.1</v>
      </c>
      <c r="AC195" s="2" t="s">
        <v>129</v>
      </c>
      <c r="AD195" s="4"/>
      <c r="AE195" s="4"/>
      <c r="AF195" s="6">
        <v>63</v>
      </c>
      <c r="AG195" s="6"/>
      <c r="AH195" s="7">
        <v>0.2787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2</v>
      </c>
      <c r="AQ195" s="8">
        <v>397.6</v>
      </c>
      <c r="AR195" s="4"/>
      <c r="AS195" s="8"/>
      <c r="AT195" s="7"/>
      <c r="AU195" s="7"/>
      <c r="AV195" s="4">
        <v>2</v>
      </c>
      <c r="AW195" s="8">
        <v>397.6</v>
      </c>
      <c r="AX195" s="4"/>
      <c r="AY195" s="8"/>
      <c r="AZ195" s="7"/>
      <c r="BA195" s="7"/>
      <c r="BB195" s="7">
        <v>1</v>
      </c>
      <c r="BC195" s="4">
        <v>2</v>
      </c>
      <c r="BD195" s="8">
        <v>397.6</v>
      </c>
      <c r="BE195" s="4"/>
      <c r="BF195" s="8"/>
      <c r="BG195" s="7"/>
      <c r="BH195" s="7"/>
      <c r="BI195" s="7">
        <v>1</v>
      </c>
      <c r="BJ195" s="4">
        <v>2</v>
      </c>
      <c r="BK195" s="8">
        <v>397.6</v>
      </c>
      <c r="BL195" s="2" t="s">
        <v>17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136</v>
      </c>
      <c r="BV195" s="2" t="s">
        <v>170</v>
      </c>
      <c r="BW195" s="2" t="s">
        <v>1051</v>
      </c>
      <c r="BX195" s="2" t="s">
        <v>2085</v>
      </c>
      <c r="BY195" s="2" t="s">
        <v>139</v>
      </c>
      <c r="BZ195" s="2" t="s">
        <v>129</v>
      </c>
      <c r="CA195" s="4">
        <v>2</v>
      </c>
      <c r="CB195" s="8">
        <v>397.6</v>
      </c>
      <c r="CC195" s="4"/>
      <c r="CD195" s="8"/>
      <c r="CE195" s="7"/>
      <c r="CF195" s="7"/>
      <c r="CG195" s="2" t="s">
        <v>136</v>
      </c>
      <c r="CH195" s="2" t="s">
        <v>170</v>
      </c>
      <c r="CI195" s="2" t="s">
        <v>2086</v>
      </c>
      <c r="CJ195" s="2" t="s">
        <v>458</v>
      </c>
      <c r="CK195" s="2" t="s">
        <v>139</v>
      </c>
      <c r="CL195" s="2" t="s">
        <v>129</v>
      </c>
      <c r="CM195" s="4"/>
      <c r="CN195" s="8"/>
      <c r="CO195" s="4"/>
      <c r="CP195" s="8"/>
      <c r="CQ195" s="7"/>
      <c r="CR195" s="7"/>
      <c r="CS195" s="2" t="s">
        <v>136</v>
      </c>
      <c r="CT195" s="2" t="s">
        <v>170</v>
      </c>
      <c r="CU195" s="2" t="s">
        <v>630</v>
      </c>
      <c r="CV195" s="2" t="s">
        <v>2087</v>
      </c>
      <c r="CW195" s="2" t="s">
        <v>139</v>
      </c>
      <c r="CX195" s="2" t="s">
        <v>129</v>
      </c>
      <c r="CY195" s="4"/>
      <c r="CZ195" s="8"/>
      <c r="DA195" s="4"/>
      <c r="DB195" s="8"/>
      <c r="DC195" s="7"/>
      <c r="DD195" s="7"/>
      <c r="DE195" s="2" t="s">
        <v>169</v>
      </c>
      <c r="DF195" s="2" t="s">
        <v>170</v>
      </c>
      <c r="DG195" s="2" t="s">
        <v>129</v>
      </c>
      <c r="DH195" s="2" t="s">
        <v>129</v>
      </c>
      <c r="DI195" s="2" t="s">
        <v>139</v>
      </c>
      <c r="DJ195" s="2" t="s">
        <v>129</v>
      </c>
      <c r="DK195" s="4"/>
      <c r="DL195" s="8"/>
      <c r="DM195" s="4"/>
      <c r="DN195" s="8"/>
      <c r="DO195" s="7"/>
      <c r="DP195" s="7"/>
      <c r="DQ195" s="2" t="s">
        <v>136</v>
      </c>
      <c r="DR195" s="2" t="s">
        <v>170</v>
      </c>
      <c r="DS195" s="2" t="s">
        <v>670</v>
      </c>
      <c r="DT195" s="2" t="s">
        <v>129</v>
      </c>
      <c r="DU195" s="2" t="s">
        <v>139</v>
      </c>
      <c r="DV195" s="2" t="s">
        <v>129</v>
      </c>
      <c r="DW195" s="4"/>
      <c r="DX195" s="8"/>
      <c r="DY195" s="4"/>
      <c r="DZ195" s="8"/>
      <c r="EA195" s="7"/>
      <c r="EB195" s="7"/>
      <c r="EC195" s="2" t="s">
        <v>136</v>
      </c>
      <c r="ED195" s="2" t="s">
        <v>170</v>
      </c>
      <c r="EE195" s="2" t="s">
        <v>2081</v>
      </c>
      <c r="EF195" s="2" t="s">
        <v>2088</v>
      </c>
      <c r="EG195" s="2" t="s">
        <v>139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209</v>
      </c>
      <c r="EP195" s="2" t="s">
        <v>170</v>
      </c>
      <c r="EQ195" s="2" t="s">
        <v>129</v>
      </c>
      <c r="ER195" s="2" t="s">
        <v>129</v>
      </c>
      <c r="ES195" s="2" t="s">
        <v>139</v>
      </c>
      <c r="ET195" s="2" t="s">
        <v>129</v>
      </c>
      <c r="EU195" s="4"/>
      <c r="EV195" s="8"/>
      <c r="EW195" s="4"/>
      <c r="EX195" s="8"/>
      <c r="EY195" s="7"/>
      <c r="EZ195" s="7"/>
      <c r="FA195" s="2" t="s">
        <v>136</v>
      </c>
      <c r="FB195" s="2" t="s">
        <v>170</v>
      </c>
      <c r="FC195" s="2" t="s">
        <v>636</v>
      </c>
      <c r="FD195" s="2" t="s">
        <v>129</v>
      </c>
      <c r="FE195" s="2" t="s">
        <v>139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168</v>
      </c>
      <c r="FN195" s="2" t="s">
        <v>170</v>
      </c>
      <c r="FO195" s="2" t="s">
        <v>129</v>
      </c>
      <c r="FP195" s="2" t="s">
        <v>129</v>
      </c>
      <c r="FQ195" s="2" t="s">
        <v>139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136</v>
      </c>
      <c r="FZ195" s="2" t="s">
        <v>170</v>
      </c>
      <c r="GA195" s="2" t="s">
        <v>156</v>
      </c>
      <c r="GB195" s="2" t="s">
        <v>129</v>
      </c>
      <c r="GC195" s="2" t="s">
        <v>139</v>
      </c>
      <c r="GD195" s="2" t="s">
        <v>129</v>
      </c>
      <c r="GE195" s="4"/>
      <c r="GF195" s="8"/>
      <c r="GG195" s="4"/>
      <c r="GH195" s="8"/>
      <c r="GI195" s="7"/>
      <c r="GJ195" s="7"/>
      <c r="GK195" s="2" t="s">
        <v>169</v>
      </c>
      <c r="GL195" s="2" t="s">
        <v>170</v>
      </c>
      <c r="GM195" s="2" t="s">
        <v>129</v>
      </c>
      <c r="GN195" s="2" t="s">
        <v>129</v>
      </c>
      <c r="GO195" s="2" t="s">
        <v>139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168</v>
      </c>
      <c r="GX195" s="2" t="s">
        <v>170</v>
      </c>
      <c r="GY195" s="2" t="s">
        <v>129</v>
      </c>
      <c r="GZ195" s="2" t="s">
        <v>129</v>
      </c>
      <c r="HA195" s="2" t="s">
        <v>139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168</v>
      </c>
      <c r="HJ195" s="2" t="s">
        <v>170</v>
      </c>
      <c r="HK195" s="2" t="s">
        <v>129</v>
      </c>
      <c r="HL195" s="2" t="s">
        <v>129</v>
      </c>
      <c r="HM195" s="2" t="s">
        <v>139</v>
      </c>
      <c r="HN195" s="2" t="s">
        <v>129</v>
      </c>
      <c r="HO195" s="4"/>
      <c r="HP195" s="8"/>
      <c r="HQ195" s="4"/>
      <c r="HR195" s="8"/>
      <c r="HS195" s="7"/>
      <c r="HT195" s="7"/>
      <c r="HU195" s="2" t="s">
        <v>136</v>
      </c>
      <c r="HV195" s="2" t="s">
        <v>170</v>
      </c>
      <c r="HW195" s="2" t="s">
        <v>1452</v>
      </c>
      <c r="HX195" s="2" t="s">
        <v>2089</v>
      </c>
      <c r="HY195" s="2" t="s">
        <v>139</v>
      </c>
      <c r="HZ195" s="2" t="s">
        <v>129</v>
      </c>
      <c r="IA195" s="4"/>
      <c r="IB195" s="8"/>
      <c r="IC195" s="4"/>
      <c r="ID195" s="8"/>
      <c r="IE195" s="7"/>
      <c r="IF195" s="7"/>
      <c r="IG195" s="2" t="s">
        <v>129</v>
      </c>
      <c r="IH195" s="2" t="s">
        <v>129</v>
      </c>
      <c r="II195" s="2" t="s">
        <v>129</v>
      </c>
      <c r="IJ195" s="2" t="s">
        <v>129</v>
      </c>
      <c r="IK195" s="2" t="s">
        <v>129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136</v>
      </c>
      <c r="IT195" s="2" t="s">
        <v>170</v>
      </c>
      <c r="IU195" s="2" t="s">
        <v>985</v>
      </c>
      <c r="IV195" s="2" t="s">
        <v>1740</v>
      </c>
      <c r="IW195" s="2" t="s">
        <v>139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168</v>
      </c>
      <c r="JF195" s="2" t="s">
        <v>170</v>
      </c>
      <c r="JG195" s="2" t="s">
        <v>129</v>
      </c>
      <c r="JH195" s="2" t="s">
        <v>129</v>
      </c>
      <c r="JI195" s="2" t="s">
        <v>139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136</v>
      </c>
      <c r="JR195" s="2" t="s">
        <v>170</v>
      </c>
      <c r="JS195" s="2" t="s">
        <v>2086</v>
      </c>
      <c r="JT195" s="2" t="s">
        <v>1124</v>
      </c>
      <c r="JU195" s="2" t="s">
        <v>139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168</v>
      </c>
      <c r="KD195" s="2" t="s">
        <v>170</v>
      </c>
      <c r="KE195" s="2" t="s">
        <v>2090</v>
      </c>
      <c r="KF195" s="2" t="s">
        <v>129</v>
      </c>
      <c r="KG195" s="2" t="s">
        <v>139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129</v>
      </c>
      <c r="KP195" s="2" t="s">
        <v>129</v>
      </c>
      <c r="KQ195" s="2" t="s">
        <v>129</v>
      </c>
      <c r="KR195" s="2" t="s">
        <v>129</v>
      </c>
      <c r="KS195" s="2" t="s">
        <v>129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169</v>
      </c>
      <c r="LB195" s="2" t="s">
        <v>170</v>
      </c>
      <c r="LC195" s="2" t="s">
        <v>129</v>
      </c>
      <c r="LD195" s="2" t="s">
        <v>129</v>
      </c>
      <c r="LE195" s="2" t="s">
        <v>139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168</v>
      </c>
      <c r="LN195" s="2" t="s">
        <v>170</v>
      </c>
      <c r="LO195" s="2" t="s">
        <v>129</v>
      </c>
      <c r="LP195" s="2" t="s">
        <v>129</v>
      </c>
      <c r="LQ195" s="2" t="s">
        <v>139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129</v>
      </c>
      <c r="LZ195" s="2" t="s">
        <v>129</v>
      </c>
      <c r="MA195" s="2" t="s">
        <v>129</v>
      </c>
      <c r="MB195" s="2" t="s">
        <v>129</v>
      </c>
      <c r="MC195" s="2" t="s">
        <v>129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129</v>
      </c>
      <c r="ML195" s="2" t="s">
        <v>129</v>
      </c>
      <c r="MM195" s="2" t="s">
        <v>129</v>
      </c>
      <c r="MN195" s="2" t="s">
        <v>129</v>
      </c>
      <c r="MO195" s="2" t="s">
        <v>129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169</v>
      </c>
      <c r="MX195" s="2" t="s">
        <v>170</v>
      </c>
      <c r="MY195" s="2" t="s">
        <v>129</v>
      </c>
      <c r="MZ195" s="2" t="s">
        <v>129</v>
      </c>
      <c r="NA195" s="2" t="s">
        <v>139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168</v>
      </c>
      <c r="NJ195" s="2" t="s">
        <v>170</v>
      </c>
      <c r="NK195" s="2" t="s">
        <v>129</v>
      </c>
      <c r="NL195" s="2" t="s">
        <v>129</v>
      </c>
      <c r="NM195" s="2" t="s">
        <v>139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170</v>
      </c>
      <c r="NW195" s="2" t="s">
        <v>129</v>
      </c>
      <c r="NX195" s="2" t="s">
        <v>129</v>
      </c>
      <c r="NY195" s="2" t="s">
        <v>139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168</v>
      </c>
      <c r="OH195" s="2" t="s">
        <v>170</v>
      </c>
      <c r="OI195" s="2" t="s">
        <v>129</v>
      </c>
      <c r="OJ195" s="2" t="s">
        <v>129</v>
      </c>
      <c r="OK195" s="2" t="s">
        <v>139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129</v>
      </c>
      <c r="OT195" s="2" t="s">
        <v>129</v>
      </c>
      <c r="OU195" s="2" t="s">
        <v>129</v>
      </c>
      <c r="OV195" s="2" t="s">
        <v>129</v>
      </c>
      <c r="OW195" s="2" t="s">
        <v>129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168</v>
      </c>
      <c r="PR195" s="2" t="s">
        <v>170</v>
      </c>
      <c r="PS195" s="2" t="s">
        <v>129</v>
      </c>
      <c r="PT195" s="2" t="s">
        <v>129</v>
      </c>
      <c r="PU195" s="2" t="s">
        <v>139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168</v>
      </c>
      <c r="QD195" s="2" t="s">
        <v>170</v>
      </c>
      <c r="QE195" s="2" t="s">
        <v>129</v>
      </c>
      <c r="QF195" s="2" t="s">
        <v>129</v>
      </c>
      <c r="QG195" s="2" t="s">
        <v>139</v>
      </c>
      <c r="QH195" s="2" t="s">
        <v>129</v>
      </c>
    </row>
    <row r="196">
      <c r="A196" s="2" t="s">
        <v>2091</v>
      </c>
      <c r="B196" s="2" t="s">
        <v>118</v>
      </c>
      <c r="C196" s="2" t="s">
        <v>2092</v>
      </c>
      <c r="D196" s="2" t="s">
        <v>560</v>
      </c>
      <c r="E196" s="2" t="s">
        <v>1681</v>
      </c>
      <c r="F196" s="2" t="s">
        <v>863</v>
      </c>
      <c r="G196" s="2" t="s">
        <v>129</v>
      </c>
      <c r="H196" s="2" t="s">
        <v>129</v>
      </c>
      <c r="I196" s="2" t="s">
        <v>129</v>
      </c>
      <c r="J196" s="2" t="s">
        <v>2093</v>
      </c>
      <c r="K196" s="2" t="s">
        <v>602</v>
      </c>
      <c r="L196" s="3">
        <v>13.3</v>
      </c>
      <c r="M196" s="3"/>
      <c r="N196" s="3"/>
      <c r="O196" s="2" t="s">
        <v>263</v>
      </c>
      <c r="P196" s="2" t="s">
        <v>129</v>
      </c>
      <c r="Q196" s="2" t="s">
        <v>129</v>
      </c>
      <c r="R196" s="2" t="s">
        <v>129</v>
      </c>
      <c r="S196" s="2" t="s">
        <v>2094</v>
      </c>
      <c r="T196" s="2" t="s">
        <v>129</v>
      </c>
      <c r="U196" s="2" t="s">
        <v>129</v>
      </c>
      <c r="V196" s="2" t="s">
        <v>129</v>
      </c>
      <c r="W196" s="2" t="s">
        <v>129</v>
      </c>
      <c r="X196" s="2" t="s">
        <v>129</v>
      </c>
      <c r="Y196" s="2" t="s">
        <v>129</v>
      </c>
      <c r="Z196" s="4"/>
      <c r="AA196" s="4">
        <f>=ROUNDDOWN({0},0)</f>
      </c>
      <c r="AB196" s="5">
        <v>0.1</v>
      </c>
      <c r="AC196" s="2" t="s">
        <v>129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129</v>
      </c>
      <c r="AW196" s="8" t="s">
        <v>129</v>
      </c>
      <c r="AX196" s="4" t="s">
        <v>129</v>
      </c>
      <c r="AY196" s="8" t="s">
        <v>129</v>
      </c>
      <c r="AZ196" s="7" t="s">
        <v>129</v>
      </c>
      <c r="BA196" s="7" t="s">
        <v>129</v>
      </c>
      <c r="BB196" s="7"/>
      <c r="BC196" s="4" t="s">
        <v>129</v>
      </c>
      <c r="BD196" s="8" t="s">
        <v>129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/>
      <c r="BJ196" s="4"/>
      <c r="BK196" s="8"/>
      <c r="BL196" s="2" t="s">
        <v>129</v>
      </c>
      <c r="BM196" s="7"/>
      <c r="BN196" s="7"/>
      <c r="BO196" s="4"/>
      <c r="BP196" s="8"/>
      <c r="BQ196" s="4"/>
      <c r="BR196" s="8"/>
      <c r="BS196" s="7"/>
      <c r="BT196" s="7"/>
      <c r="BU196" s="2" t="s">
        <v>129</v>
      </c>
      <c r="BV196" s="2" t="s">
        <v>129</v>
      </c>
      <c r="BW196" s="2" t="s">
        <v>129</v>
      </c>
      <c r="BX196" s="2" t="s">
        <v>129</v>
      </c>
      <c r="BY196" s="2" t="s">
        <v>129</v>
      </c>
      <c r="BZ196" s="2" t="s">
        <v>129</v>
      </c>
      <c r="CA196" s="4"/>
      <c r="CB196" s="8"/>
      <c r="CC196" s="4"/>
      <c r="CD196" s="8"/>
      <c r="CE196" s="7"/>
      <c r="CF196" s="7"/>
      <c r="CG196" s="2" t="s">
        <v>129</v>
      </c>
      <c r="CH196" s="2" t="s">
        <v>129</v>
      </c>
      <c r="CI196" s="2" t="s">
        <v>129</v>
      </c>
      <c r="CJ196" s="2" t="s">
        <v>129</v>
      </c>
      <c r="CK196" s="2" t="s">
        <v>129</v>
      </c>
      <c r="CL196" s="2" t="s">
        <v>129</v>
      </c>
      <c r="CM196" s="4"/>
      <c r="CN196" s="8"/>
      <c r="CO196" s="4"/>
      <c r="CP196" s="8"/>
      <c r="CQ196" s="7"/>
      <c r="CR196" s="7"/>
      <c r="CS196" s="2" t="s">
        <v>129</v>
      </c>
      <c r="CT196" s="2" t="s">
        <v>129</v>
      </c>
      <c r="CU196" s="2" t="s">
        <v>129</v>
      </c>
      <c r="CV196" s="2" t="s">
        <v>129</v>
      </c>
      <c r="CW196" s="2" t="s">
        <v>129</v>
      </c>
      <c r="CX196" s="2" t="s">
        <v>129</v>
      </c>
      <c r="CY196" s="4"/>
      <c r="CZ196" s="8"/>
      <c r="DA196" s="4"/>
      <c r="DB196" s="8"/>
      <c r="DC196" s="7"/>
      <c r="DD196" s="7"/>
      <c r="DE196" s="2" t="s">
        <v>129</v>
      </c>
      <c r="DF196" s="2" t="s">
        <v>129</v>
      </c>
      <c r="DG196" s="2" t="s">
        <v>129</v>
      </c>
      <c r="DH196" s="2" t="s">
        <v>129</v>
      </c>
      <c r="DI196" s="2" t="s">
        <v>129</v>
      </c>
      <c r="DJ196" s="2" t="s">
        <v>129</v>
      </c>
      <c r="DK196" s="4"/>
      <c r="DL196" s="8"/>
      <c r="DM196" s="4"/>
      <c r="DN196" s="8"/>
      <c r="DO196" s="7"/>
      <c r="DP196" s="7"/>
      <c r="DQ196" s="2" t="s">
        <v>129</v>
      </c>
      <c r="DR196" s="2" t="s">
        <v>129</v>
      </c>
      <c r="DS196" s="2" t="s">
        <v>129</v>
      </c>
      <c r="DT196" s="2" t="s">
        <v>129</v>
      </c>
      <c r="DU196" s="2" t="s">
        <v>129</v>
      </c>
      <c r="DV196" s="2" t="s">
        <v>129</v>
      </c>
      <c r="DW196" s="4"/>
      <c r="DX196" s="8"/>
      <c r="DY196" s="4"/>
      <c r="DZ196" s="8"/>
      <c r="EA196" s="7"/>
      <c r="EB196" s="7"/>
      <c r="EC196" s="2" t="s">
        <v>129</v>
      </c>
      <c r="ED196" s="2" t="s">
        <v>129</v>
      </c>
      <c r="EE196" s="2" t="s">
        <v>129</v>
      </c>
      <c r="EF196" s="2" t="s">
        <v>129</v>
      </c>
      <c r="EG196" s="2" t="s">
        <v>129</v>
      </c>
      <c r="EH196" s="2" t="s">
        <v>129</v>
      </c>
      <c r="EI196" s="4"/>
      <c r="EJ196" s="8"/>
      <c r="EK196" s="4"/>
      <c r="EL196" s="8"/>
      <c r="EM196" s="7"/>
      <c r="EN196" s="7"/>
      <c r="EO196" s="2" t="s">
        <v>129</v>
      </c>
      <c r="EP196" s="2" t="s">
        <v>129</v>
      </c>
      <c r="EQ196" s="2" t="s">
        <v>129</v>
      </c>
      <c r="ER196" s="2" t="s">
        <v>129</v>
      </c>
      <c r="ES196" s="2" t="s">
        <v>129</v>
      </c>
      <c r="ET196" s="2" t="s">
        <v>129</v>
      </c>
      <c r="EU196" s="4"/>
      <c r="EV196" s="8"/>
      <c r="EW196" s="4"/>
      <c r="EX196" s="8"/>
      <c r="EY196" s="7"/>
      <c r="EZ196" s="7"/>
      <c r="FA196" s="2" t="s">
        <v>129</v>
      </c>
      <c r="FB196" s="2" t="s">
        <v>129</v>
      </c>
      <c r="FC196" s="2" t="s">
        <v>129</v>
      </c>
      <c r="FD196" s="2" t="s">
        <v>129</v>
      </c>
      <c r="FE196" s="2" t="s">
        <v>129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129</v>
      </c>
      <c r="FN196" s="2" t="s">
        <v>129</v>
      </c>
      <c r="FO196" s="2" t="s">
        <v>129</v>
      </c>
      <c r="FP196" s="2" t="s">
        <v>129</v>
      </c>
      <c r="FQ196" s="2" t="s">
        <v>129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129</v>
      </c>
      <c r="FZ196" s="2" t="s">
        <v>129</v>
      </c>
      <c r="GA196" s="2" t="s">
        <v>129</v>
      </c>
      <c r="GB196" s="2" t="s">
        <v>129</v>
      </c>
      <c r="GC196" s="2" t="s">
        <v>129</v>
      </c>
      <c r="GD196" s="2" t="s">
        <v>129</v>
      </c>
      <c r="GE196" s="4"/>
      <c r="GF196" s="8"/>
      <c r="GG196" s="4"/>
      <c r="GH196" s="8"/>
      <c r="GI196" s="7"/>
      <c r="GJ196" s="7"/>
      <c r="GK196" s="2" t="s">
        <v>129</v>
      </c>
      <c r="GL196" s="2" t="s">
        <v>129</v>
      </c>
      <c r="GM196" s="2" t="s">
        <v>129</v>
      </c>
      <c r="GN196" s="2" t="s">
        <v>129</v>
      </c>
      <c r="GO196" s="2" t="s">
        <v>129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129</v>
      </c>
      <c r="GX196" s="2" t="s">
        <v>129</v>
      </c>
      <c r="GY196" s="2" t="s">
        <v>129</v>
      </c>
      <c r="GZ196" s="2" t="s">
        <v>129</v>
      </c>
      <c r="HA196" s="2" t="s">
        <v>129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129</v>
      </c>
      <c r="HJ196" s="2" t="s">
        <v>129</v>
      </c>
      <c r="HK196" s="2" t="s">
        <v>129</v>
      </c>
      <c r="HL196" s="2" t="s">
        <v>129</v>
      </c>
      <c r="HM196" s="2" t="s">
        <v>129</v>
      </c>
      <c r="HN196" s="2" t="s">
        <v>129</v>
      </c>
      <c r="HO196" s="4"/>
      <c r="HP196" s="8"/>
      <c r="HQ196" s="4"/>
      <c r="HR196" s="8"/>
      <c r="HS196" s="7"/>
      <c r="HT196" s="7"/>
      <c r="HU196" s="2" t="s">
        <v>129</v>
      </c>
      <c r="HV196" s="2" t="s">
        <v>129</v>
      </c>
      <c r="HW196" s="2" t="s">
        <v>129</v>
      </c>
      <c r="HX196" s="2" t="s">
        <v>129</v>
      </c>
      <c r="HY196" s="2" t="s">
        <v>129</v>
      </c>
      <c r="HZ196" s="2" t="s">
        <v>129</v>
      </c>
      <c r="IA196" s="4"/>
      <c r="IB196" s="8"/>
      <c r="IC196" s="4"/>
      <c r="ID196" s="8"/>
      <c r="IE196" s="7"/>
      <c r="IF196" s="7"/>
      <c r="IG196" s="2" t="s">
        <v>129</v>
      </c>
      <c r="IH196" s="2" t="s">
        <v>129</v>
      </c>
      <c r="II196" s="2" t="s">
        <v>129</v>
      </c>
      <c r="IJ196" s="2" t="s">
        <v>129</v>
      </c>
      <c r="IK196" s="2" t="s">
        <v>129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129</v>
      </c>
      <c r="IT196" s="2" t="s">
        <v>129</v>
      </c>
      <c r="IU196" s="2" t="s">
        <v>129</v>
      </c>
      <c r="IV196" s="2" t="s">
        <v>129</v>
      </c>
      <c r="IW196" s="2" t="s">
        <v>129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129</v>
      </c>
      <c r="JF196" s="2" t="s">
        <v>129</v>
      </c>
      <c r="JG196" s="2" t="s">
        <v>129</v>
      </c>
      <c r="JH196" s="2" t="s">
        <v>129</v>
      </c>
      <c r="JI196" s="2" t="s">
        <v>129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129</v>
      </c>
      <c r="JR196" s="2" t="s">
        <v>129</v>
      </c>
      <c r="JS196" s="2" t="s">
        <v>129</v>
      </c>
      <c r="JT196" s="2" t="s">
        <v>129</v>
      </c>
      <c r="JU196" s="2" t="s">
        <v>129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129</v>
      </c>
      <c r="KD196" s="2" t="s">
        <v>129</v>
      </c>
      <c r="KE196" s="2" t="s">
        <v>129</v>
      </c>
      <c r="KF196" s="2" t="s">
        <v>129</v>
      </c>
      <c r="KG196" s="2" t="s">
        <v>129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129</v>
      </c>
      <c r="KP196" s="2" t="s">
        <v>129</v>
      </c>
      <c r="KQ196" s="2" t="s">
        <v>129</v>
      </c>
      <c r="KR196" s="2" t="s">
        <v>129</v>
      </c>
      <c r="KS196" s="2" t="s">
        <v>129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129</v>
      </c>
      <c r="LB196" s="2" t="s">
        <v>129</v>
      </c>
      <c r="LC196" s="2" t="s">
        <v>129</v>
      </c>
      <c r="LD196" s="2" t="s">
        <v>129</v>
      </c>
      <c r="LE196" s="2" t="s">
        <v>129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129</v>
      </c>
      <c r="LN196" s="2" t="s">
        <v>129</v>
      </c>
      <c r="LO196" s="2" t="s">
        <v>129</v>
      </c>
      <c r="LP196" s="2" t="s">
        <v>129</v>
      </c>
      <c r="LQ196" s="2" t="s">
        <v>129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129</v>
      </c>
      <c r="LZ196" s="2" t="s">
        <v>129</v>
      </c>
      <c r="MA196" s="2" t="s">
        <v>129</v>
      </c>
      <c r="MB196" s="2" t="s">
        <v>129</v>
      </c>
      <c r="MC196" s="2" t="s">
        <v>129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129</v>
      </c>
      <c r="ML196" s="2" t="s">
        <v>129</v>
      </c>
      <c r="MM196" s="2" t="s">
        <v>129</v>
      </c>
      <c r="MN196" s="2" t="s">
        <v>129</v>
      </c>
      <c r="MO196" s="2" t="s">
        <v>129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129</v>
      </c>
      <c r="MX196" s="2" t="s">
        <v>129</v>
      </c>
      <c r="MY196" s="2" t="s">
        <v>129</v>
      </c>
      <c r="MZ196" s="2" t="s">
        <v>129</v>
      </c>
      <c r="NA196" s="2" t="s">
        <v>129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129</v>
      </c>
      <c r="NJ196" s="2" t="s">
        <v>129</v>
      </c>
      <c r="NK196" s="2" t="s">
        <v>129</v>
      </c>
      <c r="NL196" s="2" t="s">
        <v>129</v>
      </c>
      <c r="NM196" s="2" t="s">
        <v>129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129</v>
      </c>
      <c r="NV196" s="2" t="s">
        <v>129</v>
      </c>
      <c r="NW196" s="2" t="s">
        <v>129</v>
      </c>
      <c r="NX196" s="2" t="s">
        <v>129</v>
      </c>
      <c r="NY196" s="2" t="s">
        <v>129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129</v>
      </c>
      <c r="OH196" s="2" t="s">
        <v>129</v>
      </c>
      <c r="OI196" s="2" t="s">
        <v>129</v>
      </c>
      <c r="OJ196" s="2" t="s">
        <v>129</v>
      </c>
      <c r="OK196" s="2" t="s">
        <v>129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129</v>
      </c>
      <c r="OT196" s="2" t="s">
        <v>129</v>
      </c>
      <c r="OU196" s="2" t="s">
        <v>129</v>
      </c>
      <c r="OV196" s="2" t="s">
        <v>129</v>
      </c>
      <c r="OW196" s="2" t="s">
        <v>129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129</v>
      </c>
      <c r="PR196" s="2" t="s">
        <v>129</v>
      </c>
      <c r="PS196" s="2" t="s">
        <v>129</v>
      </c>
      <c r="PT196" s="2" t="s">
        <v>129</v>
      </c>
      <c r="PU196" s="2" t="s">
        <v>129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129</v>
      </c>
      <c r="QD196" s="2" t="s">
        <v>129</v>
      </c>
      <c r="QE196" s="2" t="s">
        <v>129</v>
      </c>
      <c r="QF196" s="2" t="s">
        <v>129</v>
      </c>
      <c r="QG196" s="2" t="s">
        <v>129</v>
      </c>
      <c r="QH196" s="2" t="s">
        <v>129</v>
      </c>
    </row>
    <row r="197">
      <c r="A197" s="2" t="s">
        <v>2095</v>
      </c>
      <c r="B197" s="2" t="s">
        <v>118</v>
      </c>
      <c r="C197" s="2" t="s">
        <v>2092</v>
      </c>
      <c r="D197" s="2" t="s">
        <v>560</v>
      </c>
      <c r="E197" s="2" t="s">
        <v>1681</v>
      </c>
      <c r="F197" s="2" t="s">
        <v>863</v>
      </c>
      <c r="G197" s="2" t="s">
        <v>129</v>
      </c>
      <c r="H197" s="2" t="s">
        <v>129</v>
      </c>
      <c r="I197" s="2" t="s">
        <v>129</v>
      </c>
      <c r="J197" s="2" t="s">
        <v>2096</v>
      </c>
      <c r="K197" s="2" t="s">
        <v>602</v>
      </c>
      <c r="L197" s="3">
        <v>53.2</v>
      </c>
      <c r="M197" s="3"/>
      <c r="N197" s="3"/>
      <c r="O197" s="2" t="s">
        <v>263</v>
      </c>
      <c r="P197" s="2" t="s">
        <v>129</v>
      </c>
      <c r="Q197" s="2" t="s">
        <v>129</v>
      </c>
      <c r="R197" s="2" t="s">
        <v>129</v>
      </c>
      <c r="S197" s="2" t="s">
        <v>2097</v>
      </c>
      <c r="T197" s="2" t="s">
        <v>129</v>
      </c>
      <c r="U197" s="2" t="s">
        <v>129</v>
      </c>
      <c r="V197" s="2" t="s">
        <v>129</v>
      </c>
      <c r="W197" s="2" t="s">
        <v>129</v>
      </c>
      <c r="X197" s="2" t="s">
        <v>129</v>
      </c>
      <c r="Y197" s="2" t="s">
        <v>129</v>
      </c>
      <c r="Z197" s="4"/>
      <c r="AA197" s="4">
        <f>=ROUNDDOWN({0},0)</f>
      </c>
      <c r="AB197" s="5">
        <v>0.6</v>
      </c>
      <c r="AC197" s="2" t="s">
        <v>129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129</v>
      </c>
      <c r="AW197" s="8" t="s">
        <v>129</v>
      </c>
      <c r="AX197" s="4" t="s">
        <v>129</v>
      </c>
      <c r="AY197" s="8" t="s">
        <v>129</v>
      </c>
      <c r="AZ197" s="7" t="s">
        <v>129</v>
      </c>
      <c r="BA197" s="7" t="s">
        <v>129</v>
      </c>
      <c r="BB197" s="7"/>
      <c r="BC197" s="4" t="s">
        <v>129</v>
      </c>
      <c r="BD197" s="8" t="s">
        <v>129</v>
      </c>
      <c r="BE197" s="4" t="s">
        <v>129</v>
      </c>
      <c r="BF197" s="8" t="s">
        <v>129</v>
      </c>
      <c r="BG197" s="7" t="s">
        <v>129</v>
      </c>
      <c r="BH197" s="7" t="s">
        <v>129</v>
      </c>
      <c r="BI197" s="7"/>
      <c r="BJ197" s="4"/>
      <c r="BK197" s="8"/>
      <c r="BL197" s="2" t="s">
        <v>129</v>
      </c>
      <c r="BM197" s="7"/>
      <c r="BN197" s="7"/>
      <c r="BO197" s="4"/>
      <c r="BP197" s="8"/>
      <c r="BQ197" s="4"/>
      <c r="BR197" s="8"/>
      <c r="BS197" s="7"/>
      <c r="BT197" s="7"/>
      <c r="BU197" s="2" t="s">
        <v>129</v>
      </c>
      <c r="BV197" s="2" t="s">
        <v>129</v>
      </c>
      <c r="BW197" s="2" t="s">
        <v>129</v>
      </c>
      <c r="BX197" s="2" t="s">
        <v>129</v>
      </c>
      <c r="BY197" s="2" t="s">
        <v>129</v>
      </c>
      <c r="BZ197" s="2" t="s">
        <v>129</v>
      </c>
      <c r="CA197" s="4"/>
      <c r="CB197" s="8"/>
      <c r="CC197" s="4"/>
      <c r="CD197" s="8"/>
      <c r="CE197" s="7"/>
      <c r="CF197" s="7"/>
      <c r="CG197" s="2" t="s">
        <v>129</v>
      </c>
      <c r="CH197" s="2" t="s">
        <v>129</v>
      </c>
      <c r="CI197" s="2" t="s">
        <v>129</v>
      </c>
      <c r="CJ197" s="2" t="s">
        <v>129</v>
      </c>
      <c r="CK197" s="2" t="s">
        <v>129</v>
      </c>
      <c r="CL197" s="2" t="s">
        <v>129</v>
      </c>
      <c r="CM197" s="4"/>
      <c r="CN197" s="8"/>
      <c r="CO197" s="4"/>
      <c r="CP197" s="8"/>
      <c r="CQ197" s="7"/>
      <c r="CR197" s="7"/>
      <c r="CS197" s="2" t="s">
        <v>129</v>
      </c>
      <c r="CT197" s="2" t="s">
        <v>129</v>
      </c>
      <c r="CU197" s="2" t="s">
        <v>129</v>
      </c>
      <c r="CV197" s="2" t="s">
        <v>129</v>
      </c>
      <c r="CW197" s="2" t="s">
        <v>129</v>
      </c>
      <c r="CX197" s="2" t="s">
        <v>129</v>
      </c>
      <c r="CY197" s="4"/>
      <c r="CZ197" s="8"/>
      <c r="DA197" s="4"/>
      <c r="DB197" s="8"/>
      <c r="DC197" s="7"/>
      <c r="DD197" s="7"/>
      <c r="DE197" s="2" t="s">
        <v>129</v>
      </c>
      <c r="DF197" s="2" t="s">
        <v>129</v>
      </c>
      <c r="DG197" s="2" t="s">
        <v>129</v>
      </c>
      <c r="DH197" s="2" t="s">
        <v>129</v>
      </c>
      <c r="DI197" s="2" t="s">
        <v>129</v>
      </c>
      <c r="DJ197" s="2" t="s">
        <v>129</v>
      </c>
      <c r="DK197" s="4"/>
      <c r="DL197" s="8"/>
      <c r="DM197" s="4"/>
      <c r="DN197" s="8"/>
      <c r="DO197" s="7"/>
      <c r="DP197" s="7"/>
      <c r="DQ197" s="2" t="s">
        <v>129</v>
      </c>
      <c r="DR197" s="2" t="s">
        <v>129</v>
      </c>
      <c r="DS197" s="2" t="s">
        <v>129</v>
      </c>
      <c r="DT197" s="2" t="s">
        <v>129</v>
      </c>
      <c r="DU197" s="2" t="s">
        <v>129</v>
      </c>
      <c r="DV197" s="2" t="s">
        <v>129</v>
      </c>
      <c r="DW197" s="4"/>
      <c r="DX197" s="8"/>
      <c r="DY197" s="4"/>
      <c r="DZ197" s="8"/>
      <c r="EA197" s="7"/>
      <c r="EB197" s="7"/>
      <c r="EC197" s="2" t="s">
        <v>129</v>
      </c>
      <c r="ED197" s="2" t="s">
        <v>129</v>
      </c>
      <c r="EE197" s="2" t="s">
        <v>129</v>
      </c>
      <c r="EF197" s="2" t="s">
        <v>129</v>
      </c>
      <c r="EG197" s="2" t="s">
        <v>129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129</v>
      </c>
      <c r="EP197" s="2" t="s">
        <v>129</v>
      </c>
      <c r="EQ197" s="2" t="s">
        <v>129</v>
      </c>
      <c r="ER197" s="2" t="s">
        <v>129</v>
      </c>
      <c r="ES197" s="2" t="s">
        <v>129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129</v>
      </c>
      <c r="FB197" s="2" t="s">
        <v>129</v>
      </c>
      <c r="FC197" s="2" t="s">
        <v>129</v>
      </c>
      <c r="FD197" s="2" t="s">
        <v>129</v>
      </c>
      <c r="FE197" s="2" t="s">
        <v>129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129</v>
      </c>
      <c r="FN197" s="2" t="s">
        <v>129</v>
      </c>
      <c r="FO197" s="2" t="s">
        <v>129</v>
      </c>
      <c r="FP197" s="2" t="s">
        <v>129</v>
      </c>
      <c r="FQ197" s="2" t="s">
        <v>129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129</v>
      </c>
      <c r="FZ197" s="2" t="s">
        <v>129</v>
      </c>
      <c r="GA197" s="2" t="s">
        <v>129</v>
      </c>
      <c r="GB197" s="2" t="s">
        <v>129</v>
      </c>
      <c r="GC197" s="2" t="s">
        <v>129</v>
      </c>
      <c r="GD197" s="2" t="s">
        <v>129</v>
      </c>
      <c r="GE197" s="4"/>
      <c r="GF197" s="8"/>
      <c r="GG197" s="4"/>
      <c r="GH197" s="8"/>
      <c r="GI197" s="7"/>
      <c r="GJ197" s="7"/>
      <c r="GK197" s="2" t="s">
        <v>129</v>
      </c>
      <c r="GL197" s="2" t="s">
        <v>129</v>
      </c>
      <c r="GM197" s="2" t="s">
        <v>129</v>
      </c>
      <c r="GN197" s="2" t="s">
        <v>129</v>
      </c>
      <c r="GO197" s="2" t="s">
        <v>129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129</v>
      </c>
      <c r="GX197" s="2" t="s">
        <v>129</v>
      </c>
      <c r="GY197" s="2" t="s">
        <v>129</v>
      </c>
      <c r="GZ197" s="2" t="s">
        <v>129</v>
      </c>
      <c r="HA197" s="2" t="s">
        <v>129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129</v>
      </c>
      <c r="HJ197" s="2" t="s">
        <v>129</v>
      </c>
      <c r="HK197" s="2" t="s">
        <v>129</v>
      </c>
      <c r="HL197" s="2" t="s">
        <v>129</v>
      </c>
      <c r="HM197" s="2" t="s">
        <v>129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129</v>
      </c>
      <c r="HV197" s="2" t="s">
        <v>129</v>
      </c>
      <c r="HW197" s="2" t="s">
        <v>129</v>
      </c>
      <c r="HX197" s="2" t="s">
        <v>129</v>
      </c>
      <c r="HY197" s="2" t="s">
        <v>129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129</v>
      </c>
      <c r="IH197" s="2" t="s">
        <v>129</v>
      </c>
      <c r="II197" s="2" t="s">
        <v>129</v>
      </c>
      <c r="IJ197" s="2" t="s">
        <v>129</v>
      </c>
      <c r="IK197" s="2" t="s">
        <v>129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129</v>
      </c>
      <c r="IT197" s="2" t="s">
        <v>129</v>
      </c>
      <c r="IU197" s="2" t="s">
        <v>129</v>
      </c>
      <c r="IV197" s="2" t="s">
        <v>129</v>
      </c>
      <c r="IW197" s="2" t="s">
        <v>129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129</v>
      </c>
      <c r="JF197" s="2" t="s">
        <v>129</v>
      </c>
      <c r="JG197" s="2" t="s">
        <v>129</v>
      </c>
      <c r="JH197" s="2" t="s">
        <v>129</v>
      </c>
      <c r="JI197" s="2" t="s">
        <v>129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129</v>
      </c>
      <c r="JR197" s="2" t="s">
        <v>129</v>
      </c>
      <c r="JS197" s="2" t="s">
        <v>129</v>
      </c>
      <c r="JT197" s="2" t="s">
        <v>129</v>
      </c>
      <c r="JU197" s="2" t="s">
        <v>129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129</v>
      </c>
      <c r="KD197" s="2" t="s">
        <v>129</v>
      </c>
      <c r="KE197" s="2" t="s">
        <v>129</v>
      </c>
      <c r="KF197" s="2" t="s">
        <v>129</v>
      </c>
      <c r="KG197" s="2" t="s">
        <v>129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129</v>
      </c>
      <c r="KP197" s="2" t="s">
        <v>129</v>
      </c>
      <c r="KQ197" s="2" t="s">
        <v>129</v>
      </c>
      <c r="KR197" s="2" t="s">
        <v>129</v>
      </c>
      <c r="KS197" s="2" t="s">
        <v>129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129</v>
      </c>
      <c r="LB197" s="2" t="s">
        <v>129</v>
      </c>
      <c r="LC197" s="2" t="s">
        <v>129</v>
      </c>
      <c r="LD197" s="2" t="s">
        <v>129</v>
      </c>
      <c r="LE197" s="2" t="s">
        <v>129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129</v>
      </c>
      <c r="LN197" s="2" t="s">
        <v>129</v>
      </c>
      <c r="LO197" s="2" t="s">
        <v>129</v>
      </c>
      <c r="LP197" s="2" t="s">
        <v>129</v>
      </c>
      <c r="LQ197" s="2" t="s">
        <v>129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129</v>
      </c>
      <c r="LZ197" s="2" t="s">
        <v>129</v>
      </c>
      <c r="MA197" s="2" t="s">
        <v>129</v>
      </c>
      <c r="MB197" s="2" t="s">
        <v>129</v>
      </c>
      <c r="MC197" s="2" t="s">
        <v>129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129</v>
      </c>
      <c r="ML197" s="2" t="s">
        <v>129</v>
      </c>
      <c r="MM197" s="2" t="s">
        <v>129</v>
      </c>
      <c r="MN197" s="2" t="s">
        <v>129</v>
      </c>
      <c r="MO197" s="2" t="s">
        <v>129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129</v>
      </c>
      <c r="MX197" s="2" t="s">
        <v>129</v>
      </c>
      <c r="MY197" s="2" t="s">
        <v>129</v>
      </c>
      <c r="MZ197" s="2" t="s">
        <v>129</v>
      </c>
      <c r="NA197" s="2" t="s">
        <v>129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129</v>
      </c>
      <c r="NJ197" s="2" t="s">
        <v>129</v>
      </c>
      <c r="NK197" s="2" t="s">
        <v>129</v>
      </c>
      <c r="NL197" s="2" t="s">
        <v>129</v>
      </c>
      <c r="NM197" s="2" t="s">
        <v>129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129</v>
      </c>
      <c r="NV197" s="2" t="s">
        <v>129</v>
      </c>
      <c r="NW197" s="2" t="s">
        <v>129</v>
      </c>
      <c r="NX197" s="2" t="s">
        <v>129</v>
      </c>
      <c r="NY197" s="2" t="s">
        <v>129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129</v>
      </c>
      <c r="OH197" s="2" t="s">
        <v>129</v>
      </c>
      <c r="OI197" s="2" t="s">
        <v>129</v>
      </c>
      <c r="OJ197" s="2" t="s">
        <v>129</v>
      </c>
      <c r="OK197" s="2" t="s">
        <v>129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129</v>
      </c>
      <c r="OT197" s="2" t="s">
        <v>129</v>
      </c>
      <c r="OU197" s="2" t="s">
        <v>129</v>
      </c>
      <c r="OV197" s="2" t="s">
        <v>129</v>
      </c>
      <c r="OW197" s="2" t="s">
        <v>129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129</v>
      </c>
      <c r="PR197" s="2" t="s">
        <v>129</v>
      </c>
      <c r="PS197" s="2" t="s">
        <v>129</v>
      </c>
      <c r="PT197" s="2" t="s">
        <v>129</v>
      </c>
      <c r="PU197" s="2" t="s">
        <v>129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129</v>
      </c>
      <c r="QD197" s="2" t="s">
        <v>129</v>
      </c>
      <c r="QE197" s="2" t="s">
        <v>129</v>
      </c>
      <c r="QF197" s="2" t="s">
        <v>129</v>
      </c>
      <c r="QG197" s="2" t="s">
        <v>129</v>
      </c>
      <c r="QH197" s="2" t="s">
        <v>129</v>
      </c>
    </row>
    <row r="198">
      <c r="A198" s="16" t="s">
        <v>2098</v>
      </c>
      <c r="B198" s="9" t="s">
        <v>129</v>
      </c>
      <c r="C198" s="9" t="s">
        <v>129</v>
      </c>
      <c r="D198" s="9" t="s">
        <v>129</v>
      </c>
      <c r="E198" s="9" t="s">
        <v>129</v>
      </c>
      <c r="F198" s="9" t="s">
        <v>129</v>
      </c>
      <c r="G198" s="9" t="s">
        <v>129</v>
      </c>
      <c r="H198" s="9" t="s">
        <v>129</v>
      </c>
      <c r="I198" s="9" t="s">
        <v>129</v>
      </c>
      <c r="J198" s="9" t="s">
        <v>129</v>
      </c>
      <c r="K198" s="9" t="s">
        <v>129</v>
      </c>
      <c r="L198" s="10"/>
      <c r="M198" s="10"/>
      <c r="N198" s="10"/>
      <c r="O198" s="9" t="s">
        <v>129</v>
      </c>
      <c r="P198" s="9" t="s">
        <v>129</v>
      </c>
      <c r="Q198" s="9" t="s">
        <v>129</v>
      </c>
      <c r="R198" s="9" t="s">
        <v>129</v>
      </c>
      <c r="S198" s="9" t="s">
        <v>129</v>
      </c>
      <c r="T198" s="9" t="s">
        <v>129</v>
      </c>
      <c r="U198" s="9" t="s">
        <v>129</v>
      </c>
      <c r="V198" s="9" t="s">
        <v>129</v>
      </c>
      <c r="W198" s="9" t="s">
        <v>129</v>
      </c>
      <c r="X198" s="9" t="s">
        <v>129</v>
      </c>
      <c r="Y198" s="9" t="s">
        <v>129</v>
      </c>
      <c r="Z198" s="11">
        <v>16741</v>
      </c>
      <c r="AA198" s="11">
        <f>=ROUNDDOWN({0},0)</f>
      </c>
      <c r="AB198" s="12">
        <v>771.5</v>
      </c>
      <c r="AC198" s="9" t="s">
        <v>129</v>
      </c>
      <c r="AD198" s="11"/>
      <c r="AE198" s="11">
        <v>8198</v>
      </c>
      <c r="AF198" s="13"/>
      <c r="AG198" s="13"/>
      <c r="AH198" s="14"/>
      <c r="AI198" s="11"/>
      <c r="AJ198" s="11">
        <f>=ROUNDDOWN({0},0)</f>
      </c>
      <c r="AK198" s="12">
        <v>26.6</v>
      </c>
      <c r="AL198" s="9" t="s">
        <v>129</v>
      </c>
      <c r="AM198" s="11"/>
      <c r="AN198" s="11"/>
      <c r="AO198" s="14"/>
      <c r="AP198" s="11">
        <v>25179</v>
      </c>
      <c r="AQ198" s="15">
        <v>2133237.84</v>
      </c>
      <c r="AR198" s="11"/>
      <c r="AS198" s="15"/>
      <c r="AT198" s="14"/>
      <c r="AU198" s="14"/>
      <c r="AV198" s="11">
        <v>25179</v>
      </c>
      <c r="AW198" s="15">
        <v>2133237.84</v>
      </c>
      <c r="AX198" s="11"/>
      <c r="AY198" s="15"/>
      <c r="AZ198" s="14"/>
      <c r="BA198" s="14"/>
      <c r="BB198" s="14"/>
      <c r="BC198" s="11">
        <v>25179</v>
      </c>
      <c r="BD198" s="15">
        <v>2133237.84</v>
      </c>
      <c r="BE198" s="11"/>
      <c r="BF198" s="15"/>
      <c r="BG198" s="14"/>
      <c r="BH198" s="14"/>
      <c r="BI198" s="14"/>
      <c r="BJ198" s="11"/>
      <c r="BK198" s="15"/>
      <c r="BL198" s="9" t="s">
        <v>129</v>
      </c>
      <c r="BM198" s="14"/>
      <c r="BN198" s="14"/>
      <c r="BO198" s="11">
        <v>5983</v>
      </c>
      <c r="BP198" s="15">
        <v>580328.5</v>
      </c>
      <c r="BQ198" s="11"/>
      <c r="BR198" s="15"/>
      <c r="BS198" s="14"/>
      <c r="BT198" s="14"/>
      <c r="BU198" s="9" t="s">
        <v>129</v>
      </c>
      <c r="BV198" s="9" t="s">
        <v>129</v>
      </c>
      <c r="BW198" s="9" t="s">
        <v>129</v>
      </c>
      <c r="BX198" s="9" t="s">
        <v>129</v>
      </c>
      <c r="BY198" s="9" t="s">
        <v>129</v>
      </c>
      <c r="BZ198" s="9" t="s">
        <v>129</v>
      </c>
      <c r="CA198" s="11">
        <v>5596</v>
      </c>
      <c r="CB198" s="15">
        <v>461091.47</v>
      </c>
      <c r="CC198" s="11"/>
      <c r="CD198" s="15"/>
      <c r="CE198" s="14"/>
      <c r="CF198" s="14"/>
      <c r="CG198" s="9" t="s">
        <v>129</v>
      </c>
      <c r="CH198" s="9" t="s">
        <v>129</v>
      </c>
      <c r="CI198" s="9" t="s">
        <v>129</v>
      </c>
      <c r="CJ198" s="9" t="s">
        <v>129</v>
      </c>
      <c r="CK198" s="9" t="s">
        <v>129</v>
      </c>
      <c r="CL198" s="9" t="s">
        <v>129</v>
      </c>
      <c r="CM198" s="11">
        <v>4277</v>
      </c>
      <c r="CN198" s="15">
        <v>322423.19</v>
      </c>
      <c r="CO198" s="11"/>
      <c r="CP198" s="15"/>
      <c r="CQ198" s="14"/>
      <c r="CR198" s="14"/>
      <c r="CS198" s="9" t="s">
        <v>129</v>
      </c>
      <c r="CT198" s="9" t="s">
        <v>129</v>
      </c>
      <c r="CU198" s="9" t="s">
        <v>129</v>
      </c>
      <c r="CV198" s="9" t="s">
        <v>129</v>
      </c>
      <c r="CW198" s="9" t="s">
        <v>129</v>
      </c>
      <c r="CX198" s="9" t="s">
        <v>129</v>
      </c>
      <c r="CY198" s="11">
        <v>1986</v>
      </c>
      <c r="CZ198" s="15">
        <v>175912.99</v>
      </c>
      <c r="DA198" s="11"/>
      <c r="DB198" s="15"/>
      <c r="DC198" s="14"/>
      <c r="DD198" s="14"/>
      <c r="DE198" s="9" t="s">
        <v>129</v>
      </c>
      <c r="DF198" s="9" t="s">
        <v>129</v>
      </c>
      <c r="DG198" s="9" t="s">
        <v>129</v>
      </c>
      <c r="DH198" s="9" t="s">
        <v>129</v>
      </c>
      <c r="DI198" s="9" t="s">
        <v>129</v>
      </c>
      <c r="DJ198" s="9" t="s">
        <v>129</v>
      </c>
      <c r="DK198" s="11">
        <v>1284</v>
      </c>
      <c r="DL198" s="15">
        <v>100932.73</v>
      </c>
      <c r="DM198" s="11"/>
      <c r="DN198" s="15"/>
      <c r="DO198" s="14"/>
      <c r="DP198" s="14"/>
      <c r="DQ198" s="9" t="s">
        <v>129</v>
      </c>
      <c r="DR198" s="9" t="s">
        <v>129</v>
      </c>
      <c r="DS198" s="9" t="s">
        <v>129</v>
      </c>
      <c r="DT198" s="9" t="s">
        <v>129</v>
      </c>
      <c r="DU198" s="9" t="s">
        <v>129</v>
      </c>
      <c r="DV198" s="9" t="s">
        <v>129</v>
      </c>
      <c r="DW198" s="11">
        <v>1274</v>
      </c>
      <c r="DX198" s="15">
        <v>93180.36</v>
      </c>
      <c r="DY198" s="11"/>
      <c r="DZ198" s="15"/>
      <c r="EA198" s="14"/>
      <c r="EB198" s="14"/>
      <c r="EC198" s="9" t="s">
        <v>129</v>
      </c>
      <c r="ED198" s="9" t="s">
        <v>129</v>
      </c>
      <c r="EE198" s="9" t="s">
        <v>129</v>
      </c>
      <c r="EF198" s="9" t="s">
        <v>129</v>
      </c>
      <c r="EG198" s="9" t="s">
        <v>129</v>
      </c>
      <c r="EH198" s="9" t="s">
        <v>129</v>
      </c>
      <c r="EI198" s="11">
        <v>1163</v>
      </c>
      <c r="EJ198" s="15">
        <v>86124.05</v>
      </c>
      <c r="EK198" s="11"/>
      <c r="EL198" s="15"/>
      <c r="EM198" s="14"/>
      <c r="EN198" s="14"/>
      <c r="EO198" s="9" t="s">
        <v>129</v>
      </c>
      <c r="EP198" s="9" t="s">
        <v>129</v>
      </c>
      <c r="EQ198" s="9" t="s">
        <v>129</v>
      </c>
      <c r="ER198" s="9" t="s">
        <v>129</v>
      </c>
      <c r="ES198" s="9" t="s">
        <v>129</v>
      </c>
      <c r="ET198" s="9" t="s">
        <v>129</v>
      </c>
      <c r="EU198" s="11">
        <v>1085</v>
      </c>
      <c r="EV198" s="15">
        <v>79053.15</v>
      </c>
      <c r="EW198" s="11"/>
      <c r="EX198" s="15"/>
      <c r="EY198" s="14"/>
      <c r="EZ198" s="14"/>
      <c r="FA198" s="9" t="s">
        <v>129</v>
      </c>
      <c r="FB198" s="9" t="s">
        <v>129</v>
      </c>
      <c r="FC198" s="9" t="s">
        <v>129</v>
      </c>
      <c r="FD198" s="9" t="s">
        <v>129</v>
      </c>
      <c r="FE198" s="9" t="s">
        <v>129</v>
      </c>
      <c r="FF198" s="9" t="s">
        <v>129</v>
      </c>
      <c r="FG198" s="11">
        <v>701</v>
      </c>
      <c r="FH198" s="15">
        <v>74051.25</v>
      </c>
      <c r="FI198" s="11"/>
      <c r="FJ198" s="15"/>
      <c r="FK198" s="14"/>
      <c r="FL198" s="14"/>
      <c r="FM198" s="9" t="s">
        <v>129</v>
      </c>
      <c r="FN198" s="9" t="s">
        <v>129</v>
      </c>
      <c r="FO198" s="9" t="s">
        <v>129</v>
      </c>
      <c r="FP198" s="9" t="s">
        <v>129</v>
      </c>
      <c r="FQ198" s="9" t="s">
        <v>129</v>
      </c>
      <c r="FR198" s="9" t="s">
        <v>129</v>
      </c>
      <c r="FS198" s="11">
        <v>479</v>
      </c>
      <c r="FT198" s="15">
        <v>41954.48</v>
      </c>
      <c r="FU198" s="11"/>
      <c r="FV198" s="15"/>
      <c r="FW198" s="14"/>
      <c r="FX198" s="14"/>
      <c r="FY198" s="9" t="s">
        <v>129</v>
      </c>
      <c r="FZ198" s="9" t="s">
        <v>129</v>
      </c>
      <c r="GA198" s="9" t="s">
        <v>129</v>
      </c>
      <c r="GB198" s="9" t="s">
        <v>129</v>
      </c>
      <c r="GC198" s="9" t="s">
        <v>129</v>
      </c>
      <c r="GD198" s="9" t="s">
        <v>129</v>
      </c>
      <c r="GE198" s="11">
        <v>399</v>
      </c>
      <c r="GF198" s="15">
        <v>31004.81</v>
      </c>
      <c r="GG198" s="11"/>
      <c r="GH198" s="15"/>
      <c r="GI198" s="14"/>
      <c r="GJ198" s="14"/>
      <c r="GK198" s="9" t="s">
        <v>129</v>
      </c>
      <c r="GL198" s="9" t="s">
        <v>129</v>
      </c>
      <c r="GM198" s="9" t="s">
        <v>129</v>
      </c>
      <c r="GN198" s="9" t="s">
        <v>129</v>
      </c>
      <c r="GO198" s="9" t="s">
        <v>129</v>
      </c>
      <c r="GP198" s="9" t="s">
        <v>129</v>
      </c>
      <c r="GQ198" s="11">
        <v>231</v>
      </c>
      <c r="GR198" s="15">
        <v>23104.38</v>
      </c>
      <c r="GS198" s="11"/>
      <c r="GT198" s="15"/>
      <c r="GU198" s="14"/>
      <c r="GV198" s="14"/>
      <c r="GW198" s="9" t="s">
        <v>129</v>
      </c>
      <c r="GX198" s="9" t="s">
        <v>129</v>
      </c>
      <c r="GY198" s="9" t="s">
        <v>129</v>
      </c>
      <c r="GZ198" s="9" t="s">
        <v>129</v>
      </c>
      <c r="HA198" s="9" t="s">
        <v>129</v>
      </c>
      <c r="HB198" s="9" t="s">
        <v>129</v>
      </c>
      <c r="HC198" s="11">
        <v>210</v>
      </c>
      <c r="HD198" s="15">
        <v>19657.71</v>
      </c>
      <c r="HE198" s="11"/>
      <c r="HF198" s="15"/>
      <c r="HG198" s="14"/>
      <c r="HH198" s="14"/>
      <c r="HI198" s="9" t="s">
        <v>129</v>
      </c>
      <c r="HJ198" s="9" t="s">
        <v>129</v>
      </c>
      <c r="HK198" s="9" t="s">
        <v>129</v>
      </c>
      <c r="HL198" s="9" t="s">
        <v>129</v>
      </c>
      <c r="HM198" s="9" t="s">
        <v>129</v>
      </c>
      <c r="HN198" s="9" t="s">
        <v>129</v>
      </c>
      <c r="HO198" s="11">
        <v>215</v>
      </c>
      <c r="HP198" s="15">
        <v>16960.39</v>
      </c>
      <c r="HQ198" s="11"/>
      <c r="HR198" s="15"/>
      <c r="HS198" s="14"/>
      <c r="HT198" s="14"/>
      <c r="HU198" s="9" t="s">
        <v>129</v>
      </c>
      <c r="HV198" s="9" t="s">
        <v>129</v>
      </c>
      <c r="HW198" s="9" t="s">
        <v>129</v>
      </c>
      <c r="HX198" s="9" t="s">
        <v>129</v>
      </c>
      <c r="HY198" s="9" t="s">
        <v>129</v>
      </c>
      <c r="HZ198" s="9" t="s">
        <v>129</v>
      </c>
      <c r="IA198" s="11">
        <v>81</v>
      </c>
      <c r="IB198" s="15">
        <v>9636.91</v>
      </c>
      <c r="IC198" s="11"/>
      <c r="ID198" s="15"/>
      <c r="IE198" s="14"/>
      <c r="IF198" s="14"/>
      <c r="IG198" s="9" t="s">
        <v>129</v>
      </c>
      <c r="IH198" s="9" t="s">
        <v>129</v>
      </c>
      <c r="II198" s="9" t="s">
        <v>129</v>
      </c>
      <c r="IJ198" s="9" t="s">
        <v>129</v>
      </c>
      <c r="IK198" s="9" t="s">
        <v>129</v>
      </c>
      <c r="IL198" s="9" t="s">
        <v>129</v>
      </c>
      <c r="IM198" s="11">
        <v>123</v>
      </c>
      <c r="IN198" s="15">
        <v>8275.38</v>
      </c>
      <c r="IO198" s="11"/>
      <c r="IP198" s="15"/>
      <c r="IQ198" s="14"/>
      <c r="IR198" s="14"/>
      <c r="IS198" s="9" t="s">
        <v>129</v>
      </c>
      <c r="IT198" s="9" t="s">
        <v>129</v>
      </c>
      <c r="IU198" s="9" t="s">
        <v>129</v>
      </c>
      <c r="IV198" s="9" t="s">
        <v>129</v>
      </c>
      <c r="IW198" s="9" t="s">
        <v>129</v>
      </c>
      <c r="IX198" s="9" t="s">
        <v>129</v>
      </c>
      <c r="IY198" s="11">
        <v>66</v>
      </c>
      <c r="IZ198" s="15">
        <v>6756.35</v>
      </c>
      <c r="JA198" s="11"/>
      <c r="JB198" s="15"/>
      <c r="JC198" s="14"/>
      <c r="JD198" s="14"/>
      <c r="JE198" s="9" t="s">
        <v>129</v>
      </c>
      <c r="JF198" s="9" t="s">
        <v>129</v>
      </c>
      <c r="JG198" s="9" t="s">
        <v>129</v>
      </c>
      <c r="JH198" s="9" t="s">
        <v>129</v>
      </c>
      <c r="JI198" s="9" t="s">
        <v>129</v>
      </c>
      <c r="JJ198" s="9" t="s">
        <v>129</v>
      </c>
      <c r="JK198" s="11">
        <v>26</v>
      </c>
      <c r="JL198" s="15">
        <v>2789.74</v>
      </c>
      <c r="JM198" s="11"/>
      <c r="JN198" s="15"/>
      <c r="JO198" s="14"/>
      <c r="JP198" s="14"/>
      <c r="JQ198" s="9" t="s">
        <v>129</v>
      </c>
      <c r="JR198" s="9" t="s">
        <v>129</v>
      </c>
      <c r="JS198" s="9" t="s">
        <v>129</v>
      </c>
      <c r="JT198" s="9" t="s">
        <v>129</v>
      </c>
      <c r="JU198" s="9" t="s">
        <v>129</v>
      </c>
      <c r="JV198" s="9" t="s">
        <v>129</v>
      </c>
      <c r="JW198" s="11"/>
      <c r="JX198" s="15"/>
      <c r="JY198" s="11"/>
      <c r="JZ198" s="15"/>
      <c r="KA198" s="14"/>
      <c r="KB198" s="14"/>
      <c r="KC198" s="9" t="s">
        <v>129</v>
      </c>
      <c r="KD198" s="9" t="s">
        <v>129</v>
      </c>
      <c r="KE198" s="9" t="s">
        <v>129</v>
      </c>
      <c r="KF198" s="9" t="s">
        <v>129</v>
      </c>
      <c r="KG198" s="9" t="s">
        <v>129</v>
      </c>
      <c r="KH198" s="9" t="s">
        <v>129</v>
      </c>
      <c r="KI198" s="11"/>
      <c r="KJ198" s="15"/>
      <c r="KK198" s="11"/>
      <c r="KL198" s="15"/>
      <c r="KM198" s="14"/>
      <c r="KN198" s="14"/>
      <c r="KO198" s="9" t="s">
        <v>129</v>
      </c>
      <c r="KP198" s="9" t="s">
        <v>129</v>
      </c>
      <c r="KQ198" s="9" t="s">
        <v>129</v>
      </c>
      <c r="KR198" s="9" t="s">
        <v>129</v>
      </c>
      <c r="KS198" s="9" t="s">
        <v>129</v>
      </c>
      <c r="KT198" s="9" t="s">
        <v>129</v>
      </c>
      <c r="KU198" s="11"/>
      <c r="KV198" s="15"/>
      <c r="KW198" s="11"/>
      <c r="KX198" s="15"/>
      <c r="KY198" s="14"/>
      <c r="KZ198" s="14"/>
      <c r="LA198" s="9" t="s">
        <v>129</v>
      </c>
      <c r="LB198" s="9" t="s">
        <v>129</v>
      </c>
      <c r="LC198" s="9" t="s">
        <v>129</v>
      </c>
      <c r="LD198" s="9" t="s">
        <v>129</v>
      </c>
      <c r="LE198" s="9" t="s">
        <v>129</v>
      </c>
      <c r="LF198" s="9" t="s">
        <v>129</v>
      </c>
      <c r="LG198" s="11"/>
      <c r="LH198" s="15"/>
      <c r="LI198" s="11"/>
      <c r="LJ198" s="15"/>
      <c r="LK198" s="14"/>
      <c r="LL198" s="14"/>
      <c r="LM198" s="9" t="s">
        <v>129</v>
      </c>
      <c r="LN198" s="9" t="s">
        <v>129</v>
      </c>
      <c r="LO198" s="9" t="s">
        <v>129</v>
      </c>
      <c r="LP198" s="9" t="s">
        <v>129</v>
      </c>
      <c r="LQ198" s="9" t="s">
        <v>129</v>
      </c>
      <c r="LR198" s="9" t="s">
        <v>129</v>
      </c>
      <c r="LS198" s="11"/>
      <c r="LT198" s="15"/>
      <c r="LU198" s="11"/>
      <c r="LV198" s="15"/>
      <c r="LW198" s="14"/>
      <c r="LX198" s="14"/>
      <c r="LY198" s="9" t="s">
        <v>129</v>
      </c>
      <c r="LZ198" s="9" t="s">
        <v>129</v>
      </c>
      <c r="MA198" s="9" t="s">
        <v>129</v>
      </c>
      <c r="MB198" s="9" t="s">
        <v>129</v>
      </c>
      <c r="MC198" s="9" t="s">
        <v>129</v>
      </c>
      <c r="MD198" s="9" t="s">
        <v>129</v>
      </c>
      <c r="ME198" s="11"/>
      <c r="MF198" s="15"/>
      <c r="MG198" s="11"/>
      <c r="MH198" s="15"/>
      <c r="MI198" s="14"/>
      <c r="MJ198" s="14"/>
      <c r="MK198" s="9" t="s">
        <v>129</v>
      </c>
      <c r="ML198" s="9" t="s">
        <v>129</v>
      </c>
      <c r="MM198" s="9" t="s">
        <v>129</v>
      </c>
      <c r="MN198" s="9" t="s">
        <v>129</v>
      </c>
      <c r="MO198" s="9" t="s">
        <v>129</v>
      </c>
      <c r="MP198" s="9" t="s">
        <v>129</v>
      </c>
      <c r="MQ198" s="11"/>
      <c r="MR198" s="15"/>
      <c r="MS198" s="11"/>
      <c r="MT198" s="15"/>
      <c r="MU198" s="14"/>
      <c r="MV198" s="14"/>
      <c r="MW198" s="9" t="s">
        <v>129</v>
      </c>
      <c r="MX198" s="9" t="s">
        <v>129</v>
      </c>
      <c r="MY198" s="9" t="s">
        <v>129</v>
      </c>
      <c r="MZ198" s="9" t="s">
        <v>129</v>
      </c>
      <c r="NA198" s="9" t="s">
        <v>129</v>
      </c>
      <c r="NB198" s="9" t="s">
        <v>129</v>
      </c>
      <c r="NC198" s="11"/>
      <c r="ND198" s="15"/>
      <c r="NE198" s="11"/>
      <c r="NF198" s="15"/>
      <c r="NG198" s="14"/>
      <c r="NH198" s="14"/>
      <c r="NI198" s="9" t="s">
        <v>129</v>
      </c>
      <c r="NJ198" s="9" t="s">
        <v>129</v>
      </c>
      <c r="NK198" s="9" t="s">
        <v>129</v>
      </c>
      <c r="NL198" s="9" t="s">
        <v>129</v>
      </c>
      <c r="NM198" s="9" t="s">
        <v>129</v>
      </c>
      <c r="NN198" s="9" t="s">
        <v>129</v>
      </c>
      <c r="NO198" s="11"/>
      <c r="NP198" s="15"/>
      <c r="NQ198" s="11"/>
      <c r="NR198" s="15"/>
      <c r="NS198" s="14"/>
      <c r="NT198" s="14"/>
      <c r="NU198" s="9" t="s">
        <v>129</v>
      </c>
      <c r="NV198" s="9" t="s">
        <v>129</v>
      </c>
      <c r="NW198" s="9" t="s">
        <v>129</v>
      </c>
      <c r="NX198" s="9" t="s">
        <v>129</v>
      </c>
      <c r="NY198" s="9" t="s">
        <v>129</v>
      </c>
      <c r="NZ198" s="9" t="s">
        <v>129</v>
      </c>
      <c r="OA198" s="11"/>
      <c r="OB198" s="15"/>
      <c r="OC198" s="11"/>
      <c r="OD198" s="15"/>
      <c r="OE198" s="14"/>
      <c r="OF198" s="14"/>
      <c r="OG198" s="9" t="s">
        <v>129</v>
      </c>
      <c r="OH198" s="9" t="s">
        <v>129</v>
      </c>
      <c r="OI198" s="9" t="s">
        <v>129</v>
      </c>
      <c r="OJ198" s="9" t="s">
        <v>129</v>
      </c>
      <c r="OK198" s="9" t="s">
        <v>129</v>
      </c>
      <c r="OL198" s="9" t="s">
        <v>129</v>
      </c>
      <c r="OM198" s="11"/>
      <c r="ON198" s="15"/>
      <c r="OO198" s="11"/>
      <c r="OP198" s="15"/>
      <c r="OQ198" s="14"/>
      <c r="OR198" s="14"/>
      <c r="OS198" s="9" t="s">
        <v>129</v>
      </c>
      <c r="OT198" s="9" t="s">
        <v>129</v>
      </c>
      <c r="OU198" s="9" t="s">
        <v>129</v>
      </c>
      <c r="OV198" s="9" t="s">
        <v>129</v>
      </c>
      <c r="OW198" s="9" t="s">
        <v>129</v>
      </c>
      <c r="OX198" s="9" t="s">
        <v>129</v>
      </c>
      <c r="OY198" s="11"/>
      <c r="OZ198" s="15"/>
      <c r="PA198" s="11"/>
      <c r="PB198" s="15"/>
      <c r="PC198" s="14"/>
      <c r="PD198" s="14"/>
      <c r="PE198" s="9" t="s">
        <v>129</v>
      </c>
      <c r="PF198" s="9" t="s">
        <v>129</v>
      </c>
      <c r="PG198" s="9" t="s">
        <v>129</v>
      </c>
      <c r="PH198" s="9" t="s">
        <v>129</v>
      </c>
      <c r="PI198" s="9" t="s">
        <v>129</v>
      </c>
      <c r="PJ198" s="9" t="s">
        <v>129</v>
      </c>
      <c r="PK198" s="11"/>
      <c r="PL198" s="15"/>
      <c r="PM198" s="11"/>
      <c r="PN198" s="15"/>
      <c r="PO198" s="14"/>
      <c r="PP198" s="14"/>
      <c r="PQ198" s="9" t="s">
        <v>129</v>
      </c>
      <c r="PR198" s="9" t="s">
        <v>129</v>
      </c>
      <c r="PS198" s="9" t="s">
        <v>129</v>
      </c>
      <c r="PT198" s="9" t="s">
        <v>129</v>
      </c>
      <c r="PU198" s="9" t="s">
        <v>129</v>
      </c>
      <c r="PV198" s="9" t="s">
        <v>129</v>
      </c>
      <c r="PW198" s="11"/>
      <c r="PX198" s="15"/>
      <c r="PY198" s="11"/>
      <c r="PZ198" s="15"/>
      <c r="QA198" s="14"/>
      <c r="QB198" s="14"/>
      <c r="QC198" s="9" t="s">
        <v>129</v>
      </c>
      <c r="QD198" s="9" t="s">
        <v>129</v>
      </c>
      <c r="QE198" s="9" t="s">
        <v>129</v>
      </c>
      <c r="QF198" s="9" t="s">
        <v>129</v>
      </c>
      <c r="QG198" s="9" t="s">
        <v>129</v>
      </c>
      <c r="QH198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0:BC25"/>
    <mergeCell ref="BD20:BD25"/>
    <mergeCell ref="BE20:BE25"/>
    <mergeCell ref="BF20:BF25"/>
    <mergeCell ref="BG20:BG25"/>
    <mergeCell ref="BH20:BH25"/>
    <mergeCell ref="BC26:BC27"/>
    <mergeCell ref="BD26:BD27"/>
    <mergeCell ref="BE26:BE27"/>
    <mergeCell ref="BF26:BF27"/>
    <mergeCell ref="BG26:BG27"/>
    <mergeCell ref="BH26:BH27"/>
    <mergeCell ref="BC29:BC30"/>
    <mergeCell ref="BD29:BD30"/>
    <mergeCell ref="BE29:BE30"/>
    <mergeCell ref="BF29:BF30"/>
    <mergeCell ref="BG29:BG30"/>
    <mergeCell ref="BH29:BH30"/>
    <mergeCell ref="BC41:BC42"/>
    <mergeCell ref="BD41:BD42"/>
    <mergeCell ref="BE41:BE42"/>
    <mergeCell ref="BF41:BF42"/>
    <mergeCell ref="BG41:BG42"/>
    <mergeCell ref="BH41:BH42"/>
    <mergeCell ref="BC44:BC46"/>
    <mergeCell ref="BD44:BD46"/>
    <mergeCell ref="BE44:BE46"/>
    <mergeCell ref="BF44:BF46"/>
    <mergeCell ref="BG44:BG46"/>
    <mergeCell ref="BH44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2:BC74"/>
    <mergeCell ref="BD72:BD74"/>
    <mergeCell ref="BE72:BE74"/>
    <mergeCell ref="BF72:BF74"/>
    <mergeCell ref="BG72:BG74"/>
    <mergeCell ref="BH72:BH74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6:BC88"/>
    <mergeCell ref="BD86:BD88"/>
    <mergeCell ref="BE86:BE88"/>
    <mergeCell ref="BF86:BF88"/>
    <mergeCell ref="BG86:BG88"/>
    <mergeCell ref="BH86:BH88"/>
    <mergeCell ref="BC92:BC94"/>
    <mergeCell ref="BD92:BD94"/>
    <mergeCell ref="BE92:BE94"/>
    <mergeCell ref="BF92:BF94"/>
    <mergeCell ref="BG92:BG94"/>
    <mergeCell ref="BH92:BH94"/>
    <mergeCell ref="BC95:BC96"/>
    <mergeCell ref="BD95:BD96"/>
    <mergeCell ref="BE95:BE96"/>
    <mergeCell ref="BF95:BF96"/>
    <mergeCell ref="BG95:BG96"/>
    <mergeCell ref="BH95:BH96"/>
    <mergeCell ref="BC102:BC103"/>
    <mergeCell ref="BD102:BD103"/>
    <mergeCell ref="BE102:BE103"/>
    <mergeCell ref="BF102:BF103"/>
    <mergeCell ref="BG102:BG103"/>
    <mergeCell ref="BH102:BH103"/>
    <mergeCell ref="BC121:BC122"/>
    <mergeCell ref="BD121:BD122"/>
    <mergeCell ref="BE121:BE122"/>
    <mergeCell ref="BF121:BF122"/>
    <mergeCell ref="BG121:BG122"/>
    <mergeCell ref="BH121:BH122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9:BC150"/>
    <mergeCell ref="BD149:BD150"/>
    <mergeCell ref="BE149:BE150"/>
    <mergeCell ref="BF149:BF150"/>
    <mergeCell ref="BG149:BG150"/>
    <mergeCell ref="BH149:BH150"/>
    <mergeCell ref="BC168:BC169"/>
    <mergeCell ref="BD168:BD169"/>
    <mergeCell ref="BE168:BE169"/>
    <mergeCell ref="BF168:BF169"/>
    <mergeCell ref="BG168:BG169"/>
    <mergeCell ref="BH168:BH169"/>
    <mergeCell ref="BC196:BC197"/>
    <mergeCell ref="BD196:BD197"/>
    <mergeCell ref="BE196:BE197"/>
    <mergeCell ref="BF196:BF197"/>
    <mergeCell ref="BG196:BG197"/>
    <mergeCell ref="BH196:BH197"/>
    <mergeCell ref="AV20:AV21"/>
    <mergeCell ref="AW20:AW21"/>
    <mergeCell ref="AX20:AX21"/>
    <mergeCell ref="AY20:AY21"/>
    <mergeCell ref="AZ20:AZ21"/>
    <mergeCell ref="BA20:BA21"/>
    <mergeCell ref="BI20:BI21"/>
    <mergeCell ref="AV102:AV103"/>
    <mergeCell ref="AW102:AW103"/>
    <mergeCell ref="AX102:AX103"/>
    <mergeCell ref="AY102:AY103"/>
    <mergeCell ref="AZ102:AZ103"/>
    <mergeCell ref="BA102:BA103"/>
    <mergeCell ref="BI102:BI103"/>
    <mergeCell ref="AV196:AV197"/>
    <mergeCell ref="AW196:AW197"/>
    <mergeCell ref="AX196:AX197"/>
    <mergeCell ref="AY196:AY197"/>
    <mergeCell ref="AZ196:AZ197"/>
    <mergeCell ref="BA196:BA19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2099</v>
      </c>
      <c r="D2" s="0" t="s">
        <v>2100</v>
      </c>
      <c r="E2" s="0" t="s">
        <v>2101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2102</v>
      </c>
      <c r="J4" s="1" t="s">
        <v>2103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2104</v>
      </c>
      <c r="P4" s="1" t="s">
        <v>2105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2106</v>
      </c>
      <c r="F5" s="1" t="s">
        <v>2107</v>
      </c>
      <c r="G5" s="1" t="s">
        <v>2106</v>
      </c>
      <c r="H5" s="1" t="s">
        <v>2107</v>
      </c>
      <c r="I5" s="1" t="s">
        <v>2102</v>
      </c>
      <c r="J5" s="1" t="s">
        <v>2103</v>
      </c>
      <c r="K5" s="1" t="s">
        <v>2108</v>
      </c>
      <c r="L5" s="1" t="s">
        <v>2109</v>
      </c>
      <c r="M5" s="1" t="s">
        <v>2108</v>
      </c>
      <c r="N5" s="1" t="s">
        <v>2109</v>
      </c>
      <c r="O5" s="1" t="s">
        <v>2104</v>
      </c>
      <c r="P5" s="1" t="s">
        <v>2105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2052</v>
      </c>
      <c r="F6" s="8">
        <v>314463.55</v>
      </c>
      <c r="G6" s="4"/>
      <c r="H6" s="8"/>
      <c r="I6" s="7"/>
      <c r="J6" s="7"/>
      <c r="K6" s="4">
        <v>2052</v>
      </c>
      <c r="L6" s="8">
        <v>314463.55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437</v>
      </c>
      <c r="D7" s="2" t="s">
        <v>438</v>
      </c>
      <c r="E7" s="4">
        <v>4761</v>
      </c>
      <c r="F7" s="8">
        <v>273411.23</v>
      </c>
      <c r="G7" s="4"/>
      <c r="H7" s="8"/>
      <c r="I7" s="7"/>
      <c r="J7" s="7"/>
      <c r="K7" s="4">
        <v>4761</v>
      </c>
      <c r="L7" s="8">
        <v>273411.23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560</v>
      </c>
      <c r="D8" s="2" t="s">
        <v>561</v>
      </c>
      <c r="E8" s="4">
        <v>1954</v>
      </c>
      <c r="F8" s="8">
        <v>204822.42</v>
      </c>
      <c r="G8" s="4"/>
      <c r="H8" s="8"/>
      <c r="I8" s="7"/>
      <c r="J8" s="7"/>
      <c r="K8" s="4">
        <v>1954</v>
      </c>
      <c r="L8" s="8">
        <v>204822.42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819</v>
      </c>
      <c r="D9" s="2" t="s">
        <v>820</v>
      </c>
      <c r="E9" s="4">
        <v>950</v>
      </c>
      <c r="F9" s="8">
        <v>85889</v>
      </c>
      <c r="G9" s="4"/>
      <c r="H9" s="8"/>
      <c r="I9" s="7"/>
      <c r="J9" s="7"/>
      <c r="K9" s="4">
        <v>950</v>
      </c>
      <c r="L9" s="8">
        <v>85889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935</v>
      </c>
      <c r="D10" s="2" t="s">
        <v>936</v>
      </c>
      <c r="E10" s="4">
        <v>26</v>
      </c>
      <c r="F10" s="8">
        <v>2128.82</v>
      </c>
      <c r="G10" s="4"/>
      <c r="H10" s="8"/>
      <c r="I10" s="7"/>
      <c r="J10" s="7"/>
      <c r="K10" s="4">
        <v>26</v>
      </c>
      <c r="L10" s="8">
        <v>2128.82</v>
      </c>
      <c r="M10" s="4"/>
      <c r="N10" s="8"/>
      <c r="O10" s="7"/>
      <c r="P10" s="7"/>
    </row>
    <row r="11">
      <c r="A11" s="2" t="s">
        <v>118</v>
      </c>
      <c r="B11" s="2" t="s">
        <v>965</v>
      </c>
      <c r="C11" s="2" t="s">
        <v>560</v>
      </c>
      <c r="D11" s="2" t="s">
        <v>561</v>
      </c>
      <c r="E11" s="4">
        <v>8087</v>
      </c>
      <c r="F11" s="8">
        <v>537647</v>
      </c>
      <c r="G11" s="4"/>
      <c r="H11" s="8"/>
      <c r="I11" s="7"/>
      <c r="J11" s="7"/>
      <c r="K11" s="4">
        <v>8087</v>
      </c>
      <c r="L11" s="8">
        <v>537647</v>
      </c>
      <c r="M11" s="4"/>
      <c r="N11" s="8"/>
      <c r="O11" s="7"/>
      <c r="P11" s="7"/>
    </row>
    <row r="12">
      <c r="A12" s="2" t="s">
        <v>118</v>
      </c>
      <c r="B12" s="2" t="s">
        <v>965</v>
      </c>
      <c r="C12" s="2" t="s">
        <v>819</v>
      </c>
      <c r="D12" s="2" t="s">
        <v>820</v>
      </c>
      <c r="E12" s="4">
        <v>96</v>
      </c>
      <c r="F12" s="8">
        <v>8713.37</v>
      </c>
      <c r="G12" s="4"/>
      <c r="H12" s="8"/>
      <c r="I12" s="7"/>
      <c r="J12" s="7"/>
      <c r="K12" s="4">
        <v>96</v>
      </c>
      <c r="L12" s="8">
        <v>8713.37</v>
      </c>
      <c r="M12" s="4"/>
      <c r="N12" s="8"/>
      <c r="O12" s="7"/>
      <c r="P12" s="7"/>
    </row>
    <row r="13">
      <c r="A13" s="2" t="s">
        <v>118</v>
      </c>
      <c r="B13" s="2" t="s">
        <v>965</v>
      </c>
      <c r="C13" s="2" t="s">
        <v>120</v>
      </c>
      <c r="D13" s="2" t="s">
        <v>121</v>
      </c>
      <c r="E13" s="4">
        <v>42</v>
      </c>
      <c r="F13" s="8">
        <v>3725.8</v>
      </c>
      <c r="G13" s="4"/>
      <c r="H13" s="8"/>
      <c r="I13" s="7"/>
      <c r="J13" s="7"/>
      <c r="K13" s="4">
        <v>42</v>
      </c>
      <c r="L13" s="8">
        <v>3725.8</v>
      </c>
      <c r="M13" s="4"/>
      <c r="N13" s="8"/>
      <c r="O13" s="7"/>
      <c r="P13" s="7"/>
    </row>
    <row r="14">
      <c r="A14" s="2" t="s">
        <v>118</v>
      </c>
      <c r="B14" s="2" t="s">
        <v>1314</v>
      </c>
      <c r="C14" s="2" t="s">
        <v>120</v>
      </c>
      <c r="D14" s="2" t="s">
        <v>121</v>
      </c>
      <c r="E14" s="4">
        <v>816</v>
      </c>
      <c r="F14" s="8">
        <v>169434.89</v>
      </c>
      <c r="G14" s="4"/>
      <c r="H14" s="8"/>
      <c r="I14" s="7"/>
      <c r="J14" s="7"/>
      <c r="K14" s="4">
        <v>816</v>
      </c>
      <c r="L14" s="8">
        <v>169434.89</v>
      </c>
      <c r="M14" s="4"/>
      <c r="N14" s="8"/>
      <c r="O14" s="7"/>
      <c r="P14" s="7"/>
    </row>
    <row r="15">
      <c r="A15" s="2" t="s">
        <v>118</v>
      </c>
      <c r="B15" s="2" t="s">
        <v>1314</v>
      </c>
      <c r="C15" s="2" t="s">
        <v>560</v>
      </c>
      <c r="D15" s="2" t="s">
        <v>561</v>
      </c>
      <c r="E15" s="4">
        <v>2688</v>
      </c>
      <c r="F15" s="8">
        <v>168035.08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2688</v>
      </c>
      <c r="L15" s="8">
        <v>168035.08</v>
      </c>
      <c r="M15" s="4"/>
      <c r="N15" s="8"/>
      <c r="O15" s="7"/>
      <c r="P15" s="7"/>
    </row>
    <row r="16">
      <c r="A16" s="2" t="s">
        <v>118</v>
      </c>
      <c r="B16" s="2" t="s">
        <v>1314</v>
      </c>
      <c r="C16" s="2" t="s">
        <v>560</v>
      </c>
      <c r="D16" s="2" t="s">
        <v>1681</v>
      </c>
      <c r="E16" s="4" t="s">
        <v>129</v>
      </c>
      <c r="F16" s="8" t="s">
        <v>129</v>
      </c>
      <c r="G16" s="4" t="s">
        <v>129</v>
      </c>
      <c r="H16" s="8" t="s">
        <v>129</v>
      </c>
      <c r="I16" s="7" t="s">
        <v>129</v>
      </c>
      <c r="J16" s="7" t="s">
        <v>129</v>
      </c>
      <c r="K16" s="4"/>
      <c r="L16" s="8"/>
      <c r="M16" s="4"/>
      <c r="N16" s="8"/>
      <c r="O16" s="7"/>
      <c r="P16" s="7"/>
    </row>
    <row r="17">
      <c r="A17" s="2" t="s">
        <v>118</v>
      </c>
      <c r="B17" s="2" t="s">
        <v>1314</v>
      </c>
      <c r="C17" s="2" t="s">
        <v>819</v>
      </c>
      <c r="D17" s="2" t="s">
        <v>820</v>
      </c>
      <c r="E17" s="4">
        <v>782</v>
      </c>
      <c r="F17" s="8">
        <v>87363.64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782</v>
      </c>
      <c r="L17" s="8">
        <v>87363.64</v>
      </c>
      <c r="M17" s="4"/>
      <c r="N17" s="8"/>
      <c r="O17" s="7"/>
      <c r="P17" s="7"/>
    </row>
    <row r="18">
      <c r="A18" s="2" t="s">
        <v>118</v>
      </c>
      <c r="B18" s="2" t="s">
        <v>1314</v>
      </c>
      <c r="C18" s="2" t="s">
        <v>819</v>
      </c>
      <c r="D18" s="2" t="s">
        <v>1681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1314</v>
      </c>
      <c r="C19" s="2" t="s">
        <v>437</v>
      </c>
      <c r="D19" s="2" t="s">
        <v>438</v>
      </c>
      <c r="E19" s="4">
        <v>119</v>
      </c>
      <c r="F19" s="8">
        <v>6993.62</v>
      </c>
      <c r="G19" s="4"/>
      <c r="H19" s="8"/>
      <c r="I19" s="7"/>
      <c r="J19" s="7"/>
      <c r="K19" s="4">
        <v>119</v>
      </c>
      <c r="L19" s="8">
        <v>6993.62</v>
      </c>
      <c r="M19" s="4"/>
      <c r="N19" s="8"/>
      <c r="O19" s="7"/>
      <c r="P19" s="7"/>
    </row>
    <row r="20">
      <c r="A20" s="2" t="s">
        <v>118</v>
      </c>
      <c r="B20" s="2" t="s">
        <v>1314</v>
      </c>
      <c r="C20" s="2" t="s">
        <v>1864</v>
      </c>
      <c r="D20" s="2" t="s">
        <v>1865</v>
      </c>
      <c r="E20" s="4">
        <v>56</v>
      </c>
      <c r="F20" s="8">
        <v>4215.09</v>
      </c>
      <c r="G20" s="4"/>
      <c r="H20" s="8"/>
      <c r="I20" s="7"/>
      <c r="J20" s="7"/>
      <c r="K20" s="4">
        <v>56</v>
      </c>
      <c r="L20" s="8">
        <v>4215.09</v>
      </c>
      <c r="M20" s="4"/>
      <c r="N20" s="8"/>
      <c r="O20" s="7"/>
      <c r="P20" s="7"/>
    </row>
    <row r="21">
      <c r="A21" s="2" t="s">
        <v>118</v>
      </c>
      <c r="B21" s="2" t="s">
        <v>1314</v>
      </c>
      <c r="C21" s="2" t="s">
        <v>935</v>
      </c>
      <c r="D21" s="2" t="s">
        <v>936</v>
      </c>
      <c r="E21" s="4">
        <v>4</v>
      </c>
      <c r="F21" s="8">
        <v>263.36</v>
      </c>
      <c r="G21" s="4"/>
      <c r="H21" s="8"/>
      <c r="I21" s="7"/>
      <c r="J21" s="7"/>
      <c r="K21" s="4">
        <v>4</v>
      </c>
      <c r="L21" s="8">
        <v>263.36</v>
      </c>
      <c r="M21" s="4"/>
      <c r="N21" s="8"/>
      <c r="O21" s="7"/>
      <c r="P21" s="7"/>
    </row>
    <row r="22">
      <c r="A22" s="2" t="s">
        <v>118</v>
      </c>
      <c r="B22" s="2" t="s">
        <v>1877</v>
      </c>
      <c r="C22" s="2" t="s">
        <v>120</v>
      </c>
      <c r="D22" s="2" t="s">
        <v>121</v>
      </c>
      <c r="E22" s="4">
        <v>673</v>
      </c>
      <c r="F22" s="8">
        <v>99410.69</v>
      </c>
      <c r="G22" s="4"/>
      <c r="H22" s="8"/>
      <c r="I22" s="7"/>
      <c r="J22" s="7"/>
      <c r="K22" s="4">
        <v>673</v>
      </c>
      <c r="L22" s="8">
        <v>99410.69</v>
      </c>
      <c r="M22" s="4"/>
      <c r="N22" s="8"/>
      <c r="O22" s="7"/>
      <c r="P22" s="7"/>
    </row>
    <row r="23">
      <c r="A23" s="2" t="s">
        <v>118</v>
      </c>
      <c r="B23" s="2" t="s">
        <v>1877</v>
      </c>
      <c r="C23" s="2" t="s">
        <v>560</v>
      </c>
      <c r="D23" s="2" t="s">
        <v>561</v>
      </c>
      <c r="E23" s="4">
        <v>648</v>
      </c>
      <c r="F23" s="8">
        <v>44098.13</v>
      </c>
      <c r="G23" s="4"/>
      <c r="H23" s="8"/>
      <c r="I23" s="7"/>
      <c r="J23" s="7"/>
      <c r="K23" s="4">
        <v>648</v>
      </c>
      <c r="L23" s="8">
        <v>44098.13</v>
      </c>
      <c r="M23" s="4"/>
      <c r="N23" s="8"/>
      <c r="O23" s="7"/>
      <c r="P23" s="7"/>
    </row>
    <row r="24">
      <c r="A24" s="2" t="s">
        <v>118</v>
      </c>
      <c r="B24" s="2" t="s">
        <v>1877</v>
      </c>
      <c r="C24" s="2" t="s">
        <v>819</v>
      </c>
      <c r="D24" s="2" t="s">
        <v>820</v>
      </c>
      <c r="E24" s="4">
        <v>96</v>
      </c>
      <c r="F24" s="8">
        <v>14509.43</v>
      </c>
      <c r="G24" s="4"/>
      <c r="H24" s="8"/>
      <c r="I24" s="7"/>
      <c r="J24" s="7"/>
      <c r="K24" s="4">
        <v>96</v>
      </c>
      <c r="L24" s="8">
        <v>14509.43</v>
      </c>
      <c r="M24" s="4"/>
      <c r="N24" s="8"/>
      <c r="O24" s="7"/>
      <c r="P24" s="7"/>
    </row>
    <row r="25">
      <c r="A25" s="2" t="s">
        <v>118</v>
      </c>
      <c r="B25" s="2" t="s">
        <v>1931</v>
      </c>
      <c r="C25" s="2" t="s">
        <v>819</v>
      </c>
      <c r="D25" s="2" t="s">
        <v>820</v>
      </c>
      <c r="E25" s="4">
        <v>589</v>
      </c>
      <c r="F25" s="8">
        <v>59719.85</v>
      </c>
      <c r="G25" s="4"/>
      <c r="H25" s="8"/>
      <c r="I25" s="7"/>
      <c r="J25" s="7"/>
      <c r="K25" s="4">
        <v>589</v>
      </c>
      <c r="L25" s="8">
        <v>59719.85</v>
      </c>
      <c r="M25" s="4"/>
      <c r="N25" s="8"/>
      <c r="O25" s="7"/>
      <c r="P25" s="7"/>
    </row>
    <row r="26">
      <c r="A26" s="2" t="s">
        <v>118</v>
      </c>
      <c r="B26" s="2" t="s">
        <v>1931</v>
      </c>
      <c r="C26" s="2" t="s">
        <v>560</v>
      </c>
      <c r="D26" s="2" t="s">
        <v>561</v>
      </c>
      <c r="E26" s="4">
        <v>641</v>
      </c>
      <c r="F26" s="8">
        <v>41547.03</v>
      </c>
      <c r="G26" s="4"/>
      <c r="H26" s="8"/>
      <c r="I26" s="7"/>
      <c r="J26" s="7"/>
      <c r="K26" s="4">
        <v>641</v>
      </c>
      <c r="L26" s="8">
        <v>41547.03</v>
      </c>
      <c r="M26" s="4"/>
      <c r="N26" s="8"/>
      <c r="O26" s="7"/>
      <c r="P26" s="7"/>
    </row>
    <row r="27">
      <c r="A27" s="2" t="s">
        <v>118</v>
      </c>
      <c r="B27" s="2" t="s">
        <v>1931</v>
      </c>
      <c r="C27" s="2" t="s">
        <v>437</v>
      </c>
      <c r="D27" s="2" t="s">
        <v>438</v>
      </c>
      <c r="E27" s="4">
        <v>53</v>
      </c>
      <c r="F27" s="8">
        <v>3354.66</v>
      </c>
      <c r="G27" s="4"/>
      <c r="H27" s="8"/>
      <c r="I27" s="7"/>
      <c r="J27" s="7"/>
      <c r="K27" s="4">
        <v>53</v>
      </c>
      <c r="L27" s="8">
        <v>3354.66</v>
      </c>
      <c r="M27" s="4"/>
      <c r="N27" s="8"/>
      <c r="O27" s="7"/>
      <c r="P27" s="7"/>
    </row>
    <row r="28">
      <c r="A28" s="2" t="s">
        <v>118</v>
      </c>
      <c r="B28" s="2" t="s">
        <v>1931</v>
      </c>
      <c r="C28" s="2" t="s">
        <v>120</v>
      </c>
      <c r="D28" s="2" t="s">
        <v>121</v>
      </c>
      <c r="E28" s="4">
        <v>41</v>
      </c>
      <c r="F28" s="8">
        <v>2219.44</v>
      </c>
      <c r="G28" s="4"/>
      <c r="H28" s="8"/>
      <c r="I28" s="7"/>
      <c r="J28" s="7"/>
      <c r="K28" s="4">
        <v>41</v>
      </c>
      <c r="L28" s="8">
        <v>2219.44</v>
      </c>
      <c r="M28" s="4"/>
      <c r="N28" s="8"/>
      <c r="O28" s="7"/>
      <c r="P28" s="7"/>
    </row>
    <row r="29">
      <c r="A29" s="2" t="s">
        <v>118</v>
      </c>
      <c r="B29" s="2" t="s">
        <v>2076</v>
      </c>
      <c r="C29" s="2" t="s">
        <v>819</v>
      </c>
      <c r="D29" s="2" t="s">
        <v>820</v>
      </c>
      <c r="E29" s="4">
        <v>3</v>
      </c>
      <c r="F29" s="8">
        <v>874.14</v>
      </c>
      <c r="G29" s="4"/>
      <c r="H29" s="8"/>
      <c r="I29" s="7"/>
      <c r="J29" s="7"/>
      <c r="K29" s="4">
        <v>3</v>
      </c>
      <c r="L29" s="8">
        <v>874.14</v>
      </c>
      <c r="M29" s="4"/>
      <c r="N29" s="8"/>
      <c r="O29" s="7"/>
      <c r="P29" s="7"/>
    </row>
    <row r="30">
      <c r="A30" s="2" t="s">
        <v>118</v>
      </c>
      <c r="B30" s="2" t="s">
        <v>2076</v>
      </c>
      <c r="C30" s="2" t="s">
        <v>120</v>
      </c>
      <c r="D30" s="2" t="s">
        <v>121</v>
      </c>
      <c r="E30" s="4">
        <v>2</v>
      </c>
      <c r="F30" s="8">
        <v>397.6</v>
      </c>
      <c r="G30" s="4"/>
      <c r="H30" s="8"/>
      <c r="I30" s="7"/>
      <c r="J30" s="7"/>
      <c r="K30" s="4">
        <v>2</v>
      </c>
      <c r="L30" s="8">
        <v>397.6</v>
      </c>
      <c r="M30" s="4"/>
      <c r="N30" s="8"/>
      <c r="O30" s="7"/>
      <c r="P30" s="7"/>
    </row>
    <row r="31">
      <c r="A31" s="2" t="s">
        <v>118</v>
      </c>
      <c r="B31" s="2" t="s">
        <v>2092</v>
      </c>
      <c r="C31" s="2" t="s">
        <v>560</v>
      </c>
      <c r="D31" s="2" t="s">
        <v>1681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2099</v>
      </c>
      <c r="D2" s="0" t="s">
        <v>2100</v>
      </c>
      <c r="E2" s="0" t="s">
        <v>2101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2102</v>
      </c>
      <c r="I4" s="1" t="s">
        <v>2103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2104</v>
      </c>
      <c r="O4" s="1" t="s">
        <v>2105</v>
      </c>
    </row>
    <row r="5">
      <c r="A5" s="1" t="s">
        <v>83</v>
      </c>
      <c r="B5" s="1" t="s">
        <v>85</v>
      </c>
      <c r="C5" s="1" t="s">
        <v>86</v>
      </c>
      <c r="D5" s="1" t="s">
        <v>2106</v>
      </c>
      <c r="E5" s="1" t="s">
        <v>2107</v>
      </c>
      <c r="F5" s="1" t="s">
        <v>2106</v>
      </c>
      <c r="G5" s="1" t="s">
        <v>2107</v>
      </c>
      <c r="H5" s="1" t="s">
        <v>2102</v>
      </c>
      <c r="I5" s="1" t="s">
        <v>2103</v>
      </c>
      <c r="J5" s="1" t="s">
        <v>2108</v>
      </c>
      <c r="K5" s="1" t="s">
        <v>2109</v>
      </c>
      <c r="L5" s="1" t="s">
        <v>2108</v>
      </c>
      <c r="M5" s="1" t="s">
        <v>2109</v>
      </c>
      <c r="N5" s="1" t="s">
        <v>2104</v>
      </c>
      <c r="O5" s="1" t="s">
        <v>2105</v>
      </c>
    </row>
    <row r="6">
      <c r="A6" s="2" t="s">
        <v>118</v>
      </c>
      <c r="B6" s="2" t="s">
        <v>560</v>
      </c>
      <c r="C6" s="2" t="s">
        <v>561</v>
      </c>
      <c r="D6" s="4">
        <v>14018</v>
      </c>
      <c r="E6" s="8">
        <v>996149.66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14018</v>
      </c>
      <c r="K6" s="8">
        <v>996149.66</v>
      </c>
      <c r="L6" s="4"/>
      <c r="M6" s="8"/>
      <c r="N6" s="7"/>
      <c r="O6" s="7"/>
    </row>
    <row r="7">
      <c r="A7" s="2" t="s">
        <v>118</v>
      </c>
      <c r="B7" s="2" t="s">
        <v>560</v>
      </c>
      <c r="C7" s="2" t="s">
        <v>1681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3626</v>
      </c>
      <c r="E8" s="8">
        <v>589651.97</v>
      </c>
      <c r="F8" s="4"/>
      <c r="G8" s="8"/>
      <c r="H8" s="7"/>
      <c r="I8" s="7"/>
      <c r="J8" s="4">
        <v>3626</v>
      </c>
      <c r="K8" s="8">
        <v>589651.97</v>
      </c>
      <c r="L8" s="4"/>
      <c r="M8" s="8"/>
      <c r="N8" s="7"/>
      <c r="O8" s="7"/>
    </row>
    <row r="9">
      <c r="A9" s="2" t="s">
        <v>118</v>
      </c>
      <c r="B9" s="2" t="s">
        <v>437</v>
      </c>
      <c r="C9" s="2" t="s">
        <v>438</v>
      </c>
      <c r="D9" s="4">
        <v>4933</v>
      </c>
      <c r="E9" s="8">
        <v>283759.51</v>
      </c>
      <c r="F9" s="4"/>
      <c r="G9" s="8"/>
      <c r="H9" s="7"/>
      <c r="I9" s="7"/>
      <c r="J9" s="4">
        <v>4933</v>
      </c>
      <c r="K9" s="8">
        <v>283759.51</v>
      </c>
      <c r="L9" s="4"/>
      <c r="M9" s="8"/>
      <c r="N9" s="7"/>
      <c r="O9" s="7"/>
    </row>
    <row r="10">
      <c r="A10" s="2" t="s">
        <v>118</v>
      </c>
      <c r="B10" s="2" t="s">
        <v>819</v>
      </c>
      <c r="C10" s="2" t="s">
        <v>820</v>
      </c>
      <c r="D10" s="4">
        <v>2516</v>
      </c>
      <c r="E10" s="8">
        <v>257069.43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2516</v>
      </c>
      <c r="K10" s="8">
        <v>257069.43</v>
      </c>
      <c r="L10" s="4"/>
      <c r="M10" s="8"/>
      <c r="N10" s="7"/>
      <c r="O10" s="7"/>
    </row>
    <row r="11">
      <c r="A11" s="2" t="s">
        <v>118</v>
      </c>
      <c r="B11" s="2" t="s">
        <v>819</v>
      </c>
      <c r="C11" s="2" t="s">
        <v>1681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1864</v>
      </c>
      <c r="C12" s="2" t="s">
        <v>1865</v>
      </c>
      <c r="D12" s="4">
        <v>56</v>
      </c>
      <c r="E12" s="8">
        <v>4215.09</v>
      </c>
      <c r="F12" s="4"/>
      <c r="G12" s="8"/>
      <c r="H12" s="7"/>
      <c r="I12" s="7"/>
      <c r="J12" s="4">
        <v>56</v>
      </c>
      <c r="K12" s="8">
        <v>4215.09</v>
      </c>
      <c r="L12" s="4"/>
      <c r="M12" s="8"/>
      <c r="N12" s="7"/>
      <c r="O12" s="7"/>
    </row>
    <row r="13">
      <c r="A13" s="2" t="s">
        <v>118</v>
      </c>
      <c r="B13" s="2" t="s">
        <v>935</v>
      </c>
      <c r="C13" s="2" t="s">
        <v>936</v>
      </c>
      <c r="D13" s="4">
        <v>30</v>
      </c>
      <c r="E13" s="8">
        <v>2392.18</v>
      </c>
      <c r="F13" s="4"/>
      <c r="G13" s="8"/>
      <c r="H13" s="7"/>
      <c r="I13" s="7"/>
      <c r="J13" s="4">
        <v>30</v>
      </c>
      <c r="K13" s="8">
        <v>2392.18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