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<sst xmlns="http://schemas.openxmlformats.org/spreadsheetml/2006/main" count="293" uniqueCount="293">
  <si>
    <t>Date Type:</t>
  </si>
  <si>
    <t>Shipped Date</t>
  </si>
  <si>
    <t>Start Date:</t>
  </si>
  <si>
    <t>01/08/2024</t>
  </si>
  <si>
    <t>End Date:</t>
  </si>
  <si>
    <t>01/21/2024</t>
  </si>
  <si>
    <t>Report Run Date:</t>
  </si>
  <si>
    <t>01/22/2024</t>
  </si>
  <si>
    <t>Sorting:</t>
  </si>
  <si>
    <t>Pattern/Color Sales Total DESC</t>
  </si>
  <si>
    <t>Product Category Sales Total DESC</t>
  </si>
  <si>
    <t>Brand Sales Total DESC</t>
  </si>
  <si>
    <t>Division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</si>
  <si>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</si>
  <si>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</si>
  <si>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</si>
  <si>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</si>
  <si>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</si>
  <si>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</si>
  <si>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</si>
  <si>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</si>
  <si>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</si>
  <si>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</si>
  <si>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</si>
  <si>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</si>
  <si>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</si>
  <si>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</si>
  <si>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KOHLDSN</t>
  </si>
  <si>
    <t>JCPENNEY01</t>
  </si>
  <si>
    <t>CSNSTORES</t>
  </si>
  <si>
    <t>OLLIIX</t>
  </si>
  <si>
    <t>BLK01</t>
  </si>
  <si>
    <t>AMAZONDS</t>
  </si>
  <si>
    <t>COSTCO01</t>
  </si>
  <si>
    <t>FINGERHUTDS</t>
  </si>
  <si>
    <t>HDDS</t>
  </si>
  <si>
    <t>WALMARTDS</t>
  </si>
  <si>
    <t>ZOLA</t>
  </si>
  <si>
    <t>DESINC</t>
  </si>
  <si>
    <t>KIRKLANDDS</t>
  </si>
  <si>
    <t>NRTPORT</t>
  </si>
  <si>
    <t>BIGLOTSDS</t>
  </si>
  <si>
    <t>BEALLSDS</t>
  </si>
  <si>
    <t>HSNDS</t>
  </si>
  <si>
    <t>AMERSIGNDS</t>
  </si>
  <si>
    <t>OVERSCONSIGN</t>
  </si>
  <si>
    <t>DLCROSCILL</t>
  </si>
  <si>
    <t>HOUZZ</t>
  </si>
  <si>
    <t>Zulily</t>
  </si>
  <si>
    <t>NEBFUR01</t>
  </si>
  <si>
    <t>AAFESDS</t>
  </si>
  <si>
    <t>ASHFURNDS</t>
  </si>
  <si>
    <t>BBBDROP</t>
  </si>
  <si>
    <t>BLOOM02</t>
  </si>
  <si>
    <t>BRANDX</t>
  </si>
  <si>
    <t>HAYNEEDLEDS</t>
  </si>
  <si>
    <t>LAMPDS</t>
  </si>
  <si>
    <t>MACY</t>
  </si>
  <si>
    <t>MACY02F</t>
  </si>
  <si>
    <t>MACY03DS</t>
  </si>
  <si>
    <t>MACYBTWHS</t>
  </si>
  <si>
    <t>NORDSTRACKDS</t>
  </si>
  <si>
    <t>ROOMECOM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</si>
  <si>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</si>
  <si>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</si>
  <si>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</si>
  <si>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</si>
  <si>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</si>
  <si>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</si>
  <si>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</si>
  <si>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</si>
  <si>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</si>
  <si>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</si>
  <si>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</si>
  <si>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</si>
  <si>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</si>
  <si>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</si>
  <si>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</si>
  <si>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</si>
  <si>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</si>
  <si>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</si>
  <si>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</si>
  <si>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</si>
  <si>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</si>
  <si>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</si>
  <si>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</si>
  <si>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</si>
  <si>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</si>
  <si>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</si>
  <si>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</si>
  <si>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</si>
  <si>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</si>
  <si>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</si>
  <si>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</si>
  <si>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</si>
  <si>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</si>
  <si>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</si>
  <si>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</si>
  <si>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12/27/2023</t>
  </si>
  <si>
    <t>01/11/2024</t>
  </si>
  <si>
    <t>01/15/2024</t>
  </si>
  <si>
    <t>01/16/2024</t>
  </si>
  <si>
    <t>01/19/2024</t>
  </si>
  <si>
    <t>01/29/2024</t>
  </si>
  <si>
    <t>02/01/2024</t>
  </si>
  <si>
    <t>02/02/2024</t>
  </si>
  <si>
    <t>02/03/2024</t>
  </si>
  <si>
    <t>02/10/2024</t>
  </si>
  <si>
    <t>02/16/2024</t>
  </si>
  <si>
    <t>02/17/2024</t>
  </si>
  <si>
    <t>02/19/2024</t>
  </si>
  <si>
    <t>02/20/2024</t>
  </si>
  <si>
    <t>02/21/2024</t>
  </si>
  <si>
    <t>02/22/2024</t>
  </si>
  <si>
    <t>02/24/2024</t>
  </si>
  <si>
    <t>02/25/2024</t>
  </si>
  <si>
    <t>02/26/2024</t>
  </si>
  <si>
    <t>02/28/2024</t>
  </si>
  <si>
    <t>03/03/2024</t>
  </si>
  <si>
    <t>03/04/2024</t>
  </si>
  <si>
    <t>03/05/2024</t>
  </si>
  <si>
    <t>03/07/2024</t>
  </si>
  <si>
    <t>03/08/2024</t>
  </si>
  <si>
    <t>03/09/2024</t>
  </si>
  <si>
    <t>03/13/2024</t>
  </si>
  <si>
    <t>03/14/2024</t>
  </si>
  <si>
    <t>03/16/2024</t>
  </si>
  <si>
    <t>03/17/2024</t>
  </si>
  <si>
    <t>03/20/2024</t>
  </si>
  <si>
    <t>03/21/2024</t>
  </si>
  <si>
    <t>03/23/2024</t>
  </si>
  <si>
    <t>03/27/2024</t>
  </si>
  <si>
    <t>04/03/2024</t>
  </si>
  <si>
    <t>04/10/2024</t>
  </si>
  <si>
    <t>04/12/2024</t>
  </si>
  <si>
    <t>04/22/2024</t>
  </si>
  <si>
    <t>04/24/2024</t>
  </si>
  <si>
    <t>04/30/2024</t>
  </si>
  <si>
    <t>05/01/2024</t>
  </si>
  <si>
    <t>05/03/2024</t>
  </si>
  <si>
    <t>05/08/2024</t>
  </si>
  <si>
    <t>05/10/2024</t>
  </si>
  <si>
    <t>05/15/2024</t>
  </si>
  <si>
    <t>05/22/2024</t>
  </si>
  <si>
    <t>05/24/2024</t>
  </si>
  <si>
    <t>05/29/2024</t>
  </si>
  <si>
    <t>06/05/2024</t>
  </si>
  <si>
    <t>06/07/2024</t>
  </si>
  <si>
    <t>BASI</t>
  </si>
  <si>
    <t>Madison Park</t>
  </si>
  <si>
    <t>MATT PAD/TOPPER</t>
  </si>
  <si>
    <t>MATTRESS PAD</t>
  </si>
  <si>
    <t>Cloud Soft</t>
  </si>
  <si>
    <t>Heavenly Soft</t>
  </si>
  <si>
    <t>Plush</t>
  </si>
  <si>
    <t>BLANKET</t>
  </si>
  <si>
    <t>FILLED BLANKET</t>
  </si>
  <si>
    <t>Windom</t>
  </si>
  <si>
    <t>Prospect</t>
  </si>
  <si>
    <t>Microfiber</t>
  </si>
  <si>
    <t>Sleep Philosophy</t>
  </si>
  <si>
    <t>All Natural</t>
  </si>
  <si>
    <t>Cotton</t>
  </si>
  <si>
    <t>Cambria</t>
  </si>
  <si>
    <t>Parkman</t>
  </si>
  <si>
    <t>Serenity</t>
  </si>
  <si>
    <t>Harmony</t>
  </si>
  <si>
    <t>Holden</t>
  </si>
  <si>
    <t>Amity</t>
  </si>
  <si>
    <t>Coleman</t>
  </si>
  <si>
    <t>Campbell</t>
  </si>
  <si>
    <t>True North by Sleep Philosophy</t>
  </si>
  <si>
    <t>COMFORTER (SET)</t>
  </si>
  <si>
    <t>DOWN COMFORTER FILLER</t>
  </si>
  <si>
    <t>Heavy Warmth</t>
  </si>
  <si>
    <t>Madison Park Signature</t>
  </si>
  <si>
    <t>DUVET&amp;DUVET SET</t>
  </si>
  <si>
    <t>500 Thread Count Luxury Collection</t>
  </si>
  <si>
    <t>MATTRESS TOPPERS</t>
  </si>
  <si>
    <t>4" Gel Memory Foam with 3M Cover</t>
  </si>
  <si>
    <t>Foam</t>
  </si>
  <si>
    <t>All Season Warmth</t>
  </si>
  <si>
    <t/>
  </si>
  <si>
    <t>DOWN ALTERNATIVE COMFORTER FILLER</t>
  </si>
  <si>
    <t>Winfield</t>
  </si>
  <si>
    <t>Westport</t>
  </si>
  <si>
    <t>PROTECTOR</t>
  </si>
  <si>
    <t>Bed Guardian</t>
  </si>
  <si>
    <t>MATTRESS PAD|PROTECTOR</t>
  </si>
  <si>
    <t>PILLOWCASE</t>
  </si>
  <si>
    <t>3" Gel Memory Foam with 3M Cover</t>
  </si>
  <si>
    <t>Highline</t>
  </si>
  <si>
    <t>Montview</t>
  </si>
  <si>
    <t>Microfiber with HeiQ Smart Temp</t>
  </si>
  <si>
    <t>Quiet Nights</t>
  </si>
  <si>
    <t>Ensure</t>
  </si>
  <si>
    <t>3" Gel Memory Foam</t>
  </si>
  <si>
    <t>Clean Spaces</t>
  </si>
  <si>
    <t>Allergen Barrier</t>
  </si>
  <si>
    <t>NORMAL PILLOW</t>
  </si>
  <si>
    <t>PILLOW INSERT</t>
  </si>
  <si>
    <t>Rayon from Bamboo</t>
  </si>
  <si>
    <t>MATTRESS PAD/TOPPER</t>
  </si>
  <si>
    <t>Haven Plush</t>
  </si>
  <si>
    <t>Memory Foam</t>
  </si>
  <si>
    <t>Energy Recovery</t>
  </si>
  <si>
    <t>Wonder Wool</t>
  </si>
  <si>
    <t>Wool</t>
  </si>
  <si>
    <t>1000 Thread Count Cotton Blend</t>
  </si>
  <si>
    <t>CVC</t>
  </si>
  <si>
    <t>Maximum Warmth</t>
  </si>
  <si>
    <t>Stay Puffed</t>
  </si>
  <si>
    <t>3" Gel Memory Foam with Cooling Cover</t>
  </si>
  <si>
    <t>3"Gel Memory Foam with Cooling Cover</t>
  </si>
  <si>
    <t>Year Round Warmth</t>
  </si>
  <si>
    <t>2" Gel Memory Foam with 3M Cover</t>
  </si>
  <si>
    <t>Croscill</t>
  </si>
  <si>
    <t>Signature</t>
  </si>
  <si>
    <t>Honeycomb Textured</t>
  </si>
  <si>
    <t>Windom AZ</t>
  </si>
  <si>
    <t>Urban Habitat</t>
  </si>
  <si>
    <t>Comfort Cool Jersey Knit</t>
  </si>
  <si>
    <t>Jersey</t>
  </si>
  <si>
    <t>1.5" Gel Memory Foam</t>
  </si>
  <si>
    <t>Benton</t>
  </si>
  <si>
    <t>Canton</t>
  </si>
  <si>
    <t>Level 2</t>
  </si>
  <si>
    <t>Cotton Sateen</t>
  </si>
  <si>
    <t>Level 3</t>
  </si>
  <si>
    <t>Northfield</t>
  </si>
  <si>
    <t>Longford</t>
  </si>
  <si>
    <t>Four Seasons</t>
  </si>
  <si>
    <t>2-in-1</t>
  </si>
  <si>
    <t>3" Green Tea Foam Topper with Cooling Cover</t>
  </si>
  <si>
    <t>Madison Park Essentials</t>
  </si>
  <si>
    <t>Frisco</t>
  </si>
  <si>
    <t>Delta</t>
  </si>
  <si>
    <t>2" Gel Memory Foam with Cooling Cover</t>
  </si>
  <si>
    <t>2"Gel Memory Foam with Cooling Cover</t>
  </si>
  <si>
    <t>Level 1</t>
  </si>
  <si>
    <t>THROW</t>
  </si>
  <si>
    <t>Hadly</t>
  </si>
  <si>
    <t>Warmer</t>
  </si>
  <si>
    <t>Cooling Contour Foam Pillow</t>
  </si>
  <si>
    <t>Bamboo</t>
  </si>
  <si>
    <t>Luxury Collection</t>
  </si>
  <si>
    <t>Smart Cool by Sleep Philosophy</t>
  </si>
  <si>
    <t>Smart Cool Microfiber</t>
  </si>
  <si>
    <t>Coolmax</t>
  </si>
  <si>
    <t>MP2 by Madison Park</t>
  </si>
  <si>
    <t>Quinalt</t>
  </si>
  <si>
    <t>Angel Winged Foam Pillow</t>
  </si>
  <si>
    <t>Grand Total</t>
  </si>
  <si>
    <t>Color</t>
  </si>
  <si>
    <t>Dominant Class Code</t>
  </si>
  <si>
    <t>White</t>
  </si>
  <si>
    <t>A++</t>
  </si>
  <si>
    <t>A+</t>
  </si>
  <si>
    <t>Charcoal</t>
  </si>
  <si>
    <t>B+</t>
  </si>
  <si>
    <t>Seafoam</t>
  </si>
  <si>
    <t>B</t>
  </si>
  <si>
    <t>Blue</t>
  </si>
  <si>
    <t>Cream</t>
  </si>
  <si>
    <t>Grey</t>
  </si>
  <si>
    <t>Teal</t>
  </si>
  <si>
    <t>Navy</t>
  </si>
  <si>
    <t>Blush</t>
  </si>
  <si>
    <t>Burgundy</t>
  </si>
  <si>
    <t>Brown</t>
  </si>
  <si>
    <t>Lilac</t>
  </si>
  <si>
    <t>C</t>
  </si>
  <si>
    <t>Purple</t>
  </si>
  <si>
    <t>Ivory</t>
  </si>
  <si>
    <t>Taupe</t>
  </si>
  <si>
    <t>Slate Blue</t>
  </si>
  <si>
    <t>Aqua</t>
  </si>
  <si>
    <t>Black</t>
  </si>
  <si>
    <t>Light Grey</t>
  </si>
  <si>
    <t>White/White</t>
  </si>
  <si>
    <t>White/Grey</t>
  </si>
  <si>
    <t>White/Navy</t>
  </si>
  <si>
    <t>A</t>
  </si>
  <si>
    <t>N/A</t>
  </si>
  <si>
    <t>TBD</t>
  </si>
  <si>
    <t>Diamond Geo/Dark Grey</t>
  </si>
  <si>
    <t>ARB</t>
  </si>
  <si>
    <t>Diamond Geo/Taupe</t>
  </si>
  <si>
    <t>ARC</t>
  </si>
  <si>
    <t>B-</t>
  </si>
  <si>
    <t>Green</t>
  </si>
  <si>
    <t>Red</t>
  </si>
  <si>
    <t>Indigo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</si>
</sst>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W69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58</v>
      </c>
      <c r="HZ3" s="2" t="s">
        <v>58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59</v>
      </c>
      <c r="IF3" s="2" t="s">
        <v>59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60</v>
      </c>
      <c r="IL3" s="2" t="s">
        <v>60</v>
      </c>
      <c r="IM3" s="2" t="s">
        <v>60</v>
      </c>
      <c r="IN3" s="2" t="s">
        <v>60</v>
      </c>
      <c r="IO3" s="2" t="s">
        <v>60</v>
      </c>
      <c r="IP3" s="2" t="s">
        <v>60</v>
      </c>
      <c r="IQ3" s="2" t="s">
        <v>61</v>
      </c>
      <c r="IR3" s="2" t="s">
        <v>61</v>
      </c>
      <c r="IS3" s="2" t="s">
        <v>61</v>
      </c>
      <c r="IT3" s="2" t="s">
        <v>61</v>
      </c>
      <c r="IU3" s="2" t="s">
        <v>61</v>
      </c>
      <c r="IV3" s="2" t="s">
        <v>61</v>
      </c>
      <c r="IW3" s="2" t="s">
        <v>62</v>
      </c>
      <c r="IX3" s="2" t="s">
        <v>62</v>
      </c>
      <c r="IY3" s="2" t="s">
        <v>62</v>
      </c>
      <c r="IZ3" s="2" t="s">
        <v>62</v>
      </c>
      <c r="JA3" s="2" t="s">
        <v>62</v>
      </c>
      <c r="JB3" s="2" t="s">
        <v>62</v>
      </c>
      <c r="JC3" s="2" t="s">
        <v>63</v>
      </c>
      <c r="JD3" s="2" t="s">
        <v>63</v>
      </c>
      <c r="JE3" s="2" t="s">
        <v>63</v>
      </c>
      <c r="JF3" s="2" t="s">
        <v>63</v>
      </c>
      <c r="JG3" s="2" t="s">
        <v>63</v>
      </c>
      <c r="JH3" s="2" t="s">
        <v>63</v>
      </c>
      <c r="JI3" s="2" t="s">
        <v>64</v>
      </c>
      <c r="JJ3" s="2" t="s">
        <v>64</v>
      </c>
      <c r="JK3" s="2" t="s">
        <v>64</v>
      </c>
      <c r="JL3" s="2" t="s">
        <v>64</v>
      </c>
      <c r="JM3" s="2" t="s">
        <v>64</v>
      </c>
      <c r="JN3" s="2" t="s">
        <v>64</v>
      </c>
      <c r="JO3" s="2" t="s">
        <v>64</v>
      </c>
      <c r="JP3" s="2" t="s">
        <v>64</v>
      </c>
      <c r="JQ3" s="2" t="s">
        <v>64</v>
      </c>
      <c r="JR3" s="2" t="s">
        <v>64</v>
      </c>
      <c r="JS3" s="2" t="s">
        <v>64</v>
      </c>
      <c r="JT3" s="2" t="s">
        <v>64</v>
      </c>
      <c r="JU3" s="2" t="s">
        <v>64</v>
      </c>
      <c r="JV3" s="2" t="s">
        <v>64</v>
      </c>
      <c r="JW3" s="2" t="s">
        <v>64</v>
      </c>
      <c r="JX3" s="2" t="s">
        <v>64</v>
      </c>
      <c r="JY3" s="2" t="s">
        <v>65</v>
      </c>
      <c r="JZ3" s="2" t="s">
        <v>65</v>
      </c>
      <c r="KA3" s="2" t="s">
        <v>65</v>
      </c>
      <c r="KB3" s="2" t="s">
        <v>65</v>
      </c>
      <c r="KC3" s="2" t="s">
        <v>65</v>
      </c>
      <c r="KD3" s="2" t="s">
        <v>65</v>
      </c>
      <c r="KE3" s="2" t="s">
        <v>65</v>
      </c>
      <c r="KF3" s="2" t="s">
        <v>65</v>
      </c>
      <c r="KG3" s="2" t="s">
        <v>65</v>
      </c>
      <c r="KH3" s="2" t="s">
        <v>65</v>
      </c>
      <c r="KI3" s="2" t="s">
        <v>65</v>
      </c>
      <c r="KJ3" s="2" t="s">
        <v>65</v>
      </c>
      <c r="KK3" s="2" t="s">
        <v>65</v>
      </c>
      <c r="KL3" s="2" t="s">
        <v>65</v>
      </c>
      <c r="KM3" s="2" t="s">
        <v>65</v>
      </c>
      <c r="KN3" s="2" t="s">
        <v>65</v>
      </c>
      <c r="KO3" s="2" t="s">
        <v>65</v>
      </c>
      <c r="KP3" s="2" t="s">
        <v>65</v>
      </c>
      <c r="KQ3" s="2" t="s">
        <v>65</v>
      </c>
      <c r="KR3" s="2" t="s">
        <v>65</v>
      </c>
      <c r="KS3" s="2" t="s">
        <v>65</v>
      </c>
      <c r="KT3" s="2" t="s">
        <v>65</v>
      </c>
      <c r="KU3" s="2" t="s">
        <v>65</v>
      </c>
      <c r="KV3" s="2" t="s">
        <v>65</v>
      </c>
      <c r="KW3" s="2" t="s">
        <v>65</v>
      </c>
      <c r="KX3" s="2" t="s">
        <v>65</v>
      </c>
      <c r="KY3" s="2" t="s">
        <v>65</v>
      </c>
      <c r="KZ3" s="2" t="s">
        <v>65</v>
      </c>
      <c r="LA3" s="2" t="s">
        <v>65</v>
      </c>
      <c r="LB3" s="2" t="s">
        <v>65</v>
      </c>
      <c r="LC3" s="2" t="s">
        <v>65</v>
      </c>
      <c r="LD3" s="2" t="s">
        <v>65</v>
      </c>
      <c r="LE3" s="2" t="s">
        <v>65</v>
      </c>
      <c r="LF3" s="2" t="s">
        <v>65</v>
      </c>
      <c r="LG3" s="2" t="s">
        <v>65</v>
      </c>
      <c r="LH3" s="2" t="s">
        <v>65</v>
      </c>
      <c r="LI3" s="2" t="s">
        <v>65</v>
      </c>
      <c r="LJ3" s="2" t="s">
        <v>65</v>
      </c>
      <c r="LK3" s="2" t="s">
        <v>65</v>
      </c>
      <c r="LL3" s="2" t="s">
        <v>65</v>
      </c>
      <c r="LM3" s="2" t="s">
        <v>65</v>
      </c>
      <c r="LN3" s="2" t="s">
        <v>65</v>
      </c>
      <c r="LO3" s="2" t="s">
        <v>65</v>
      </c>
      <c r="LP3" s="2" t="s">
        <v>65</v>
      </c>
      <c r="LQ3" s="2" t="s">
        <v>65</v>
      </c>
      <c r="LR3" s="2" t="s">
        <v>65</v>
      </c>
      <c r="LS3" s="2" t="s">
        <v>65</v>
      </c>
      <c r="LT3" s="2" t="s">
        <v>65</v>
      </c>
      <c r="LU3" s="2" t="s">
        <v>65</v>
      </c>
      <c r="LV3" s="2" t="s">
        <v>65</v>
      </c>
      <c r="LW3" s="2" t="s">
        <v>65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66</v>
      </c>
      <c r="R4" s="2" t="s">
        <v>66</v>
      </c>
      <c r="S4" s="2" t="s">
        <v>67</v>
      </c>
      <c r="T4" s="2" t="s">
        <v>67</v>
      </c>
      <c r="U4" s="2" t="s">
        <v>68</v>
      </c>
      <c r="V4" s="2" t="s">
        <v>69</v>
      </c>
      <c r="W4" s="2" t="s">
        <v>66</v>
      </c>
      <c r="X4" s="2" t="s">
        <v>66</v>
      </c>
      <c r="Y4" s="2" t="s">
        <v>67</v>
      </c>
      <c r="Z4" s="2" t="s">
        <v>67</v>
      </c>
      <c r="AA4" s="2" t="s">
        <v>68</v>
      </c>
      <c r="AB4" s="2" t="s">
        <v>69</v>
      </c>
      <c r="AC4" s="2" t="s">
        <v>66</v>
      </c>
      <c r="AD4" s="2" t="s">
        <v>66</v>
      </c>
      <c r="AE4" s="2" t="s">
        <v>67</v>
      </c>
      <c r="AF4" s="2" t="s">
        <v>67</v>
      </c>
      <c r="AG4" s="2" t="s">
        <v>68</v>
      </c>
      <c r="AH4" s="2" t="s">
        <v>69</v>
      </c>
      <c r="AI4" s="2" t="s">
        <v>66</v>
      </c>
      <c r="AJ4" s="2" t="s">
        <v>66</v>
      </c>
      <c r="AK4" s="2" t="s">
        <v>67</v>
      </c>
      <c r="AL4" s="2" t="s">
        <v>67</v>
      </c>
      <c r="AM4" s="2" t="s">
        <v>68</v>
      </c>
      <c r="AN4" s="2" t="s">
        <v>69</v>
      </c>
      <c r="AO4" s="2" t="s">
        <v>66</v>
      </c>
      <c r="AP4" s="2" t="s">
        <v>66</v>
      </c>
      <c r="AQ4" s="2" t="s">
        <v>67</v>
      </c>
      <c r="AR4" s="2" t="s">
        <v>67</v>
      </c>
      <c r="AS4" s="2" t="s">
        <v>68</v>
      </c>
      <c r="AT4" s="2" t="s">
        <v>69</v>
      </c>
      <c r="AU4" s="2" t="s">
        <v>66</v>
      </c>
      <c r="AV4" s="2" t="s">
        <v>66</v>
      </c>
      <c r="AW4" s="2" t="s">
        <v>67</v>
      </c>
      <c r="AX4" s="2" t="s">
        <v>67</v>
      </c>
      <c r="AY4" s="2" t="s">
        <v>68</v>
      </c>
      <c r="AZ4" s="2" t="s">
        <v>69</v>
      </c>
      <c r="BA4" s="2" t="s">
        <v>66</v>
      </c>
      <c r="BB4" s="2" t="s">
        <v>66</v>
      </c>
      <c r="BC4" s="2" t="s">
        <v>67</v>
      </c>
      <c r="BD4" s="2" t="s">
        <v>67</v>
      </c>
      <c r="BE4" s="2" t="s">
        <v>68</v>
      </c>
      <c r="BF4" s="2" t="s">
        <v>69</v>
      </c>
      <c r="BG4" s="2" t="s">
        <v>66</v>
      </c>
      <c r="BH4" s="2" t="s">
        <v>66</v>
      </c>
      <c r="BI4" s="2" t="s">
        <v>67</v>
      </c>
      <c r="BJ4" s="2" t="s">
        <v>67</v>
      </c>
      <c r="BK4" s="2" t="s">
        <v>68</v>
      </c>
      <c r="BL4" s="2" t="s">
        <v>69</v>
      </c>
      <c r="BM4" s="2" t="s">
        <v>66</v>
      </c>
      <c r="BN4" s="2" t="s">
        <v>66</v>
      </c>
      <c r="BO4" s="2" t="s">
        <v>67</v>
      </c>
      <c r="BP4" s="2" t="s">
        <v>67</v>
      </c>
      <c r="BQ4" s="2" t="s">
        <v>68</v>
      </c>
      <c r="BR4" s="2" t="s">
        <v>69</v>
      </c>
      <c r="BS4" s="2" t="s">
        <v>66</v>
      </c>
      <c r="BT4" s="2" t="s">
        <v>66</v>
      </c>
      <c r="BU4" s="2" t="s">
        <v>67</v>
      </c>
      <c r="BV4" s="2" t="s">
        <v>67</v>
      </c>
      <c r="BW4" s="2" t="s">
        <v>68</v>
      </c>
      <c r="BX4" s="2" t="s">
        <v>69</v>
      </c>
      <c r="BY4" s="2" t="s">
        <v>66</v>
      </c>
      <c r="BZ4" s="2" t="s">
        <v>66</v>
      </c>
      <c r="CA4" s="2" t="s">
        <v>67</v>
      </c>
      <c r="CB4" s="2" t="s">
        <v>67</v>
      </c>
      <c r="CC4" s="2" t="s">
        <v>68</v>
      </c>
      <c r="CD4" s="2" t="s">
        <v>69</v>
      </c>
      <c r="CE4" s="2" t="s">
        <v>66</v>
      </c>
      <c r="CF4" s="2" t="s">
        <v>66</v>
      </c>
      <c r="CG4" s="2" t="s">
        <v>67</v>
      </c>
      <c r="CH4" s="2" t="s">
        <v>67</v>
      </c>
      <c r="CI4" s="2" t="s">
        <v>68</v>
      </c>
      <c r="CJ4" s="2" t="s">
        <v>69</v>
      </c>
      <c r="CK4" s="2" t="s">
        <v>66</v>
      </c>
      <c r="CL4" s="2" t="s">
        <v>66</v>
      </c>
      <c r="CM4" s="2" t="s">
        <v>67</v>
      </c>
      <c r="CN4" s="2" t="s">
        <v>67</v>
      </c>
      <c r="CO4" s="2" t="s">
        <v>68</v>
      </c>
      <c r="CP4" s="2" t="s">
        <v>69</v>
      </c>
      <c r="CQ4" s="2" t="s">
        <v>66</v>
      </c>
      <c r="CR4" s="2" t="s">
        <v>66</v>
      </c>
      <c r="CS4" s="2" t="s">
        <v>67</v>
      </c>
      <c r="CT4" s="2" t="s">
        <v>67</v>
      </c>
      <c r="CU4" s="2" t="s">
        <v>68</v>
      </c>
      <c r="CV4" s="2" t="s">
        <v>69</v>
      </c>
      <c r="CW4" s="2" t="s">
        <v>66</v>
      </c>
      <c r="CX4" s="2" t="s">
        <v>66</v>
      </c>
      <c r="CY4" s="2" t="s">
        <v>67</v>
      </c>
      <c r="CZ4" s="2" t="s">
        <v>67</v>
      </c>
      <c r="DA4" s="2" t="s">
        <v>68</v>
      </c>
      <c r="DB4" s="2" t="s">
        <v>69</v>
      </c>
      <c r="DC4" s="2" t="s">
        <v>66</v>
      </c>
      <c r="DD4" s="2" t="s">
        <v>66</v>
      </c>
      <c r="DE4" s="2" t="s">
        <v>67</v>
      </c>
      <c r="DF4" s="2" t="s">
        <v>67</v>
      </c>
      <c r="DG4" s="2" t="s">
        <v>68</v>
      </c>
      <c r="DH4" s="2" t="s">
        <v>69</v>
      </c>
      <c r="DI4" s="2" t="s">
        <v>66</v>
      </c>
      <c r="DJ4" s="2" t="s">
        <v>66</v>
      </c>
      <c r="DK4" s="2" t="s">
        <v>67</v>
      </c>
      <c r="DL4" s="2" t="s">
        <v>67</v>
      </c>
      <c r="DM4" s="2" t="s">
        <v>68</v>
      </c>
      <c r="DN4" s="2" t="s">
        <v>69</v>
      </c>
      <c r="DO4" s="2" t="s">
        <v>66</v>
      </c>
      <c r="DP4" s="2" t="s">
        <v>66</v>
      </c>
      <c r="DQ4" s="2" t="s">
        <v>67</v>
      </c>
      <c r="DR4" s="2" t="s">
        <v>67</v>
      </c>
      <c r="DS4" s="2" t="s">
        <v>68</v>
      </c>
      <c r="DT4" s="2" t="s">
        <v>69</v>
      </c>
      <c r="DU4" s="2" t="s">
        <v>66</v>
      </c>
      <c r="DV4" s="2" t="s">
        <v>66</v>
      </c>
      <c r="DW4" s="2" t="s">
        <v>67</v>
      </c>
      <c r="DX4" s="2" t="s">
        <v>67</v>
      </c>
      <c r="DY4" s="2" t="s">
        <v>68</v>
      </c>
      <c r="DZ4" s="2" t="s">
        <v>69</v>
      </c>
      <c r="EA4" s="2" t="s">
        <v>66</v>
      </c>
      <c r="EB4" s="2" t="s">
        <v>66</v>
      </c>
      <c r="EC4" s="2" t="s">
        <v>67</v>
      </c>
      <c r="ED4" s="2" t="s">
        <v>67</v>
      </c>
      <c r="EE4" s="2" t="s">
        <v>68</v>
      </c>
      <c r="EF4" s="2" t="s">
        <v>69</v>
      </c>
      <c r="EG4" s="2" t="s">
        <v>66</v>
      </c>
      <c r="EH4" s="2" t="s">
        <v>66</v>
      </c>
      <c r="EI4" s="2" t="s">
        <v>67</v>
      </c>
      <c r="EJ4" s="2" t="s">
        <v>67</v>
      </c>
      <c r="EK4" s="2" t="s">
        <v>68</v>
      </c>
      <c r="EL4" s="2" t="s">
        <v>69</v>
      </c>
      <c r="EM4" s="2" t="s">
        <v>66</v>
      </c>
      <c r="EN4" s="2" t="s">
        <v>66</v>
      </c>
      <c r="EO4" s="2" t="s">
        <v>67</v>
      </c>
      <c r="EP4" s="2" t="s">
        <v>67</v>
      </c>
      <c r="EQ4" s="2" t="s">
        <v>68</v>
      </c>
      <c r="ER4" s="2" t="s">
        <v>69</v>
      </c>
      <c r="ES4" s="2" t="s">
        <v>66</v>
      </c>
      <c r="ET4" s="2" t="s">
        <v>66</v>
      </c>
      <c r="EU4" s="2" t="s">
        <v>67</v>
      </c>
      <c r="EV4" s="2" t="s">
        <v>67</v>
      </c>
      <c r="EW4" s="2" t="s">
        <v>68</v>
      </c>
      <c r="EX4" s="2" t="s">
        <v>69</v>
      </c>
      <c r="EY4" s="2" t="s">
        <v>66</v>
      </c>
      <c r="EZ4" s="2" t="s">
        <v>66</v>
      </c>
      <c r="FA4" s="2" t="s">
        <v>67</v>
      </c>
      <c r="FB4" s="2" t="s">
        <v>67</v>
      </c>
      <c r="FC4" s="2" t="s">
        <v>68</v>
      </c>
      <c r="FD4" s="2" t="s">
        <v>69</v>
      </c>
      <c r="FE4" s="2" t="s">
        <v>66</v>
      </c>
      <c r="FF4" s="2" t="s">
        <v>66</v>
      </c>
      <c r="FG4" s="2" t="s">
        <v>67</v>
      </c>
      <c r="FH4" s="2" t="s">
        <v>67</v>
      </c>
      <c r="FI4" s="2" t="s">
        <v>68</v>
      </c>
      <c r="FJ4" s="2" t="s">
        <v>69</v>
      </c>
      <c r="FK4" s="2" t="s">
        <v>66</v>
      </c>
      <c r="FL4" s="2" t="s">
        <v>66</v>
      </c>
      <c r="FM4" s="2" t="s">
        <v>67</v>
      </c>
      <c r="FN4" s="2" t="s">
        <v>67</v>
      </c>
      <c r="FO4" s="2" t="s">
        <v>68</v>
      </c>
      <c r="FP4" s="2" t="s">
        <v>69</v>
      </c>
      <c r="FQ4" s="2" t="s">
        <v>66</v>
      </c>
      <c r="FR4" s="2" t="s">
        <v>66</v>
      </c>
      <c r="FS4" s="2" t="s">
        <v>67</v>
      </c>
      <c r="FT4" s="2" t="s">
        <v>67</v>
      </c>
      <c r="FU4" s="2" t="s">
        <v>68</v>
      </c>
      <c r="FV4" s="2" t="s">
        <v>69</v>
      </c>
      <c r="FW4" s="2" t="s">
        <v>66</v>
      </c>
      <c r="FX4" s="2" t="s">
        <v>66</v>
      </c>
      <c r="FY4" s="2" t="s">
        <v>67</v>
      </c>
      <c r="FZ4" s="2" t="s">
        <v>67</v>
      </c>
      <c r="GA4" s="2" t="s">
        <v>68</v>
      </c>
      <c r="GB4" s="2" t="s">
        <v>69</v>
      </c>
      <c r="GC4" s="2" t="s">
        <v>66</v>
      </c>
      <c r="GD4" s="2" t="s">
        <v>66</v>
      </c>
      <c r="GE4" s="2" t="s">
        <v>67</v>
      </c>
      <c r="GF4" s="2" t="s">
        <v>67</v>
      </c>
      <c r="GG4" s="2" t="s">
        <v>68</v>
      </c>
      <c r="GH4" s="2" t="s">
        <v>69</v>
      </c>
      <c r="GI4" s="2" t="s">
        <v>66</v>
      </c>
      <c r="GJ4" s="2" t="s">
        <v>66</v>
      </c>
      <c r="GK4" s="2" t="s">
        <v>67</v>
      </c>
      <c r="GL4" s="2" t="s">
        <v>67</v>
      </c>
      <c r="GM4" s="2" t="s">
        <v>68</v>
      </c>
      <c r="GN4" s="2" t="s">
        <v>69</v>
      </c>
      <c r="GO4" s="2" t="s">
        <v>66</v>
      </c>
      <c r="GP4" s="2" t="s">
        <v>66</v>
      </c>
      <c r="GQ4" s="2" t="s">
        <v>67</v>
      </c>
      <c r="GR4" s="2" t="s">
        <v>67</v>
      </c>
      <c r="GS4" s="2" t="s">
        <v>68</v>
      </c>
      <c r="GT4" s="2" t="s">
        <v>69</v>
      </c>
      <c r="GU4" s="2" t="s">
        <v>66</v>
      </c>
      <c r="GV4" s="2" t="s">
        <v>66</v>
      </c>
      <c r="GW4" s="2" t="s">
        <v>67</v>
      </c>
      <c r="GX4" s="2" t="s">
        <v>67</v>
      </c>
      <c r="GY4" s="2" t="s">
        <v>68</v>
      </c>
      <c r="GZ4" s="2" t="s">
        <v>69</v>
      </c>
      <c r="HA4" s="2" t="s">
        <v>66</v>
      </c>
      <c r="HB4" s="2" t="s">
        <v>66</v>
      </c>
      <c r="HC4" s="2" t="s">
        <v>67</v>
      </c>
      <c r="HD4" s="2" t="s">
        <v>67</v>
      </c>
      <c r="HE4" s="2" t="s">
        <v>68</v>
      </c>
      <c r="HF4" s="2" t="s">
        <v>69</v>
      </c>
      <c r="HG4" s="2" t="s">
        <v>66</v>
      </c>
      <c r="HH4" s="2" t="s">
        <v>66</v>
      </c>
      <c r="HI4" s="2" t="s">
        <v>67</v>
      </c>
      <c r="HJ4" s="2" t="s">
        <v>67</v>
      </c>
      <c r="HK4" s="2" t="s">
        <v>68</v>
      </c>
      <c r="HL4" s="2" t="s">
        <v>69</v>
      </c>
      <c r="HM4" s="2" t="s">
        <v>66</v>
      </c>
      <c r="HN4" s="2" t="s">
        <v>66</v>
      </c>
      <c r="HO4" s="2" t="s">
        <v>67</v>
      </c>
      <c r="HP4" s="2" t="s">
        <v>67</v>
      </c>
      <c r="HQ4" s="2" t="s">
        <v>68</v>
      </c>
      <c r="HR4" s="2" t="s">
        <v>69</v>
      </c>
      <c r="HS4" s="2" t="s">
        <v>66</v>
      </c>
      <c r="HT4" s="2" t="s">
        <v>66</v>
      </c>
      <c r="HU4" s="2" t="s">
        <v>67</v>
      </c>
      <c r="HV4" s="2" t="s">
        <v>67</v>
      </c>
      <c r="HW4" s="2" t="s">
        <v>68</v>
      </c>
      <c r="HX4" s="2" t="s">
        <v>69</v>
      </c>
      <c r="HY4" s="2" t="s">
        <v>66</v>
      </c>
      <c r="HZ4" s="2" t="s">
        <v>66</v>
      </c>
      <c r="IA4" s="2" t="s">
        <v>67</v>
      </c>
      <c r="IB4" s="2" t="s">
        <v>67</v>
      </c>
      <c r="IC4" s="2" t="s">
        <v>68</v>
      </c>
      <c r="ID4" s="2" t="s">
        <v>69</v>
      </c>
      <c r="IE4" s="2" t="s">
        <v>66</v>
      </c>
      <c r="IF4" s="2" t="s">
        <v>66</v>
      </c>
      <c r="IG4" s="2" t="s">
        <v>67</v>
      </c>
      <c r="IH4" s="2" t="s">
        <v>67</v>
      </c>
      <c r="II4" s="2" t="s">
        <v>68</v>
      </c>
      <c r="IJ4" s="2" t="s">
        <v>69</v>
      </c>
      <c r="IK4" s="2" t="s">
        <v>66</v>
      </c>
      <c r="IL4" s="2" t="s">
        <v>66</v>
      </c>
      <c r="IM4" s="2" t="s">
        <v>67</v>
      </c>
      <c r="IN4" s="2" t="s">
        <v>67</v>
      </c>
      <c r="IO4" s="2" t="s">
        <v>68</v>
      </c>
      <c r="IP4" s="2" t="s">
        <v>69</v>
      </c>
      <c r="IQ4" s="2" t="s">
        <v>66</v>
      </c>
      <c r="IR4" s="2" t="s">
        <v>66</v>
      </c>
      <c r="IS4" s="2" t="s">
        <v>67</v>
      </c>
      <c r="IT4" s="2" t="s">
        <v>67</v>
      </c>
      <c r="IU4" s="2" t="s">
        <v>68</v>
      </c>
      <c r="IV4" s="2" t="s">
        <v>69</v>
      </c>
      <c r="IW4" s="2" t="s">
        <v>66</v>
      </c>
      <c r="IX4" s="2" t="s">
        <v>66</v>
      </c>
      <c r="IY4" s="2" t="s">
        <v>67</v>
      </c>
      <c r="IZ4" s="2" t="s">
        <v>67</v>
      </c>
      <c r="JA4" s="2" t="s">
        <v>68</v>
      </c>
      <c r="JB4" s="2" t="s">
        <v>69</v>
      </c>
      <c r="JC4" s="2" t="s">
        <v>66</v>
      </c>
      <c r="JD4" s="2" t="s">
        <v>66</v>
      </c>
      <c r="JE4" s="2" t="s">
        <v>67</v>
      </c>
      <c r="JF4" s="2" t="s">
        <v>67</v>
      </c>
      <c r="JG4" s="2" t="s">
        <v>68</v>
      </c>
      <c r="JH4" s="2" t="s">
        <v>69</v>
      </c>
      <c r="JI4" s="2" t="s">
        <v>64</v>
      </c>
      <c r="JJ4" s="2" t="s">
        <v>64</v>
      </c>
      <c r="JK4" s="2" t="s">
        <v>64</v>
      </c>
      <c r="JL4" s="2" t="s">
        <v>64</v>
      </c>
      <c r="JM4" s="2" t="s">
        <v>64</v>
      </c>
      <c r="JN4" s="2" t="s">
        <v>64</v>
      </c>
      <c r="JO4" s="2" t="s">
        <v>64</v>
      </c>
      <c r="JP4" s="2" t="s">
        <v>64</v>
      </c>
      <c r="JQ4" s="2" t="s">
        <v>64</v>
      </c>
      <c r="JR4" s="2" t="s">
        <v>64</v>
      </c>
      <c r="JS4" s="2" t="s">
        <v>64</v>
      </c>
      <c r="JT4" s="2" t="s">
        <v>64</v>
      </c>
      <c r="JU4" s="2" t="s">
        <v>64</v>
      </c>
      <c r="JV4" s="2" t="s">
        <v>64</v>
      </c>
      <c r="JW4" s="2" t="s">
        <v>64</v>
      </c>
      <c r="JX4" s="2" t="s">
        <v>64</v>
      </c>
      <c r="JY4" s="2" t="s">
        <v>65</v>
      </c>
      <c r="JZ4" s="2" t="s">
        <v>65</v>
      </c>
      <c r="KA4" s="2" t="s">
        <v>65</v>
      </c>
      <c r="KB4" s="2" t="s">
        <v>65</v>
      </c>
      <c r="KC4" s="2" t="s">
        <v>65</v>
      </c>
      <c r="KD4" s="2" t="s">
        <v>65</v>
      </c>
      <c r="KE4" s="2" t="s">
        <v>65</v>
      </c>
      <c r="KF4" s="2" t="s">
        <v>65</v>
      </c>
      <c r="KG4" s="2" t="s">
        <v>65</v>
      </c>
      <c r="KH4" s="2" t="s">
        <v>65</v>
      </c>
      <c r="KI4" s="2" t="s">
        <v>65</v>
      </c>
      <c r="KJ4" s="2" t="s">
        <v>65</v>
      </c>
      <c r="KK4" s="2" t="s">
        <v>65</v>
      </c>
      <c r="KL4" s="2" t="s">
        <v>65</v>
      </c>
      <c r="KM4" s="2" t="s">
        <v>65</v>
      </c>
      <c r="KN4" s="2" t="s">
        <v>65</v>
      </c>
      <c r="KO4" s="2" t="s">
        <v>65</v>
      </c>
      <c r="KP4" s="2" t="s">
        <v>65</v>
      </c>
      <c r="KQ4" s="2" t="s">
        <v>65</v>
      </c>
      <c r="KR4" s="2" t="s">
        <v>65</v>
      </c>
      <c r="KS4" s="2" t="s">
        <v>65</v>
      </c>
      <c r="KT4" s="2" t="s">
        <v>65</v>
      </c>
      <c r="KU4" s="2" t="s">
        <v>65</v>
      </c>
      <c r="KV4" s="2" t="s">
        <v>65</v>
      </c>
      <c r="KW4" s="2" t="s">
        <v>65</v>
      </c>
      <c r="KX4" s="2" t="s">
        <v>65</v>
      </c>
      <c r="KY4" s="2" t="s">
        <v>65</v>
      </c>
      <c r="KZ4" s="2" t="s">
        <v>65</v>
      </c>
      <c r="LA4" s="2" t="s">
        <v>65</v>
      </c>
      <c r="LB4" s="2" t="s">
        <v>65</v>
      </c>
      <c r="LC4" s="2" t="s">
        <v>65</v>
      </c>
      <c r="LD4" s="2" t="s">
        <v>65</v>
      </c>
      <c r="LE4" s="2" t="s">
        <v>65</v>
      </c>
      <c r="LF4" s="2" t="s">
        <v>65</v>
      </c>
      <c r="LG4" s="2" t="s">
        <v>65</v>
      </c>
      <c r="LH4" s="2" t="s">
        <v>65</v>
      </c>
      <c r="LI4" s="2" t="s">
        <v>65</v>
      </c>
      <c r="LJ4" s="2" t="s">
        <v>65</v>
      </c>
      <c r="LK4" s="2" t="s">
        <v>65</v>
      </c>
      <c r="LL4" s="2" t="s">
        <v>65</v>
      </c>
      <c r="LM4" s="2" t="s">
        <v>65</v>
      </c>
      <c r="LN4" s="2" t="s">
        <v>65</v>
      </c>
      <c r="LO4" s="2" t="s">
        <v>65</v>
      </c>
      <c r="LP4" s="2" t="s">
        <v>65</v>
      </c>
      <c r="LQ4" s="2" t="s">
        <v>65</v>
      </c>
      <c r="LR4" s="2" t="s">
        <v>65</v>
      </c>
      <c r="LS4" s="2" t="s">
        <v>65</v>
      </c>
      <c r="LT4" s="2" t="s">
        <v>65</v>
      </c>
      <c r="LU4" s="2" t="s">
        <v>65</v>
      </c>
      <c r="LV4" s="2" t="s">
        <v>65</v>
      </c>
      <c r="LW4" s="2" t="s">
        <v>65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70</v>
      </c>
      <c r="J5" s="2" t="s">
        <v>71</v>
      </c>
      <c r="K5" s="2" t="s">
        <v>72</v>
      </c>
      <c r="L5" s="2" t="s">
        <v>73</v>
      </c>
      <c r="M5" s="2" t="s">
        <v>74</v>
      </c>
      <c r="N5" s="2" t="s">
        <v>75</v>
      </c>
      <c r="O5" s="2" t="s">
        <v>76</v>
      </c>
      <c r="P5" s="2" t="s">
        <v>77</v>
      </c>
      <c r="Q5" s="2" t="s">
        <v>78</v>
      </c>
      <c r="R5" s="2" t="s">
        <v>79</v>
      </c>
      <c r="S5" s="2" t="s">
        <v>78</v>
      </c>
      <c r="T5" s="2" t="s">
        <v>79</v>
      </c>
      <c r="U5" s="2" t="s">
        <v>68</v>
      </c>
      <c r="V5" s="2" t="s">
        <v>69</v>
      </c>
      <c r="W5" s="2" t="s">
        <v>80</v>
      </c>
      <c r="X5" s="2" t="s">
        <v>81</v>
      </c>
      <c r="Y5" s="2" t="s">
        <v>80</v>
      </c>
      <c r="Z5" s="2" t="s">
        <v>81</v>
      </c>
      <c r="AA5" s="2" t="s">
        <v>68</v>
      </c>
      <c r="AB5" s="2" t="s">
        <v>69</v>
      </c>
      <c r="AC5" s="2" t="s">
        <v>80</v>
      </c>
      <c r="AD5" s="2" t="s">
        <v>81</v>
      </c>
      <c r="AE5" s="2" t="s">
        <v>80</v>
      </c>
      <c r="AF5" s="2" t="s">
        <v>81</v>
      </c>
      <c r="AG5" s="2" t="s">
        <v>68</v>
      </c>
      <c r="AH5" s="2" t="s">
        <v>69</v>
      </c>
      <c r="AI5" s="2" t="s">
        <v>80</v>
      </c>
      <c r="AJ5" s="2" t="s">
        <v>81</v>
      </c>
      <c r="AK5" s="2" t="s">
        <v>80</v>
      </c>
      <c r="AL5" s="2" t="s">
        <v>81</v>
      </c>
      <c r="AM5" s="2" t="s">
        <v>68</v>
      </c>
      <c r="AN5" s="2" t="s">
        <v>69</v>
      </c>
      <c r="AO5" s="2" t="s">
        <v>80</v>
      </c>
      <c r="AP5" s="2" t="s">
        <v>81</v>
      </c>
      <c r="AQ5" s="2" t="s">
        <v>80</v>
      </c>
      <c r="AR5" s="2" t="s">
        <v>81</v>
      </c>
      <c r="AS5" s="2" t="s">
        <v>68</v>
      </c>
      <c r="AT5" s="2" t="s">
        <v>69</v>
      </c>
      <c r="AU5" s="2" t="s">
        <v>80</v>
      </c>
      <c r="AV5" s="2" t="s">
        <v>81</v>
      </c>
      <c r="AW5" s="2" t="s">
        <v>80</v>
      </c>
      <c r="AX5" s="2" t="s">
        <v>81</v>
      </c>
      <c r="AY5" s="2" t="s">
        <v>68</v>
      </c>
      <c r="AZ5" s="2" t="s">
        <v>69</v>
      </c>
      <c r="BA5" s="2" t="s">
        <v>80</v>
      </c>
      <c r="BB5" s="2" t="s">
        <v>81</v>
      </c>
      <c r="BC5" s="2" t="s">
        <v>80</v>
      </c>
      <c r="BD5" s="2" t="s">
        <v>81</v>
      </c>
      <c r="BE5" s="2" t="s">
        <v>68</v>
      </c>
      <c r="BF5" s="2" t="s">
        <v>69</v>
      </c>
      <c r="BG5" s="2" t="s">
        <v>80</v>
      </c>
      <c r="BH5" s="2" t="s">
        <v>81</v>
      </c>
      <c r="BI5" s="2" t="s">
        <v>80</v>
      </c>
      <c r="BJ5" s="2" t="s">
        <v>81</v>
      </c>
      <c r="BK5" s="2" t="s">
        <v>68</v>
      </c>
      <c r="BL5" s="2" t="s">
        <v>69</v>
      </c>
      <c r="BM5" s="2" t="s">
        <v>80</v>
      </c>
      <c r="BN5" s="2" t="s">
        <v>81</v>
      </c>
      <c r="BO5" s="2" t="s">
        <v>80</v>
      </c>
      <c r="BP5" s="2" t="s">
        <v>81</v>
      </c>
      <c r="BQ5" s="2" t="s">
        <v>68</v>
      </c>
      <c r="BR5" s="2" t="s">
        <v>69</v>
      </c>
      <c r="BS5" s="2" t="s">
        <v>80</v>
      </c>
      <c r="BT5" s="2" t="s">
        <v>81</v>
      </c>
      <c r="BU5" s="2" t="s">
        <v>80</v>
      </c>
      <c r="BV5" s="2" t="s">
        <v>81</v>
      </c>
      <c r="BW5" s="2" t="s">
        <v>68</v>
      </c>
      <c r="BX5" s="2" t="s">
        <v>69</v>
      </c>
      <c r="BY5" s="2" t="s">
        <v>80</v>
      </c>
      <c r="BZ5" s="2" t="s">
        <v>81</v>
      </c>
      <c r="CA5" s="2" t="s">
        <v>80</v>
      </c>
      <c r="CB5" s="2" t="s">
        <v>81</v>
      </c>
      <c r="CC5" s="2" t="s">
        <v>68</v>
      </c>
      <c r="CD5" s="2" t="s">
        <v>69</v>
      </c>
      <c r="CE5" s="2" t="s">
        <v>80</v>
      </c>
      <c r="CF5" s="2" t="s">
        <v>81</v>
      </c>
      <c r="CG5" s="2" t="s">
        <v>80</v>
      </c>
      <c r="CH5" s="2" t="s">
        <v>81</v>
      </c>
      <c r="CI5" s="2" t="s">
        <v>68</v>
      </c>
      <c r="CJ5" s="2" t="s">
        <v>69</v>
      </c>
      <c r="CK5" s="2" t="s">
        <v>80</v>
      </c>
      <c r="CL5" s="2" t="s">
        <v>81</v>
      </c>
      <c r="CM5" s="2" t="s">
        <v>80</v>
      </c>
      <c r="CN5" s="2" t="s">
        <v>81</v>
      </c>
      <c r="CO5" s="2" t="s">
        <v>68</v>
      </c>
      <c r="CP5" s="2" t="s">
        <v>69</v>
      </c>
      <c r="CQ5" s="2" t="s">
        <v>80</v>
      </c>
      <c r="CR5" s="2" t="s">
        <v>81</v>
      </c>
      <c r="CS5" s="2" t="s">
        <v>80</v>
      </c>
      <c r="CT5" s="2" t="s">
        <v>81</v>
      </c>
      <c r="CU5" s="2" t="s">
        <v>68</v>
      </c>
      <c r="CV5" s="2" t="s">
        <v>69</v>
      </c>
      <c r="CW5" s="2" t="s">
        <v>80</v>
      </c>
      <c r="CX5" s="2" t="s">
        <v>81</v>
      </c>
      <c r="CY5" s="2" t="s">
        <v>80</v>
      </c>
      <c r="CZ5" s="2" t="s">
        <v>81</v>
      </c>
      <c r="DA5" s="2" t="s">
        <v>68</v>
      </c>
      <c r="DB5" s="2" t="s">
        <v>69</v>
      </c>
      <c r="DC5" s="2" t="s">
        <v>80</v>
      </c>
      <c r="DD5" s="2" t="s">
        <v>81</v>
      </c>
      <c r="DE5" s="2" t="s">
        <v>80</v>
      </c>
      <c r="DF5" s="2" t="s">
        <v>81</v>
      </c>
      <c r="DG5" s="2" t="s">
        <v>68</v>
      </c>
      <c r="DH5" s="2" t="s">
        <v>69</v>
      </c>
      <c r="DI5" s="2" t="s">
        <v>80</v>
      </c>
      <c r="DJ5" s="2" t="s">
        <v>81</v>
      </c>
      <c r="DK5" s="2" t="s">
        <v>80</v>
      </c>
      <c r="DL5" s="2" t="s">
        <v>81</v>
      </c>
      <c r="DM5" s="2" t="s">
        <v>68</v>
      </c>
      <c r="DN5" s="2" t="s">
        <v>69</v>
      </c>
      <c r="DO5" s="2" t="s">
        <v>80</v>
      </c>
      <c r="DP5" s="2" t="s">
        <v>81</v>
      </c>
      <c r="DQ5" s="2" t="s">
        <v>80</v>
      </c>
      <c r="DR5" s="2" t="s">
        <v>81</v>
      </c>
      <c r="DS5" s="2" t="s">
        <v>68</v>
      </c>
      <c r="DT5" s="2" t="s">
        <v>69</v>
      </c>
      <c r="DU5" s="2" t="s">
        <v>80</v>
      </c>
      <c r="DV5" s="2" t="s">
        <v>81</v>
      </c>
      <c r="DW5" s="2" t="s">
        <v>80</v>
      </c>
      <c r="DX5" s="2" t="s">
        <v>81</v>
      </c>
      <c r="DY5" s="2" t="s">
        <v>68</v>
      </c>
      <c r="DZ5" s="2" t="s">
        <v>69</v>
      </c>
      <c r="EA5" s="2" t="s">
        <v>80</v>
      </c>
      <c r="EB5" s="2" t="s">
        <v>81</v>
      </c>
      <c r="EC5" s="2" t="s">
        <v>80</v>
      </c>
      <c r="ED5" s="2" t="s">
        <v>81</v>
      </c>
      <c r="EE5" s="2" t="s">
        <v>68</v>
      </c>
      <c r="EF5" s="2" t="s">
        <v>69</v>
      </c>
      <c r="EG5" s="2" t="s">
        <v>80</v>
      </c>
      <c r="EH5" s="2" t="s">
        <v>81</v>
      </c>
      <c r="EI5" s="2" t="s">
        <v>80</v>
      </c>
      <c r="EJ5" s="2" t="s">
        <v>81</v>
      </c>
      <c r="EK5" s="2" t="s">
        <v>68</v>
      </c>
      <c r="EL5" s="2" t="s">
        <v>69</v>
      </c>
      <c r="EM5" s="2" t="s">
        <v>80</v>
      </c>
      <c r="EN5" s="2" t="s">
        <v>81</v>
      </c>
      <c r="EO5" s="2" t="s">
        <v>80</v>
      </c>
      <c r="EP5" s="2" t="s">
        <v>81</v>
      </c>
      <c r="EQ5" s="2" t="s">
        <v>68</v>
      </c>
      <c r="ER5" s="2" t="s">
        <v>69</v>
      </c>
      <c r="ES5" s="2" t="s">
        <v>80</v>
      </c>
      <c r="ET5" s="2" t="s">
        <v>81</v>
      </c>
      <c r="EU5" s="2" t="s">
        <v>80</v>
      </c>
      <c r="EV5" s="2" t="s">
        <v>81</v>
      </c>
      <c r="EW5" s="2" t="s">
        <v>68</v>
      </c>
      <c r="EX5" s="2" t="s">
        <v>69</v>
      </c>
      <c r="EY5" s="2" t="s">
        <v>80</v>
      </c>
      <c r="EZ5" s="2" t="s">
        <v>81</v>
      </c>
      <c r="FA5" s="2" t="s">
        <v>80</v>
      </c>
      <c r="FB5" s="2" t="s">
        <v>81</v>
      </c>
      <c r="FC5" s="2" t="s">
        <v>68</v>
      </c>
      <c r="FD5" s="2" t="s">
        <v>69</v>
      </c>
      <c r="FE5" s="2" t="s">
        <v>80</v>
      </c>
      <c r="FF5" s="2" t="s">
        <v>81</v>
      </c>
      <c r="FG5" s="2" t="s">
        <v>80</v>
      </c>
      <c r="FH5" s="2" t="s">
        <v>81</v>
      </c>
      <c r="FI5" s="2" t="s">
        <v>68</v>
      </c>
      <c r="FJ5" s="2" t="s">
        <v>69</v>
      </c>
      <c r="FK5" s="2" t="s">
        <v>80</v>
      </c>
      <c r="FL5" s="2" t="s">
        <v>81</v>
      </c>
      <c r="FM5" s="2" t="s">
        <v>80</v>
      </c>
      <c r="FN5" s="2" t="s">
        <v>81</v>
      </c>
      <c r="FO5" s="2" t="s">
        <v>68</v>
      </c>
      <c r="FP5" s="2" t="s">
        <v>69</v>
      </c>
      <c r="FQ5" s="2" t="s">
        <v>80</v>
      </c>
      <c r="FR5" s="2" t="s">
        <v>81</v>
      </c>
      <c r="FS5" s="2" t="s">
        <v>80</v>
      </c>
      <c r="FT5" s="2" t="s">
        <v>81</v>
      </c>
      <c r="FU5" s="2" t="s">
        <v>68</v>
      </c>
      <c r="FV5" s="2" t="s">
        <v>69</v>
      </c>
      <c r="FW5" s="2" t="s">
        <v>80</v>
      </c>
      <c r="FX5" s="2" t="s">
        <v>81</v>
      </c>
      <c r="FY5" s="2" t="s">
        <v>80</v>
      </c>
      <c r="FZ5" s="2" t="s">
        <v>81</v>
      </c>
      <c r="GA5" s="2" t="s">
        <v>68</v>
      </c>
      <c r="GB5" s="2" t="s">
        <v>69</v>
      </c>
      <c r="GC5" s="2" t="s">
        <v>80</v>
      </c>
      <c r="GD5" s="2" t="s">
        <v>81</v>
      </c>
      <c r="GE5" s="2" t="s">
        <v>80</v>
      </c>
      <c r="GF5" s="2" t="s">
        <v>81</v>
      </c>
      <c r="GG5" s="2" t="s">
        <v>68</v>
      </c>
      <c r="GH5" s="2" t="s">
        <v>69</v>
      </c>
      <c r="GI5" s="2" t="s">
        <v>80</v>
      </c>
      <c r="GJ5" s="2" t="s">
        <v>81</v>
      </c>
      <c r="GK5" s="2" t="s">
        <v>80</v>
      </c>
      <c r="GL5" s="2" t="s">
        <v>81</v>
      </c>
      <c r="GM5" s="2" t="s">
        <v>68</v>
      </c>
      <c r="GN5" s="2" t="s">
        <v>69</v>
      </c>
      <c r="GO5" s="2" t="s">
        <v>80</v>
      </c>
      <c r="GP5" s="2" t="s">
        <v>81</v>
      </c>
      <c r="GQ5" s="2" t="s">
        <v>80</v>
      </c>
      <c r="GR5" s="2" t="s">
        <v>81</v>
      </c>
      <c r="GS5" s="2" t="s">
        <v>68</v>
      </c>
      <c r="GT5" s="2" t="s">
        <v>69</v>
      </c>
      <c r="GU5" s="2" t="s">
        <v>80</v>
      </c>
      <c r="GV5" s="2" t="s">
        <v>81</v>
      </c>
      <c r="GW5" s="2" t="s">
        <v>80</v>
      </c>
      <c r="GX5" s="2" t="s">
        <v>81</v>
      </c>
      <c r="GY5" s="2" t="s">
        <v>68</v>
      </c>
      <c r="GZ5" s="2" t="s">
        <v>69</v>
      </c>
      <c r="HA5" s="2" t="s">
        <v>80</v>
      </c>
      <c r="HB5" s="2" t="s">
        <v>81</v>
      </c>
      <c r="HC5" s="2" t="s">
        <v>80</v>
      </c>
      <c r="HD5" s="2" t="s">
        <v>81</v>
      </c>
      <c r="HE5" s="2" t="s">
        <v>68</v>
      </c>
      <c r="HF5" s="2" t="s">
        <v>69</v>
      </c>
      <c r="HG5" s="2" t="s">
        <v>80</v>
      </c>
      <c r="HH5" s="2" t="s">
        <v>81</v>
      </c>
      <c r="HI5" s="2" t="s">
        <v>80</v>
      </c>
      <c r="HJ5" s="2" t="s">
        <v>81</v>
      </c>
      <c r="HK5" s="2" t="s">
        <v>68</v>
      </c>
      <c r="HL5" s="2" t="s">
        <v>69</v>
      </c>
      <c r="HM5" s="2" t="s">
        <v>80</v>
      </c>
      <c r="HN5" s="2" t="s">
        <v>81</v>
      </c>
      <c r="HO5" s="2" t="s">
        <v>80</v>
      </c>
      <c r="HP5" s="2" t="s">
        <v>81</v>
      </c>
      <c r="HQ5" s="2" t="s">
        <v>68</v>
      </c>
      <c r="HR5" s="2" t="s">
        <v>69</v>
      </c>
      <c r="HS5" s="2" t="s">
        <v>80</v>
      </c>
      <c r="HT5" s="2" t="s">
        <v>81</v>
      </c>
      <c r="HU5" s="2" t="s">
        <v>80</v>
      </c>
      <c r="HV5" s="2" t="s">
        <v>81</v>
      </c>
      <c r="HW5" s="2" t="s">
        <v>68</v>
      </c>
      <c r="HX5" s="2" t="s">
        <v>69</v>
      </c>
      <c r="HY5" s="2" t="s">
        <v>80</v>
      </c>
      <c r="HZ5" s="2" t="s">
        <v>81</v>
      </c>
      <c r="IA5" s="2" t="s">
        <v>80</v>
      </c>
      <c r="IB5" s="2" t="s">
        <v>81</v>
      </c>
      <c r="IC5" s="2" t="s">
        <v>68</v>
      </c>
      <c r="ID5" s="2" t="s">
        <v>69</v>
      </c>
      <c r="IE5" s="2" t="s">
        <v>80</v>
      </c>
      <c r="IF5" s="2" t="s">
        <v>81</v>
      </c>
      <c r="IG5" s="2" t="s">
        <v>80</v>
      </c>
      <c r="IH5" s="2" t="s">
        <v>81</v>
      </c>
      <c r="II5" s="2" t="s">
        <v>68</v>
      </c>
      <c r="IJ5" s="2" t="s">
        <v>69</v>
      </c>
      <c r="IK5" s="2" t="s">
        <v>80</v>
      </c>
      <c r="IL5" s="2" t="s">
        <v>81</v>
      </c>
      <c r="IM5" s="2" t="s">
        <v>80</v>
      </c>
      <c r="IN5" s="2" t="s">
        <v>81</v>
      </c>
      <c r="IO5" s="2" t="s">
        <v>68</v>
      </c>
      <c r="IP5" s="2" t="s">
        <v>69</v>
      </c>
      <c r="IQ5" s="2" t="s">
        <v>80</v>
      </c>
      <c r="IR5" s="2" t="s">
        <v>81</v>
      </c>
      <c r="IS5" s="2" t="s">
        <v>80</v>
      </c>
      <c r="IT5" s="2" t="s">
        <v>81</v>
      </c>
      <c r="IU5" s="2" t="s">
        <v>68</v>
      </c>
      <c r="IV5" s="2" t="s">
        <v>69</v>
      </c>
      <c r="IW5" s="2" t="s">
        <v>80</v>
      </c>
      <c r="IX5" s="2" t="s">
        <v>81</v>
      </c>
      <c r="IY5" s="2" t="s">
        <v>80</v>
      </c>
      <c r="IZ5" s="2" t="s">
        <v>81</v>
      </c>
      <c r="JA5" s="2" t="s">
        <v>68</v>
      </c>
      <c r="JB5" s="2" t="s">
        <v>69</v>
      </c>
      <c r="JC5" s="2" t="s">
        <v>80</v>
      </c>
      <c r="JD5" s="2" t="s">
        <v>81</v>
      </c>
      <c r="JE5" s="2" t="s">
        <v>80</v>
      </c>
      <c r="JF5" s="2" t="s">
        <v>81</v>
      </c>
      <c r="JG5" s="2" t="s">
        <v>68</v>
      </c>
      <c r="JH5" s="2" t="s">
        <v>69</v>
      </c>
      <c r="JI5" s="2" t="s">
        <v>82</v>
      </c>
      <c r="JJ5" s="2" t="s">
        <v>83</v>
      </c>
      <c r="JK5" s="2" t="s">
        <v>84</v>
      </c>
      <c r="JL5" s="2" t="s">
        <v>85</v>
      </c>
      <c r="JM5" s="2" t="s">
        <v>86</v>
      </c>
      <c r="JN5" s="2" t="s">
        <v>87</v>
      </c>
      <c r="JO5" s="2" t="s">
        <v>88</v>
      </c>
      <c r="JP5" s="2" t="s">
        <v>89</v>
      </c>
      <c r="JQ5" s="2" t="s">
        <v>90</v>
      </c>
      <c r="JR5" s="2" t="s">
        <v>91</v>
      </c>
      <c r="JS5" s="2" t="s">
        <v>92</v>
      </c>
      <c r="JT5" s="2" t="s">
        <v>93</v>
      </c>
      <c r="JU5" s="2" t="s">
        <v>94</v>
      </c>
      <c r="JV5" s="2" t="s">
        <v>95</v>
      </c>
      <c r="JW5" s="2" t="s">
        <v>96</v>
      </c>
      <c r="JX5" s="2" t="s">
        <v>97</v>
      </c>
      <c r="JY5" s="2" t="s">
        <v>98</v>
      </c>
      <c r="JZ5" s="2" t="s">
        <v>99</v>
      </c>
      <c r="KA5" s="2" t="s">
        <v>100</v>
      </c>
      <c r="KB5" s="2" t="s">
        <v>101</v>
      </c>
      <c r="KC5" s="2" t="s">
        <v>102</v>
      </c>
      <c r="KD5" s="2" t="s">
        <v>7</v>
      </c>
      <c r="KE5" s="2" t="s">
        <v>103</v>
      </c>
      <c r="KF5" s="2" t="s">
        <v>104</v>
      </c>
      <c r="KG5" s="2" t="s">
        <v>105</v>
      </c>
      <c r="KH5" s="2" t="s">
        <v>106</v>
      </c>
      <c r="KI5" s="2" t="s">
        <v>107</v>
      </c>
      <c r="KJ5" s="2" t="s">
        <v>108</v>
      </c>
      <c r="KK5" s="2" t="s">
        <v>109</v>
      </c>
      <c r="KL5" s="2" t="s">
        <v>110</v>
      </c>
      <c r="KM5" s="2" t="s">
        <v>111</v>
      </c>
      <c r="KN5" s="2" t="s">
        <v>112</v>
      </c>
      <c r="KO5" s="2" t="s">
        <v>113</v>
      </c>
      <c r="KP5" s="2" t="s">
        <v>114</v>
      </c>
      <c r="KQ5" s="2" t="s">
        <v>115</v>
      </c>
      <c r="KR5" s="2" t="s">
        <v>116</v>
      </c>
      <c r="KS5" s="2" t="s">
        <v>117</v>
      </c>
      <c r="KT5" s="2" t="s">
        <v>118</v>
      </c>
      <c r="KU5" s="2" t="s">
        <v>119</v>
      </c>
      <c r="KV5" s="2" t="s">
        <v>120</v>
      </c>
      <c r="KW5" s="2" t="s">
        <v>121</v>
      </c>
      <c r="KX5" s="2" t="s">
        <v>122</v>
      </c>
      <c r="KY5" s="2" t="s">
        <v>123</v>
      </c>
      <c r="KZ5" s="2" t="s">
        <v>124</v>
      </c>
      <c r="LA5" s="2" t="s">
        <v>125</v>
      </c>
      <c r="LB5" s="2" t="s">
        <v>126</v>
      </c>
      <c r="LC5" s="2" t="s">
        <v>127</v>
      </c>
      <c r="LD5" s="2" t="s">
        <v>128</v>
      </c>
      <c r="LE5" s="2" t="s">
        <v>129</v>
      </c>
      <c r="LF5" s="2" t="s">
        <v>130</v>
      </c>
      <c r="LG5" s="2" t="s">
        <v>131</v>
      </c>
      <c r="LH5" s="2" t="s">
        <v>132</v>
      </c>
      <c r="LI5" s="2" t="s">
        <v>133</v>
      </c>
      <c r="LJ5" s="2" t="s">
        <v>134</v>
      </c>
      <c r="LK5" s="2" t="s">
        <v>135</v>
      </c>
      <c r="LL5" s="2" t="s">
        <v>136</v>
      </c>
      <c r="LM5" s="2" t="s">
        <v>137</v>
      </c>
      <c r="LN5" s="2" t="s">
        <v>138</v>
      </c>
      <c r="LO5" s="2" t="s">
        <v>139</v>
      </c>
      <c r="LP5" s="2" t="s">
        <v>140</v>
      </c>
      <c r="LQ5" s="2" t="s">
        <v>141</v>
      </c>
      <c r="LR5" s="2" t="s">
        <v>142</v>
      </c>
      <c r="LS5" s="2" t="s">
        <v>143</v>
      </c>
      <c r="LT5" s="2" t="s">
        <v>144</v>
      </c>
      <c r="LU5" s="2" t="s">
        <v>145</v>
      </c>
      <c r="LV5" s="2" t="s">
        <v>146</v>
      </c>
      <c r="LW5" s="2" t="s">
        <v>147</v>
      </c>
    </row>
    <row r="6">
      <c r="A6" s="3" t="s">
        <v>148</v>
      </c>
      <c r="B6" s="3" t="s">
        <v>149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153</v>
      </c>
      <c r="H6" s="3" t="s">
        <v>154</v>
      </c>
      <c r="I6" s="4">
        <v>4428</v>
      </c>
      <c r="J6" s="4">
        <f>=ROUNDDOWN(6.45481049562682,0)</f>
      </c>
      <c r="K6" s="4">
        <v>20231</v>
      </c>
      <c r="L6" s="5">
        <v>1</v>
      </c>
      <c r="M6" s="4"/>
      <c r="N6" s="4">
        <f>=ROUNDDOWN({0},0)</f>
      </c>
      <c r="O6" s="4"/>
      <c r="P6" s="5"/>
      <c r="Q6" s="4">
        <v>1633</v>
      </c>
      <c r="R6" s="6">
        <v>42268.51</v>
      </c>
      <c r="S6" s="4">
        <v>1178</v>
      </c>
      <c r="T6" s="6">
        <v>30366.19</v>
      </c>
      <c r="U6" s="5">
        <v>0.3862</v>
      </c>
      <c r="V6" s="5">
        <v>0.392</v>
      </c>
      <c r="W6" s="4">
        <v>61</v>
      </c>
      <c r="X6" s="6">
        <v>1581.26</v>
      </c>
      <c r="Y6" s="4">
        <v>42</v>
      </c>
      <c r="Z6" s="6">
        <v>1108.19</v>
      </c>
      <c r="AA6" s="5">
        <v>0.4524</v>
      </c>
      <c r="AB6" s="5">
        <v>0.4269</v>
      </c>
      <c r="AC6" s="4">
        <v>68</v>
      </c>
      <c r="AD6" s="6">
        <v>1454.24</v>
      </c>
      <c r="AE6" s="4">
        <v>77</v>
      </c>
      <c r="AF6" s="6">
        <v>1822.85</v>
      </c>
      <c r="AG6" s="5">
        <v>-0.1169</v>
      </c>
      <c r="AH6" s="5">
        <v>-0.2022</v>
      </c>
      <c r="AI6" s="4">
        <v>365</v>
      </c>
      <c r="AJ6" s="6">
        <v>10312.77</v>
      </c>
      <c r="AK6" s="4">
        <v>6</v>
      </c>
      <c r="AL6" s="6">
        <v>163.38</v>
      </c>
      <c r="AM6" s="5">
        <v>59.8333</v>
      </c>
      <c r="AN6" s="5">
        <v>62.1214</v>
      </c>
      <c r="AO6" s="4">
        <v>89</v>
      </c>
      <c r="AP6" s="6">
        <v>2363.59</v>
      </c>
      <c r="AQ6" s="4">
        <v>34</v>
      </c>
      <c r="AR6" s="6">
        <v>863.37</v>
      </c>
      <c r="AS6" s="5">
        <v>1.6176</v>
      </c>
      <c r="AT6" s="5">
        <v>1.7376</v>
      </c>
      <c r="AU6" s="4">
        <v>168</v>
      </c>
      <c r="AV6" s="6">
        <v>4030.25</v>
      </c>
      <c r="AW6" s="4">
        <v>118</v>
      </c>
      <c r="AX6" s="6">
        <v>2947.46</v>
      </c>
      <c r="AY6" s="5">
        <v>0.4237</v>
      </c>
      <c r="AZ6" s="5">
        <v>0.3674</v>
      </c>
      <c r="BA6" s="4">
        <v>255</v>
      </c>
      <c r="BB6" s="6">
        <v>7003.29</v>
      </c>
      <c r="BC6" s="4">
        <v>281</v>
      </c>
      <c r="BD6" s="6">
        <v>7724.18</v>
      </c>
      <c r="BE6" s="5">
        <v>-0.0925</v>
      </c>
      <c r="BF6" s="5">
        <v>-0.0933</v>
      </c>
      <c r="BG6" s="4">
        <v>454</v>
      </c>
      <c r="BH6" s="6">
        <v>11322.74</v>
      </c>
      <c r="BI6" s="4">
        <v>423</v>
      </c>
      <c r="BJ6" s="6">
        <v>10520.64</v>
      </c>
      <c r="BK6" s="5">
        <v>0.0733</v>
      </c>
      <c r="BL6" s="5">
        <v>0.0762</v>
      </c>
      <c r="BM6" s="4">
        <v>11</v>
      </c>
      <c r="BN6" s="6">
        <v>305.86</v>
      </c>
      <c r="BO6" s="4">
        <v>44</v>
      </c>
      <c r="BP6" s="6">
        <v>1267.85</v>
      </c>
      <c r="BQ6" s="5">
        <v>-0.75</v>
      </c>
      <c r="BR6" s="5">
        <v>-0.7588</v>
      </c>
      <c r="BS6" s="4">
        <v>29</v>
      </c>
      <c r="BT6" s="6">
        <v>794.18</v>
      </c>
      <c r="BU6" s="4">
        <v>14</v>
      </c>
      <c r="BV6" s="6">
        <v>347.13</v>
      </c>
      <c r="BW6" s="5">
        <v>1.0714</v>
      </c>
      <c r="BX6" s="5">
        <v>1.2878</v>
      </c>
      <c r="BY6" s="4">
        <v>9</v>
      </c>
      <c r="BZ6" s="6">
        <v>187.89</v>
      </c>
      <c r="CA6" s="4">
        <v>5</v>
      </c>
      <c r="CB6" s="6">
        <v>98.83</v>
      </c>
      <c r="CC6" s="5">
        <v>0.8</v>
      </c>
      <c r="CD6" s="5">
        <v>0.9011</v>
      </c>
      <c r="CE6" s="4"/>
      <c r="CF6" s="6"/>
      <c r="CG6" s="4"/>
      <c r="CH6" s="6"/>
      <c r="CI6" s="5"/>
      <c r="CJ6" s="5"/>
      <c r="CK6" s="4">
        <v>48</v>
      </c>
      <c r="CL6" s="6">
        <v>1348.68</v>
      </c>
      <c r="CM6" s="4">
        <v>110</v>
      </c>
      <c r="CN6" s="6">
        <v>2906.73</v>
      </c>
      <c r="CO6" s="5">
        <v>-0.5636</v>
      </c>
      <c r="CP6" s="5">
        <v>-0.536</v>
      </c>
      <c r="CQ6" s="4">
        <v>15</v>
      </c>
      <c r="CR6" s="6">
        <v>418.36</v>
      </c>
      <c r="CS6" s="4"/>
      <c r="CT6" s="6"/>
      <c r="CU6" s="5"/>
      <c r="CV6" s="5"/>
      <c r="CW6" s="4">
        <v>23</v>
      </c>
      <c r="CX6" s="6">
        <v>553.92</v>
      </c>
      <c r="CY6" s="4">
        <v>14</v>
      </c>
      <c r="CZ6" s="6">
        <v>270.19</v>
      </c>
      <c r="DA6" s="5">
        <v>0.6429</v>
      </c>
      <c r="DB6" s="5">
        <v>1.0501</v>
      </c>
      <c r="DC6" s="4">
        <v>1</v>
      </c>
      <c r="DD6" s="6">
        <v>33.67</v>
      </c>
      <c r="DE6" s="4">
        <v>4</v>
      </c>
      <c r="DF6" s="6">
        <v>122.06</v>
      </c>
      <c r="DG6" s="5">
        <v>-0.75</v>
      </c>
      <c r="DH6" s="5">
        <v>-0.7242</v>
      </c>
      <c r="DI6" s="4"/>
      <c r="DJ6" s="6"/>
      <c r="DK6" s="4">
        <v>2</v>
      </c>
      <c r="DL6" s="6">
        <v>101.98</v>
      </c>
      <c r="DM6" s="5"/>
      <c r="DN6" s="5"/>
      <c r="DO6" s="4"/>
      <c r="DP6" s="6"/>
      <c r="DQ6" s="4"/>
      <c r="DR6" s="6"/>
      <c r="DS6" s="5"/>
      <c r="DT6" s="5"/>
      <c r="DU6" s="4">
        <v>24</v>
      </c>
      <c r="DV6" s="6">
        <v>210.62</v>
      </c>
      <c r="DW6" s="4"/>
      <c r="DX6" s="6"/>
      <c r="DY6" s="5"/>
      <c r="DZ6" s="5"/>
      <c r="EA6" s="4">
        <v>5</v>
      </c>
      <c r="EB6" s="6">
        <v>159.49</v>
      </c>
      <c r="EC6" s="4">
        <v>3</v>
      </c>
      <c r="ED6" s="6">
        <v>70.17</v>
      </c>
      <c r="EE6" s="5">
        <v>0.6667</v>
      </c>
      <c r="EF6" s="5">
        <v>1.2729</v>
      </c>
      <c r="EG6" s="4">
        <v>5</v>
      </c>
      <c r="EH6" s="6">
        <v>115.51</v>
      </c>
      <c r="EI6" s="4">
        <v>1</v>
      </c>
      <c r="EJ6" s="6">
        <v>31.18</v>
      </c>
      <c r="EK6" s="5">
        <v>4</v>
      </c>
      <c r="EL6" s="5">
        <v>2.7046</v>
      </c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>
        <v>3</v>
      </c>
      <c r="EZ6" s="6">
        <v>72.19</v>
      </c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  <c r="HY6" s="4"/>
      <c r="HZ6" s="6"/>
      <c r="IA6" s="4"/>
      <c r="IB6" s="6"/>
      <c r="IC6" s="5"/>
      <c r="ID6" s="5"/>
      <c r="IE6" s="4"/>
      <c r="IF6" s="6"/>
      <c r="IG6" s="4"/>
      <c r="IH6" s="6"/>
      <c r="II6" s="5"/>
      <c r="IJ6" s="5"/>
      <c r="IK6" s="4"/>
      <c r="IL6" s="6"/>
      <c r="IM6" s="4"/>
      <c r="IN6" s="6"/>
      <c r="IO6" s="5"/>
      <c r="IP6" s="5"/>
      <c r="IQ6" s="4"/>
      <c r="IR6" s="6"/>
      <c r="IS6" s="4"/>
      <c r="IT6" s="6"/>
      <c r="IU6" s="5"/>
      <c r="IV6" s="5"/>
      <c r="IW6" s="4"/>
      <c r="IX6" s="6"/>
      <c r="IY6" s="4"/>
      <c r="IZ6" s="6"/>
      <c r="JA6" s="5"/>
      <c r="JB6" s="5"/>
      <c r="JC6" s="4"/>
      <c r="JD6" s="6"/>
      <c r="JE6" s="4"/>
      <c r="JF6" s="6"/>
      <c r="JG6" s="5"/>
      <c r="JH6" s="5"/>
      <c r="JI6" s="4">
        <v>4065</v>
      </c>
      <c r="JJ6" s="4"/>
      <c r="JK6" s="4"/>
      <c r="JL6" s="4"/>
      <c r="JM6" s="4">
        <v>363</v>
      </c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>
        <v>780</v>
      </c>
      <c r="KC6" s="4"/>
      <c r="KD6" s="4"/>
      <c r="KE6" s="4">
        <v>891</v>
      </c>
      <c r="KF6" s="4"/>
      <c r="KG6" s="4">
        <v>860</v>
      </c>
      <c r="KH6" s="4"/>
      <c r="KI6" s="4"/>
      <c r="KJ6" s="4">
        <v>1960</v>
      </c>
      <c r="KK6" s="4"/>
      <c r="KL6" s="4"/>
      <c r="KM6" s="4"/>
      <c r="KN6" s="4">
        <v>1590</v>
      </c>
      <c r="KO6" s="4"/>
      <c r="KP6" s="4"/>
      <c r="KQ6" s="4"/>
      <c r="KR6" s="4"/>
      <c r="KS6" s="4"/>
      <c r="KT6" s="4">
        <v>920</v>
      </c>
      <c r="KU6" s="4"/>
      <c r="KV6" s="4"/>
      <c r="KW6" s="4"/>
      <c r="KX6" s="4"/>
      <c r="KY6" s="4">
        <v>3210</v>
      </c>
      <c r="KZ6" s="4"/>
      <c r="LA6" s="4"/>
      <c r="LB6" s="4"/>
      <c r="LC6" s="4"/>
      <c r="LD6" s="4">
        <v>2510</v>
      </c>
      <c r="LE6" s="4"/>
      <c r="LF6" s="4"/>
      <c r="LG6" s="4"/>
      <c r="LH6" s="4"/>
      <c r="LI6" s="4"/>
      <c r="LJ6" s="4">
        <v>1040</v>
      </c>
      <c r="LK6" s="4"/>
      <c r="LL6" s="4"/>
      <c r="LM6" s="4"/>
      <c r="LN6" s="4">
        <v>3170</v>
      </c>
      <c r="LO6" s="4"/>
      <c r="LP6" s="4"/>
      <c r="LQ6" s="4">
        <v>1150</v>
      </c>
      <c r="LR6" s="4"/>
      <c r="LS6" s="4"/>
      <c r="LT6" s="4"/>
      <c r="LU6" s="4">
        <v>2150</v>
      </c>
      <c r="LV6" s="4"/>
      <c r="LW6" s="4"/>
    </row>
    <row r="7">
      <c r="A7" s="3" t="s">
        <v>148</v>
      </c>
      <c r="B7" s="3" t="s">
        <v>149</v>
      </c>
      <c r="C7" s="3" t="s">
        <v>155</v>
      </c>
      <c r="D7" s="3" t="s">
        <v>156</v>
      </c>
      <c r="E7" s="3" t="s">
        <v>157</v>
      </c>
      <c r="F7" s="3" t="s">
        <v>158</v>
      </c>
      <c r="G7" s="3" t="s">
        <v>158</v>
      </c>
      <c r="H7" s="3" t="s">
        <v>159</v>
      </c>
      <c r="I7" s="4">
        <v>5579</v>
      </c>
      <c r="J7" s="4">
        <f>=ROUNDDOWN(3.30333353070046,0)</f>
      </c>
      <c r="K7" s="4">
        <v>27535</v>
      </c>
      <c r="L7" s="5">
        <v>0.9009</v>
      </c>
      <c r="M7" s="4"/>
      <c r="N7" s="4">
        <f>=ROUNDDOWN({0},0)</f>
      </c>
      <c r="O7" s="4"/>
      <c r="P7" s="5"/>
      <c r="Q7" s="4">
        <v>1349</v>
      </c>
      <c r="R7" s="6">
        <v>30832.03</v>
      </c>
      <c r="S7" s="4">
        <v>2305</v>
      </c>
      <c r="T7" s="6">
        <v>54801.02</v>
      </c>
      <c r="U7" s="5">
        <v>-0.4148</v>
      </c>
      <c r="V7" s="5">
        <v>-0.4374</v>
      </c>
      <c r="W7" s="4">
        <v>442</v>
      </c>
      <c r="X7" s="6">
        <v>10511.15</v>
      </c>
      <c r="Y7" s="4">
        <v>1015</v>
      </c>
      <c r="Z7" s="6">
        <v>23831.57</v>
      </c>
      <c r="AA7" s="5">
        <v>-0.5645</v>
      </c>
      <c r="AB7" s="5">
        <v>-0.5589</v>
      </c>
      <c r="AC7" s="4">
        <v>166</v>
      </c>
      <c r="AD7" s="6">
        <v>3477.85</v>
      </c>
      <c r="AE7" s="4">
        <v>136</v>
      </c>
      <c r="AF7" s="6">
        <v>3000.43</v>
      </c>
      <c r="AG7" s="5">
        <v>0.2206</v>
      </c>
      <c r="AH7" s="5">
        <v>0.1591</v>
      </c>
      <c r="AI7" s="4">
        <v>95</v>
      </c>
      <c r="AJ7" s="6">
        <v>2476.02</v>
      </c>
      <c r="AK7" s="4">
        <v>53</v>
      </c>
      <c r="AL7" s="6">
        <v>1443.81</v>
      </c>
      <c r="AM7" s="5">
        <v>0.7925</v>
      </c>
      <c r="AN7" s="5">
        <v>0.7149</v>
      </c>
      <c r="AO7" s="4">
        <v>85</v>
      </c>
      <c r="AP7" s="6">
        <v>2236.1</v>
      </c>
      <c r="AQ7" s="4">
        <v>337</v>
      </c>
      <c r="AR7" s="6">
        <v>8769.73</v>
      </c>
      <c r="AS7" s="5">
        <v>-0.7478</v>
      </c>
      <c r="AT7" s="5">
        <v>-0.745</v>
      </c>
      <c r="AU7" s="4">
        <v>291</v>
      </c>
      <c r="AV7" s="6">
        <v>5928.88</v>
      </c>
      <c r="AW7" s="4">
        <v>229</v>
      </c>
      <c r="AX7" s="6">
        <v>5146.12</v>
      </c>
      <c r="AY7" s="5">
        <v>0.2707</v>
      </c>
      <c r="AZ7" s="5">
        <v>0.1521</v>
      </c>
      <c r="BA7" s="4">
        <v>89</v>
      </c>
      <c r="BB7" s="6">
        <v>1758.55</v>
      </c>
      <c r="BC7" s="4">
        <v>144</v>
      </c>
      <c r="BD7" s="6">
        <v>3503.22</v>
      </c>
      <c r="BE7" s="5">
        <v>-0.3819</v>
      </c>
      <c r="BF7" s="5">
        <v>-0.498</v>
      </c>
      <c r="BG7" s="4">
        <v>58</v>
      </c>
      <c r="BH7" s="6">
        <v>1392.65</v>
      </c>
      <c r="BI7" s="4">
        <v>33</v>
      </c>
      <c r="BJ7" s="6">
        <v>767.18</v>
      </c>
      <c r="BK7" s="5">
        <v>0.7576</v>
      </c>
      <c r="BL7" s="5">
        <v>0.8153</v>
      </c>
      <c r="BM7" s="4">
        <v>9</v>
      </c>
      <c r="BN7" s="6">
        <v>259.63</v>
      </c>
      <c r="BO7" s="4">
        <v>167</v>
      </c>
      <c r="BP7" s="6">
        <v>3754.08</v>
      </c>
      <c r="BQ7" s="5">
        <v>-0.9461</v>
      </c>
      <c r="BR7" s="5">
        <v>-0.9308</v>
      </c>
      <c r="BS7" s="4">
        <v>36</v>
      </c>
      <c r="BT7" s="6">
        <v>967.26</v>
      </c>
      <c r="BU7" s="4">
        <v>64</v>
      </c>
      <c r="BV7" s="6">
        <v>1612.14</v>
      </c>
      <c r="BW7" s="5">
        <v>-0.4375</v>
      </c>
      <c r="BX7" s="5">
        <v>-0.4</v>
      </c>
      <c r="BY7" s="4">
        <v>44</v>
      </c>
      <c r="BZ7" s="6">
        <v>1019.85</v>
      </c>
      <c r="CA7" s="4">
        <v>46</v>
      </c>
      <c r="CB7" s="6">
        <v>1105.43</v>
      </c>
      <c r="CC7" s="5">
        <v>-0.0435</v>
      </c>
      <c r="CD7" s="5">
        <v>-0.0774</v>
      </c>
      <c r="CE7" s="4"/>
      <c r="CF7" s="6"/>
      <c r="CG7" s="4"/>
      <c r="CH7" s="6"/>
      <c r="CI7" s="5"/>
      <c r="CJ7" s="5"/>
      <c r="CK7" s="4">
        <v>10</v>
      </c>
      <c r="CL7" s="6">
        <v>246.22</v>
      </c>
      <c r="CM7" s="4">
        <v>22</v>
      </c>
      <c r="CN7" s="6">
        <v>533.48</v>
      </c>
      <c r="CO7" s="5">
        <v>-0.5455</v>
      </c>
      <c r="CP7" s="5">
        <v>-0.5385</v>
      </c>
      <c r="CQ7" s="4">
        <v>8</v>
      </c>
      <c r="CR7" s="6">
        <v>171.63</v>
      </c>
      <c r="CS7" s="4">
        <v>11</v>
      </c>
      <c r="CT7" s="6">
        <v>267.39</v>
      </c>
      <c r="CU7" s="5">
        <v>-0.2727</v>
      </c>
      <c r="CV7" s="5">
        <v>-0.3581</v>
      </c>
      <c r="CW7" s="4">
        <v>10</v>
      </c>
      <c r="CX7" s="6">
        <v>175.12</v>
      </c>
      <c r="CY7" s="4">
        <v>37</v>
      </c>
      <c r="CZ7" s="6">
        <v>699.07</v>
      </c>
      <c r="DA7" s="5">
        <v>-0.7297</v>
      </c>
      <c r="DB7" s="5">
        <v>-0.7495</v>
      </c>
      <c r="DC7" s="4"/>
      <c r="DD7" s="6"/>
      <c r="DE7" s="4"/>
      <c r="DF7" s="6"/>
      <c r="DG7" s="5"/>
      <c r="DH7" s="5"/>
      <c r="DI7" s="4">
        <v>5</v>
      </c>
      <c r="DJ7" s="6">
        <v>179.35</v>
      </c>
      <c r="DK7" s="4">
        <v>6</v>
      </c>
      <c r="DL7" s="6">
        <v>244.94</v>
      </c>
      <c r="DM7" s="5">
        <v>-0.1667</v>
      </c>
      <c r="DN7" s="5">
        <v>-0.2678</v>
      </c>
      <c r="DO7" s="4"/>
      <c r="DP7" s="6"/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>
        <v>1</v>
      </c>
      <c r="ED7" s="6">
        <v>16.64</v>
      </c>
      <c r="EE7" s="5"/>
      <c r="EF7" s="5"/>
      <c r="EG7" s="4"/>
      <c r="EH7" s="6"/>
      <c r="EI7" s="4">
        <v>2</v>
      </c>
      <c r="EJ7" s="6">
        <v>57.76</v>
      </c>
      <c r="EK7" s="5"/>
      <c r="EL7" s="5"/>
      <c r="EM7" s="4">
        <v>1</v>
      </c>
      <c r="EN7" s="6">
        <v>31.77</v>
      </c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>
        <v>1</v>
      </c>
      <c r="FB7" s="6">
        <v>23.03</v>
      </c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>
        <v>1</v>
      </c>
      <c r="FZ7" s="6">
        <v>25</v>
      </c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  <c r="HY7" s="4"/>
      <c r="HZ7" s="6"/>
      <c r="IA7" s="4"/>
      <c r="IB7" s="6"/>
      <c r="IC7" s="5"/>
      <c r="ID7" s="5"/>
      <c r="IE7" s="4"/>
      <c r="IF7" s="6"/>
      <c r="IG7" s="4"/>
      <c r="IH7" s="6"/>
      <c r="II7" s="5"/>
      <c r="IJ7" s="5"/>
      <c r="IK7" s="4"/>
      <c r="IL7" s="6"/>
      <c r="IM7" s="4"/>
      <c r="IN7" s="6"/>
      <c r="IO7" s="5"/>
      <c r="IP7" s="5"/>
      <c r="IQ7" s="4"/>
      <c r="IR7" s="6"/>
      <c r="IS7" s="4"/>
      <c r="IT7" s="6"/>
      <c r="IU7" s="5"/>
      <c r="IV7" s="5"/>
      <c r="IW7" s="4"/>
      <c r="IX7" s="6"/>
      <c r="IY7" s="4"/>
      <c r="IZ7" s="6"/>
      <c r="JA7" s="5"/>
      <c r="JB7" s="5"/>
      <c r="JC7" s="4"/>
      <c r="JD7" s="6"/>
      <c r="JE7" s="4"/>
      <c r="JF7" s="6"/>
      <c r="JG7" s="5"/>
      <c r="JH7" s="5"/>
      <c r="JI7" s="4">
        <v>4565</v>
      </c>
      <c r="JJ7" s="4"/>
      <c r="JK7" s="4"/>
      <c r="JL7" s="4"/>
      <c r="JM7" s="4">
        <v>1014</v>
      </c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>
        <v>200</v>
      </c>
      <c r="KG7" s="4"/>
      <c r="KH7" s="4">
        <v>4586</v>
      </c>
      <c r="KI7" s="4"/>
      <c r="KJ7" s="4">
        <v>70</v>
      </c>
      <c r="KK7" s="4"/>
      <c r="KL7" s="4">
        <v>4849</v>
      </c>
      <c r="KM7" s="4">
        <v>870</v>
      </c>
      <c r="KN7" s="4"/>
      <c r="KO7" s="4"/>
      <c r="KP7" s="4"/>
      <c r="KQ7" s="4"/>
      <c r="KR7" s="4"/>
      <c r="KS7" s="4"/>
      <c r="KT7" s="4"/>
      <c r="KU7" s="4">
        <v>650</v>
      </c>
      <c r="KV7" s="4">
        <v>460</v>
      </c>
      <c r="KW7" s="4"/>
      <c r="KX7" s="4">
        <v>1280</v>
      </c>
      <c r="KY7" s="4"/>
      <c r="KZ7" s="4">
        <v>1870</v>
      </c>
      <c r="LA7" s="4"/>
      <c r="LB7" s="4"/>
      <c r="LC7" s="4">
        <v>1300</v>
      </c>
      <c r="LD7" s="4"/>
      <c r="LE7" s="4"/>
      <c r="LF7" s="4">
        <v>2040</v>
      </c>
      <c r="LG7" s="4"/>
      <c r="LH7" s="4"/>
      <c r="LI7" s="4"/>
      <c r="LJ7" s="4"/>
      <c r="LK7" s="4">
        <v>900</v>
      </c>
      <c r="LL7" s="4"/>
      <c r="LM7" s="4"/>
      <c r="LN7" s="4">
        <v>2170</v>
      </c>
      <c r="LO7" s="4"/>
      <c r="LP7" s="4"/>
      <c r="LQ7" s="4"/>
      <c r="LR7" s="4">
        <v>2430</v>
      </c>
      <c r="LS7" s="4">
        <v>3710</v>
      </c>
      <c r="LT7" s="4">
        <v>150</v>
      </c>
      <c r="LU7" s="4"/>
      <c r="LV7" s="4"/>
      <c r="LW7" s="4"/>
    </row>
    <row r="8">
      <c r="A8" s="3" t="s">
        <v>148</v>
      </c>
      <c r="B8" s="3" t="s">
        <v>160</v>
      </c>
      <c r="C8" s="3" t="s">
        <v>150</v>
      </c>
      <c r="D8" s="3" t="s">
        <v>151</v>
      </c>
      <c r="E8" s="3" t="s">
        <v>161</v>
      </c>
      <c r="F8" s="3" t="s">
        <v>161</v>
      </c>
      <c r="G8" s="3" t="s">
        <v>161</v>
      </c>
      <c r="H8" s="3" t="s">
        <v>162</v>
      </c>
      <c r="I8" s="4">
        <v>5356</v>
      </c>
      <c r="J8" s="4">
        <f>=ROUNDDOWN(16.8905707978556,0)</f>
      </c>
      <c r="K8" s="4">
        <v>6030</v>
      </c>
      <c r="L8" s="5">
        <v>1</v>
      </c>
      <c r="M8" s="4">
        <v>1</v>
      </c>
      <c r="N8" s="4">
        <f>=ROUNDDOWN({0},0)</f>
      </c>
      <c r="O8" s="4"/>
      <c r="P8" s="5"/>
      <c r="Q8" s="4">
        <v>728</v>
      </c>
      <c r="R8" s="6">
        <v>22140.66</v>
      </c>
      <c r="S8" s="4">
        <v>844</v>
      </c>
      <c r="T8" s="6">
        <v>27992.24</v>
      </c>
      <c r="U8" s="5">
        <v>-0.1374</v>
      </c>
      <c r="V8" s="5">
        <v>-0.209</v>
      </c>
      <c r="W8" s="4">
        <v>422</v>
      </c>
      <c r="X8" s="6">
        <v>14134.15</v>
      </c>
      <c r="Y8" s="4">
        <v>596</v>
      </c>
      <c r="Z8" s="6">
        <v>20654.55</v>
      </c>
      <c r="AA8" s="5">
        <v>-0.2919</v>
      </c>
      <c r="AB8" s="5">
        <v>-0.3157</v>
      </c>
      <c r="AC8" s="4">
        <v>157</v>
      </c>
      <c r="AD8" s="6">
        <v>3545.72</v>
      </c>
      <c r="AE8" s="4">
        <v>74</v>
      </c>
      <c r="AF8" s="6">
        <v>2152.39</v>
      </c>
      <c r="AG8" s="5">
        <v>1.1216</v>
      </c>
      <c r="AH8" s="5">
        <v>0.6473</v>
      </c>
      <c r="AI8" s="4">
        <v>58</v>
      </c>
      <c r="AJ8" s="6">
        <v>1826.04</v>
      </c>
      <c r="AK8" s="4">
        <v>7</v>
      </c>
      <c r="AL8" s="6">
        <v>219.88</v>
      </c>
      <c r="AM8" s="5">
        <v>7.2857</v>
      </c>
      <c r="AN8" s="5">
        <v>7.3047</v>
      </c>
      <c r="AO8" s="4">
        <v>1</v>
      </c>
      <c r="AP8" s="6">
        <v>29.99</v>
      </c>
      <c r="AQ8" s="4">
        <v>2</v>
      </c>
      <c r="AR8" s="6">
        <v>71.98</v>
      </c>
      <c r="AS8" s="5">
        <v>-0.5</v>
      </c>
      <c r="AT8" s="5">
        <v>-0.5834</v>
      </c>
      <c r="AU8" s="4">
        <v>18</v>
      </c>
      <c r="AV8" s="6">
        <v>581.71</v>
      </c>
      <c r="AW8" s="4">
        <v>58</v>
      </c>
      <c r="AX8" s="6">
        <v>1923.29</v>
      </c>
      <c r="AY8" s="5">
        <v>-0.6897</v>
      </c>
      <c r="AZ8" s="5">
        <v>-0.6975</v>
      </c>
      <c r="BA8" s="4">
        <v>7</v>
      </c>
      <c r="BB8" s="6">
        <v>227</v>
      </c>
      <c r="BC8" s="4">
        <v>18</v>
      </c>
      <c r="BD8" s="6">
        <v>539.8</v>
      </c>
      <c r="BE8" s="5">
        <v>-0.6111</v>
      </c>
      <c r="BF8" s="5">
        <v>-0.5795</v>
      </c>
      <c r="BG8" s="4">
        <v>52</v>
      </c>
      <c r="BH8" s="6">
        <v>1368.02</v>
      </c>
      <c r="BI8" s="4">
        <v>62</v>
      </c>
      <c r="BJ8" s="6">
        <v>1532.77</v>
      </c>
      <c r="BK8" s="5">
        <v>-0.1613</v>
      </c>
      <c r="BL8" s="5">
        <v>-0.1075</v>
      </c>
      <c r="BM8" s="4">
        <v>1</v>
      </c>
      <c r="BN8" s="6">
        <v>27.82</v>
      </c>
      <c r="BO8" s="4"/>
      <c r="BP8" s="6"/>
      <c r="BQ8" s="5"/>
      <c r="BR8" s="5"/>
      <c r="BS8" s="4">
        <v>5</v>
      </c>
      <c r="BT8" s="6">
        <v>146.05</v>
      </c>
      <c r="BU8" s="4">
        <v>9</v>
      </c>
      <c r="BV8" s="6">
        <v>268.71</v>
      </c>
      <c r="BW8" s="5">
        <v>-0.4444</v>
      </c>
      <c r="BX8" s="5">
        <v>-0.4565</v>
      </c>
      <c r="BY8" s="4">
        <v>1</v>
      </c>
      <c r="BZ8" s="6">
        <v>41.8</v>
      </c>
      <c r="CA8" s="4">
        <v>8</v>
      </c>
      <c r="CB8" s="6">
        <v>283.4</v>
      </c>
      <c r="CC8" s="5">
        <v>-0.875</v>
      </c>
      <c r="CD8" s="5">
        <v>-0.8525</v>
      </c>
      <c r="CE8" s="4"/>
      <c r="CF8" s="6"/>
      <c r="CG8" s="4"/>
      <c r="CH8" s="6"/>
      <c r="CI8" s="5"/>
      <c r="CJ8" s="5"/>
      <c r="CK8" s="4"/>
      <c r="CL8" s="6"/>
      <c r="CM8" s="4"/>
      <c r="CN8" s="6"/>
      <c r="CO8" s="5"/>
      <c r="CP8" s="5"/>
      <c r="CQ8" s="4">
        <v>3</v>
      </c>
      <c r="CR8" s="6">
        <v>101.68</v>
      </c>
      <c r="CS8" s="4">
        <v>2</v>
      </c>
      <c r="CT8" s="6">
        <v>65.79</v>
      </c>
      <c r="CU8" s="5">
        <v>0.5</v>
      </c>
      <c r="CV8" s="5">
        <v>0.5455</v>
      </c>
      <c r="CW8" s="4"/>
      <c r="CX8" s="6"/>
      <c r="CY8" s="4">
        <v>2</v>
      </c>
      <c r="CZ8" s="6">
        <v>63.52</v>
      </c>
      <c r="DA8" s="5"/>
      <c r="DB8" s="5"/>
      <c r="DC8" s="4"/>
      <c r="DD8" s="6"/>
      <c r="DE8" s="4"/>
      <c r="DF8" s="6"/>
      <c r="DG8" s="5"/>
      <c r="DH8" s="5"/>
      <c r="DI8" s="4">
        <v>1</v>
      </c>
      <c r="DJ8" s="6">
        <v>55.19</v>
      </c>
      <c r="DK8" s="4">
        <v>2</v>
      </c>
      <c r="DL8" s="6">
        <v>89.98</v>
      </c>
      <c r="DM8" s="5">
        <v>-0.5</v>
      </c>
      <c r="DN8" s="5">
        <v>-0.3866</v>
      </c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>
        <v>2</v>
      </c>
      <c r="EB8" s="6">
        <v>55.49</v>
      </c>
      <c r="EC8" s="4"/>
      <c r="ED8" s="6"/>
      <c r="EE8" s="5"/>
      <c r="EF8" s="5"/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>
        <v>4</v>
      </c>
      <c r="FN8" s="6">
        <v>126.18</v>
      </c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  <c r="HY8" s="4"/>
      <c r="HZ8" s="6"/>
      <c r="IA8" s="4"/>
      <c r="IB8" s="6"/>
      <c r="IC8" s="5"/>
      <c r="ID8" s="5"/>
      <c r="IE8" s="4"/>
      <c r="IF8" s="6"/>
      <c r="IG8" s="4"/>
      <c r="IH8" s="6"/>
      <c r="II8" s="5"/>
      <c r="IJ8" s="5"/>
      <c r="IK8" s="4"/>
      <c r="IL8" s="6"/>
      <c r="IM8" s="4"/>
      <c r="IN8" s="6"/>
      <c r="IO8" s="5"/>
      <c r="IP8" s="5"/>
      <c r="IQ8" s="4"/>
      <c r="IR8" s="6"/>
      <c r="IS8" s="4"/>
      <c r="IT8" s="6"/>
      <c r="IU8" s="5"/>
      <c r="IV8" s="5"/>
      <c r="IW8" s="4"/>
      <c r="IX8" s="6"/>
      <c r="IY8" s="4"/>
      <c r="IZ8" s="6"/>
      <c r="JA8" s="5"/>
      <c r="JB8" s="5"/>
      <c r="JC8" s="4"/>
      <c r="JD8" s="6"/>
      <c r="JE8" s="4"/>
      <c r="JF8" s="6"/>
      <c r="JG8" s="5"/>
      <c r="JH8" s="5"/>
      <c r="JI8" s="4">
        <v>4477</v>
      </c>
      <c r="JJ8" s="4"/>
      <c r="JK8" s="4"/>
      <c r="JL8" s="4"/>
      <c r="JM8" s="4">
        <v>879</v>
      </c>
      <c r="JN8" s="4"/>
      <c r="JO8" s="4"/>
      <c r="JP8" s="4"/>
      <c r="JQ8" s="4"/>
      <c r="JR8" s="4"/>
      <c r="JS8" s="4"/>
      <c r="JT8" s="4"/>
      <c r="JU8" s="4"/>
      <c r="JV8" s="4"/>
      <c r="JW8" s="4"/>
      <c r="JX8" s="4">
        <v>1</v>
      </c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>
        <v>1100</v>
      </c>
      <c r="KL8" s="4"/>
      <c r="KM8" s="4"/>
      <c r="KN8" s="4"/>
      <c r="KO8" s="4"/>
      <c r="KP8" s="4">
        <v>1270</v>
      </c>
      <c r="KQ8" s="4"/>
      <c r="KR8" s="4"/>
      <c r="KS8" s="4"/>
      <c r="KT8" s="4"/>
      <c r="KU8" s="4"/>
      <c r="KV8" s="4"/>
      <c r="KW8" s="4"/>
      <c r="KX8" s="4">
        <v>450</v>
      </c>
      <c r="KY8" s="4"/>
      <c r="KZ8" s="4"/>
      <c r="LA8" s="4"/>
      <c r="LB8" s="4"/>
      <c r="LC8" s="4"/>
      <c r="LD8" s="4"/>
      <c r="LE8" s="4"/>
      <c r="LF8" s="4"/>
      <c r="LG8" s="4"/>
      <c r="LH8" s="4">
        <v>1100</v>
      </c>
      <c r="LI8" s="4"/>
      <c r="LJ8" s="4"/>
      <c r="LK8" s="4"/>
      <c r="LL8" s="4">
        <v>1350</v>
      </c>
      <c r="LM8" s="4">
        <v>760</v>
      </c>
      <c r="LN8" s="4"/>
      <c r="LO8" s="4"/>
      <c r="LP8" s="4"/>
      <c r="LQ8" s="4"/>
      <c r="LR8" s="4"/>
      <c r="LS8" s="4"/>
      <c r="LT8" s="4"/>
      <c r="LU8" s="4"/>
      <c r="LV8" s="4"/>
      <c r="LW8" s="4"/>
    </row>
    <row r="9">
      <c r="A9" s="3" t="s">
        <v>148</v>
      </c>
      <c r="B9" s="3" t="s">
        <v>149</v>
      </c>
      <c r="C9" s="3" t="s">
        <v>155</v>
      </c>
      <c r="D9" s="3" t="s">
        <v>156</v>
      </c>
      <c r="E9" s="3" t="s">
        <v>163</v>
      </c>
      <c r="F9" s="3" t="s">
        <v>164</v>
      </c>
      <c r="G9" s="3" t="s">
        <v>164</v>
      </c>
      <c r="H9" s="3" t="s">
        <v>159</v>
      </c>
      <c r="I9" s="4">
        <v>3658</v>
      </c>
      <c r="J9" s="4">
        <f>=ROUNDDOWN(11.8766233766234,0)</f>
      </c>
      <c r="K9" s="4">
        <v>5708</v>
      </c>
      <c r="L9" s="5">
        <v>0.9348</v>
      </c>
      <c r="M9" s="4"/>
      <c r="N9" s="4">
        <f>=ROUNDDOWN({0},0)</f>
      </c>
      <c r="O9" s="4"/>
      <c r="P9" s="5"/>
      <c r="Q9" s="4">
        <v>526</v>
      </c>
      <c r="R9" s="6">
        <v>14857.74</v>
      </c>
      <c r="S9" s="4">
        <v>444</v>
      </c>
      <c r="T9" s="6">
        <v>13676.38</v>
      </c>
      <c r="U9" s="5">
        <v>0.1847</v>
      </c>
      <c r="V9" s="5">
        <v>0.0864</v>
      </c>
      <c r="W9" s="4">
        <v>80</v>
      </c>
      <c r="X9" s="6">
        <v>2547.35</v>
      </c>
      <c r="Y9" s="4">
        <v>149</v>
      </c>
      <c r="Z9" s="6">
        <v>4680.93</v>
      </c>
      <c r="AA9" s="5">
        <v>-0.4631</v>
      </c>
      <c r="AB9" s="5">
        <v>-0.4558</v>
      </c>
      <c r="AC9" s="4">
        <v>86</v>
      </c>
      <c r="AD9" s="6">
        <v>2545.54</v>
      </c>
      <c r="AE9" s="4">
        <v>49</v>
      </c>
      <c r="AF9" s="6">
        <v>1490.44</v>
      </c>
      <c r="AG9" s="5">
        <v>0.7551</v>
      </c>
      <c r="AH9" s="5">
        <v>0.7079</v>
      </c>
      <c r="AI9" s="4">
        <v>28</v>
      </c>
      <c r="AJ9" s="6">
        <v>811.35</v>
      </c>
      <c r="AK9" s="4">
        <v>14</v>
      </c>
      <c r="AL9" s="6">
        <v>423.64</v>
      </c>
      <c r="AM9" s="5">
        <v>1</v>
      </c>
      <c r="AN9" s="5">
        <v>0.9152</v>
      </c>
      <c r="AO9" s="4">
        <v>126</v>
      </c>
      <c r="AP9" s="6">
        <v>3424.66</v>
      </c>
      <c r="AQ9" s="4">
        <v>66</v>
      </c>
      <c r="AR9" s="6">
        <v>2209.74</v>
      </c>
      <c r="AS9" s="5">
        <v>0.9091</v>
      </c>
      <c r="AT9" s="5">
        <v>0.5498</v>
      </c>
      <c r="AU9" s="4">
        <v>65</v>
      </c>
      <c r="AV9" s="6">
        <v>1683.65</v>
      </c>
      <c r="AW9" s="4">
        <v>81</v>
      </c>
      <c r="AX9" s="6">
        <v>2322.83</v>
      </c>
      <c r="AY9" s="5">
        <v>-0.1975</v>
      </c>
      <c r="AZ9" s="5">
        <v>-0.2752</v>
      </c>
      <c r="BA9" s="4">
        <v>69</v>
      </c>
      <c r="BB9" s="6">
        <v>1696.83</v>
      </c>
      <c r="BC9" s="4">
        <v>30</v>
      </c>
      <c r="BD9" s="6">
        <v>976.95</v>
      </c>
      <c r="BE9" s="5">
        <v>1.3</v>
      </c>
      <c r="BF9" s="5">
        <v>0.7369</v>
      </c>
      <c r="BG9" s="4">
        <v>32</v>
      </c>
      <c r="BH9" s="6">
        <v>884.13</v>
      </c>
      <c r="BI9" s="4">
        <v>39</v>
      </c>
      <c r="BJ9" s="6">
        <v>1036.9</v>
      </c>
      <c r="BK9" s="5">
        <v>-0.1795</v>
      </c>
      <c r="BL9" s="5">
        <v>-0.1473</v>
      </c>
      <c r="BM9" s="4">
        <v>2</v>
      </c>
      <c r="BN9" s="6">
        <v>57.38</v>
      </c>
      <c r="BO9" s="4">
        <v>4</v>
      </c>
      <c r="BP9" s="6">
        <v>132.29</v>
      </c>
      <c r="BQ9" s="5">
        <v>-0.5</v>
      </c>
      <c r="BR9" s="5">
        <v>-0.5663</v>
      </c>
      <c r="BS9" s="4">
        <v>16</v>
      </c>
      <c r="BT9" s="6">
        <v>486.09</v>
      </c>
      <c r="BU9" s="4">
        <v>10</v>
      </c>
      <c r="BV9" s="6">
        <v>318.64</v>
      </c>
      <c r="BW9" s="5">
        <v>0.6</v>
      </c>
      <c r="BX9" s="5">
        <v>0.5255</v>
      </c>
      <c r="BY9" s="4">
        <v>10</v>
      </c>
      <c r="BZ9" s="6">
        <v>296.85</v>
      </c>
      <c r="CA9" s="4"/>
      <c r="CB9" s="6"/>
      <c r="CC9" s="5"/>
      <c r="CD9" s="5"/>
      <c r="CE9" s="4"/>
      <c r="CF9" s="6"/>
      <c r="CG9" s="4"/>
      <c r="CH9" s="6"/>
      <c r="CI9" s="5"/>
      <c r="CJ9" s="5"/>
      <c r="CK9" s="4"/>
      <c r="CL9" s="6"/>
      <c r="CM9" s="4"/>
      <c r="CN9" s="6"/>
      <c r="CO9" s="5"/>
      <c r="CP9" s="5"/>
      <c r="CQ9" s="4"/>
      <c r="CR9" s="6"/>
      <c r="CS9" s="4"/>
      <c r="CT9" s="6"/>
      <c r="CU9" s="5"/>
      <c r="CV9" s="5"/>
      <c r="CW9" s="4">
        <v>2</v>
      </c>
      <c r="CX9" s="6">
        <v>58.06</v>
      </c>
      <c r="CY9" s="4">
        <v>1</v>
      </c>
      <c r="CZ9" s="6">
        <v>29.03</v>
      </c>
      <c r="DA9" s="5">
        <v>1</v>
      </c>
      <c r="DB9" s="5">
        <v>1</v>
      </c>
      <c r="DC9" s="4"/>
      <c r="DD9" s="6"/>
      <c r="DE9" s="4"/>
      <c r="DF9" s="6"/>
      <c r="DG9" s="5"/>
      <c r="DH9" s="5"/>
      <c r="DI9" s="4">
        <v>7</v>
      </c>
      <c r="DJ9" s="6">
        <v>283.13</v>
      </c>
      <c r="DK9" s="4">
        <v>1</v>
      </c>
      <c r="DL9" s="6">
        <v>54.99</v>
      </c>
      <c r="DM9" s="5">
        <v>6</v>
      </c>
      <c r="DN9" s="5">
        <v>4.1488</v>
      </c>
      <c r="DO9" s="4"/>
      <c r="DP9" s="6"/>
      <c r="DQ9" s="4"/>
      <c r="DR9" s="6"/>
      <c r="DS9" s="5"/>
      <c r="DT9" s="5"/>
      <c r="DU9" s="4"/>
      <c r="DV9" s="6"/>
      <c r="DW9" s="4"/>
      <c r="DX9" s="6"/>
      <c r="DY9" s="5"/>
      <c r="DZ9" s="5"/>
      <c r="EA9" s="4"/>
      <c r="EB9" s="6"/>
      <c r="EC9" s="4"/>
      <c r="ED9" s="6"/>
      <c r="EE9" s="5"/>
      <c r="EF9" s="5"/>
      <c r="EG9" s="4">
        <v>1</v>
      </c>
      <c r="EH9" s="6">
        <v>30.43</v>
      </c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>
        <v>1</v>
      </c>
      <c r="EZ9" s="6">
        <v>28.3</v>
      </c>
      <c r="FA9" s="4"/>
      <c r="FB9" s="6"/>
      <c r="FC9" s="5"/>
      <c r="FD9" s="5"/>
      <c r="FE9" s="4"/>
      <c r="FF9" s="6"/>
      <c r="FG9" s="4"/>
      <c r="FH9" s="6"/>
      <c r="FI9" s="5"/>
      <c r="FJ9" s="5"/>
      <c r="FK9" s="4">
        <v>1</v>
      </c>
      <c r="FL9" s="6">
        <v>23.99</v>
      </c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  <c r="HY9" s="4"/>
      <c r="HZ9" s="6"/>
      <c r="IA9" s="4"/>
      <c r="IB9" s="6"/>
      <c r="IC9" s="5"/>
      <c r="ID9" s="5"/>
      <c r="IE9" s="4"/>
      <c r="IF9" s="6"/>
      <c r="IG9" s="4"/>
      <c r="IH9" s="6"/>
      <c r="II9" s="5"/>
      <c r="IJ9" s="5"/>
      <c r="IK9" s="4"/>
      <c r="IL9" s="6"/>
      <c r="IM9" s="4"/>
      <c r="IN9" s="6"/>
      <c r="IO9" s="5"/>
      <c r="IP9" s="5"/>
      <c r="IQ9" s="4"/>
      <c r="IR9" s="6"/>
      <c r="IS9" s="4"/>
      <c r="IT9" s="6"/>
      <c r="IU9" s="5"/>
      <c r="IV9" s="5"/>
      <c r="IW9" s="4"/>
      <c r="IX9" s="6"/>
      <c r="IY9" s="4"/>
      <c r="IZ9" s="6"/>
      <c r="JA9" s="5"/>
      <c r="JB9" s="5"/>
      <c r="JC9" s="4"/>
      <c r="JD9" s="6"/>
      <c r="JE9" s="4"/>
      <c r="JF9" s="6"/>
      <c r="JG9" s="5"/>
      <c r="JH9" s="5"/>
      <c r="JI9" s="4">
        <v>3313</v>
      </c>
      <c r="JJ9" s="4"/>
      <c r="JK9" s="4"/>
      <c r="JL9" s="4"/>
      <c r="JM9" s="4">
        <v>197</v>
      </c>
      <c r="JN9" s="4"/>
      <c r="JO9" s="4"/>
      <c r="JP9" s="4">
        <v>148</v>
      </c>
      <c r="JQ9" s="4"/>
      <c r="JR9" s="4"/>
      <c r="JS9" s="4"/>
      <c r="JT9" s="4"/>
      <c r="JU9" s="4"/>
      <c r="JV9" s="4"/>
      <c r="JW9" s="4"/>
      <c r="JX9" s="4"/>
      <c r="JY9" s="4"/>
      <c r="JZ9" s="4">
        <v>190</v>
      </c>
      <c r="KA9" s="4"/>
      <c r="KB9" s="4"/>
      <c r="KC9" s="4"/>
      <c r="KD9" s="4">
        <v>148</v>
      </c>
      <c r="KE9" s="4"/>
      <c r="KF9" s="4"/>
      <c r="KG9" s="4"/>
      <c r="KH9" s="4">
        <v>1605</v>
      </c>
      <c r="KI9" s="4">
        <v>255</v>
      </c>
      <c r="KJ9" s="4"/>
      <c r="KK9" s="4"/>
      <c r="KL9" s="4"/>
      <c r="KM9" s="4"/>
      <c r="KN9" s="4"/>
      <c r="KO9" s="4"/>
      <c r="KP9" s="4"/>
      <c r="KQ9" s="4">
        <v>180</v>
      </c>
      <c r="KR9" s="4"/>
      <c r="KS9" s="4"/>
      <c r="KT9" s="4"/>
      <c r="KU9" s="4"/>
      <c r="KV9" s="4"/>
      <c r="KW9" s="4">
        <v>580</v>
      </c>
      <c r="KX9" s="4"/>
      <c r="KY9" s="4"/>
      <c r="KZ9" s="4"/>
      <c r="LA9" s="4"/>
      <c r="LB9" s="4"/>
      <c r="LC9" s="4"/>
      <c r="LD9" s="4">
        <v>980</v>
      </c>
      <c r="LE9" s="4"/>
      <c r="LF9" s="4"/>
      <c r="LG9" s="4"/>
      <c r="LH9" s="4"/>
      <c r="LI9" s="4"/>
      <c r="LJ9" s="4">
        <v>190</v>
      </c>
      <c r="LK9" s="4"/>
      <c r="LL9" s="4"/>
      <c r="LM9" s="4"/>
      <c r="LN9" s="4">
        <v>530</v>
      </c>
      <c r="LO9" s="4">
        <v>220</v>
      </c>
      <c r="LP9" s="4"/>
      <c r="LQ9" s="4"/>
      <c r="LR9" s="4"/>
      <c r="LS9" s="4">
        <v>830</v>
      </c>
      <c r="LT9" s="4"/>
      <c r="LU9" s="4"/>
      <c r="LV9" s="4"/>
      <c r="LW9" s="4"/>
    </row>
    <row r="10">
      <c r="A10" s="3" t="s">
        <v>148</v>
      </c>
      <c r="B10" s="3" t="s">
        <v>160</v>
      </c>
      <c r="C10" s="3" t="s">
        <v>150</v>
      </c>
      <c r="D10" s="3" t="s">
        <v>151</v>
      </c>
      <c r="E10" s="3" t="s">
        <v>165</v>
      </c>
      <c r="F10" s="3" t="s">
        <v>166</v>
      </c>
      <c r="G10" s="3" t="s">
        <v>166</v>
      </c>
      <c r="H10" s="3" t="s">
        <v>159</v>
      </c>
      <c r="I10" s="4">
        <v>7695</v>
      </c>
      <c r="J10" s="4">
        <f>=ROUNDDOWN(17.2224709042077,0)</f>
      </c>
      <c r="K10" s="4">
        <v>11200</v>
      </c>
      <c r="L10" s="5">
        <v>1</v>
      </c>
      <c r="M10" s="4">
        <v>2</v>
      </c>
      <c r="N10" s="4">
        <f>=ROUNDDOWN({0},0)</f>
      </c>
      <c r="O10" s="4"/>
      <c r="P10" s="5"/>
      <c r="Q10" s="4">
        <v>680</v>
      </c>
      <c r="R10" s="6">
        <v>13157.59</v>
      </c>
      <c r="S10" s="4">
        <v>1003</v>
      </c>
      <c r="T10" s="6">
        <v>18172.73</v>
      </c>
      <c r="U10" s="5">
        <v>-0.322</v>
      </c>
      <c r="V10" s="5">
        <v>-0.276</v>
      </c>
      <c r="W10" s="4"/>
      <c r="X10" s="6"/>
      <c r="Y10" s="4"/>
      <c r="Z10" s="6"/>
      <c r="AA10" s="5"/>
      <c r="AB10" s="5"/>
      <c r="AC10" s="4">
        <v>107</v>
      </c>
      <c r="AD10" s="6">
        <v>1716.18</v>
      </c>
      <c r="AE10" s="4">
        <v>287</v>
      </c>
      <c r="AF10" s="6">
        <v>4757.91</v>
      </c>
      <c r="AG10" s="5">
        <v>-0.6272</v>
      </c>
      <c r="AH10" s="5">
        <v>-0.6393</v>
      </c>
      <c r="AI10" s="4">
        <v>254</v>
      </c>
      <c r="AJ10" s="6">
        <v>5157.26</v>
      </c>
      <c r="AK10" s="4">
        <v>5</v>
      </c>
      <c r="AL10" s="6">
        <v>109.51</v>
      </c>
      <c r="AM10" s="5">
        <v>49.8</v>
      </c>
      <c r="AN10" s="5">
        <v>46.094</v>
      </c>
      <c r="AO10" s="4">
        <v>8</v>
      </c>
      <c r="AP10" s="6">
        <v>145.94</v>
      </c>
      <c r="AQ10" s="4">
        <v>17</v>
      </c>
      <c r="AR10" s="6">
        <v>300.74</v>
      </c>
      <c r="AS10" s="5">
        <v>-0.5294</v>
      </c>
      <c r="AT10" s="5">
        <v>-0.5147</v>
      </c>
      <c r="AU10" s="4">
        <v>85</v>
      </c>
      <c r="AV10" s="6">
        <v>1769.41</v>
      </c>
      <c r="AW10" s="4">
        <v>78</v>
      </c>
      <c r="AX10" s="6">
        <v>1570.23</v>
      </c>
      <c r="AY10" s="5">
        <v>0.0897</v>
      </c>
      <c r="AZ10" s="5">
        <v>0.1268</v>
      </c>
      <c r="BA10" s="4">
        <v>47</v>
      </c>
      <c r="BB10" s="6">
        <v>947.71</v>
      </c>
      <c r="BC10" s="4">
        <v>123</v>
      </c>
      <c r="BD10" s="6">
        <v>2385.95</v>
      </c>
      <c r="BE10" s="5">
        <v>-0.6179</v>
      </c>
      <c r="BF10" s="5">
        <v>-0.6028</v>
      </c>
      <c r="BG10" s="4">
        <v>7</v>
      </c>
      <c r="BH10" s="6">
        <v>127.35</v>
      </c>
      <c r="BI10" s="4">
        <v>111</v>
      </c>
      <c r="BJ10" s="6">
        <v>1983.37</v>
      </c>
      <c r="BK10" s="5">
        <v>-0.9369</v>
      </c>
      <c r="BL10" s="5">
        <v>-0.9358</v>
      </c>
      <c r="BM10" s="4">
        <v>23</v>
      </c>
      <c r="BN10" s="6">
        <v>491.42</v>
      </c>
      <c r="BO10" s="4">
        <v>58</v>
      </c>
      <c r="BP10" s="6">
        <v>968.13</v>
      </c>
      <c r="BQ10" s="5">
        <v>-0.6034</v>
      </c>
      <c r="BR10" s="5">
        <v>-0.4924</v>
      </c>
      <c r="BS10" s="4">
        <v>73</v>
      </c>
      <c r="BT10" s="6">
        <v>1489.63</v>
      </c>
      <c r="BU10" s="4">
        <v>163</v>
      </c>
      <c r="BV10" s="6">
        <v>3103.42</v>
      </c>
      <c r="BW10" s="5">
        <v>-0.5521</v>
      </c>
      <c r="BX10" s="5">
        <v>-0.52</v>
      </c>
      <c r="BY10" s="4"/>
      <c r="BZ10" s="6"/>
      <c r="CA10" s="4"/>
      <c r="CB10" s="6"/>
      <c r="CC10" s="5"/>
      <c r="CD10" s="5"/>
      <c r="CE10" s="4"/>
      <c r="CF10" s="6"/>
      <c r="CG10" s="4"/>
      <c r="CH10" s="6"/>
      <c r="CI10" s="5"/>
      <c r="CJ10" s="5"/>
      <c r="CK10" s="4"/>
      <c r="CL10" s="6"/>
      <c r="CM10" s="4"/>
      <c r="CN10" s="6"/>
      <c r="CO10" s="5"/>
      <c r="CP10" s="5"/>
      <c r="CQ10" s="4">
        <v>55</v>
      </c>
      <c r="CR10" s="6">
        <v>963.62</v>
      </c>
      <c r="CS10" s="4">
        <v>75</v>
      </c>
      <c r="CT10" s="6">
        <v>1474.34</v>
      </c>
      <c r="CU10" s="5">
        <v>-0.2667</v>
      </c>
      <c r="CV10" s="5">
        <v>-0.3464</v>
      </c>
      <c r="CW10" s="4">
        <v>17</v>
      </c>
      <c r="CX10" s="6">
        <v>271.99</v>
      </c>
      <c r="CY10" s="4">
        <v>66</v>
      </c>
      <c r="CZ10" s="6">
        <v>1154.68</v>
      </c>
      <c r="DA10" s="5">
        <v>-0.7424</v>
      </c>
      <c r="DB10" s="5">
        <v>-0.7644</v>
      </c>
      <c r="DC10" s="4">
        <v>1</v>
      </c>
      <c r="DD10" s="6">
        <v>24.66</v>
      </c>
      <c r="DE10" s="4">
        <v>6</v>
      </c>
      <c r="DF10" s="6">
        <v>124.83</v>
      </c>
      <c r="DG10" s="5">
        <v>-0.8333</v>
      </c>
      <c r="DH10" s="5">
        <v>-0.8025</v>
      </c>
      <c r="DI10" s="4"/>
      <c r="DJ10" s="6"/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>
        <v>2</v>
      </c>
      <c r="EB10" s="6">
        <v>27.76</v>
      </c>
      <c r="EC10" s="4">
        <v>5</v>
      </c>
      <c r="ED10" s="6">
        <v>89.68</v>
      </c>
      <c r="EE10" s="5">
        <v>-0.6</v>
      </c>
      <c r="EF10" s="5">
        <v>-0.6905</v>
      </c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>
        <v>1</v>
      </c>
      <c r="EZ10" s="6">
        <v>24.66</v>
      </c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>
        <v>9</v>
      </c>
      <c r="FT10" s="6">
        <v>149.94</v>
      </c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  <c r="HY10" s="4"/>
      <c r="HZ10" s="6"/>
      <c r="IA10" s="4"/>
      <c r="IB10" s="6"/>
      <c r="IC10" s="5"/>
      <c r="ID10" s="5"/>
      <c r="IE10" s="4"/>
      <c r="IF10" s="6"/>
      <c r="IG10" s="4"/>
      <c r="IH10" s="6"/>
      <c r="II10" s="5"/>
      <c r="IJ10" s="5"/>
      <c r="IK10" s="4"/>
      <c r="IL10" s="6"/>
      <c r="IM10" s="4"/>
      <c r="IN10" s="6"/>
      <c r="IO10" s="5"/>
      <c r="IP10" s="5"/>
      <c r="IQ10" s="4"/>
      <c r="IR10" s="6"/>
      <c r="IS10" s="4"/>
      <c r="IT10" s="6"/>
      <c r="IU10" s="5"/>
      <c r="IV10" s="5"/>
      <c r="IW10" s="4"/>
      <c r="IX10" s="6"/>
      <c r="IY10" s="4"/>
      <c r="IZ10" s="6"/>
      <c r="JA10" s="5"/>
      <c r="JB10" s="5"/>
      <c r="JC10" s="4"/>
      <c r="JD10" s="6"/>
      <c r="JE10" s="4"/>
      <c r="JF10" s="6"/>
      <c r="JG10" s="5"/>
      <c r="JH10" s="5"/>
      <c r="JI10" s="4">
        <v>4414</v>
      </c>
      <c r="JJ10" s="4"/>
      <c r="JK10" s="4"/>
      <c r="JL10" s="4"/>
      <c r="JM10" s="4">
        <v>3281</v>
      </c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>
        <v>2</v>
      </c>
      <c r="JY10" s="4"/>
      <c r="JZ10" s="4"/>
      <c r="KA10" s="4">
        <v>870</v>
      </c>
      <c r="KB10" s="4"/>
      <c r="KC10" s="4"/>
      <c r="KD10" s="4"/>
      <c r="KE10" s="4"/>
      <c r="KF10" s="4"/>
      <c r="KG10" s="4">
        <v>3880</v>
      </c>
      <c r="KH10" s="4"/>
      <c r="KI10" s="4"/>
      <c r="KJ10" s="4"/>
      <c r="KK10" s="4"/>
      <c r="KL10" s="4"/>
      <c r="KM10" s="4"/>
      <c r="KN10" s="4"/>
      <c r="KO10" s="4">
        <v>460</v>
      </c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>
        <v>2400</v>
      </c>
      <c r="LB10" s="4"/>
      <c r="LC10" s="4"/>
      <c r="LD10" s="4"/>
      <c r="LE10" s="4"/>
      <c r="LF10" s="4"/>
      <c r="LG10" s="4"/>
      <c r="LH10" s="4"/>
      <c r="LI10" s="4"/>
      <c r="LJ10" s="4">
        <v>690</v>
      </c>
      <c r="LK10" s="4"/>
      <c r="LL10" s="4"/>
      <c r="LM10" s="4"/>
      <c r="LN10" s="4">
        <v>1890</v>
      </c>
      <c r="LO10" s="4"/>
      <c r="LP10" s="4"/>
      <c r="LQ10" s="4"/>
      <c r="LR10" s="4"/>
      <c r="LS10" s="4"/>
      <c r="LT10" s="4">
        <v>1010</v>
      </c>
      <c r="LU10" s="4"/>
      <c r="LV10" s="4"/>
      <c r="LW10" s="4"/>
    </row>
    <row r="11">
      <c r="A11" s="3" t="s">
        <v>148</v>
      </c>
      <c r="B11" s="3" t="s">
        <v>160</v>
      </c>
      <c r="C11" s="3" t="s">
        <v>150</v>
      </c>
      <c r="D11" s="3" t="s">
        <v>151</v>
      </c>
      <c r="E11" s="3" t="s">
        <v>167</v>
      </c>
      <c r="F11" s="3" t="s">
        <v>168</v>
      </c>
      <c r="G11" s="3" t="s">
        <v>168</v>
      </c>
      <c r="H11" s="3" t="s">
        <v>159</v>
      </c>
      <c r="I11" s="4">
        <v>2391</v>
      </c>
      <c r="J11" s="4">
        <f>=ROUNDDOWN(9.60240963855422,0)</f>
      </c>
      <c r="K11" s="4">
        <v>7000</v>
      </c>
      <c r="L11" s="5">
        <v>1</v>
      </c>
      <c r="M11" s="4"/>
      <c r="N11" s="4">
        <f>=ROUNDDOWN({0},0)</f>
      </c>
      <c r="O11" s="4"/>
      <c r="P11" s="5"/>
      <c r="Q11" s="4">
        <v>539</v>
      </c>
      <c r="R11" s="6">
        <v>10411.83</v>
      </c>
      <c r="S11" s="4">
        <v>1181</v>
      </c>
      <c r="T11" s="6">
        <v>22053.76</v>
      </c>
      <c r="U11" s="5">
        <v>-0.5436</v>
      </c>
      <c r="V11" s="5">
        <v>-0.5279</v>
      </c>
      <c r="W11" s="4">
        <v>485</v>
      </c>
      <c r="X11" s="6">
        <v>9468.55</v>
      </c>
      <c r="Y11" s="4">
        <v>1088</v>
      </c>
      <c r="Z11" s="6">
        <v>20351.92</v>
      </c>
      <c r="AA11" s="5">
        <v>-0.5542</v>
      </c>
      <c r="AB11" s="5">
        <v>-0.5348</v>
      </c>
      <c r="AC11" s="4">
        <v>23</v>
      </c>
      <c r="AD11" s="6">
        <v>396.52</v>
      </c>
      <c r="AE11" s="4">
        <v>19</v>
      </c>
      <c r="AF11" s="6">
        <v>327.56</v>
      </c>
      <c r="AG11" s="5">
        <v>0.2105</v>
      </c>
      <c r="AH11" s="5">
        <v>0.2105</v>
      </c>
      <c r="AI11" s="4">
        <v>4</v>
      </c>
      <c r="AJ11" s="6">
        <v>69.56</v>
      </c>
      <c r="AK11" s="4">
        <v>2</v>
      </c>
      <c r="AL11" s="6">
        <v>34.78</v>
      </c>
      <c r="AM11" s="5">
        <v>1</v>
      </c>
      <c r="AN11" s="5">
        <v>1</v>
      </c>
      <c r="AO11" s="4">
        <v>10</v>
      </c>
      <c r="AP11" s="6">
        <v>164.5</v>
      </c>
      <c r="AQ11" s="4">
        <v>3</v>
      </c>
      <c r="AR11" s="6">
        <v>49.35</v>
      </c>
      <c r="AS11" s="5">
        <v>2.3333</v>
      </c>
      <c r="AT11" s="5">
        <v>2.3333</v>
      </c>
      <c r="AU11" s="4">
        <v>5</v>
      </c>
      <c r="AV11" s="6">
        <v>108.5</v>
      </c>
      <c r="AW11" s="4">
        <v>9</v>
      </c>
      <c r="AX11" s="6">
        <v>195.3</v>
      </c>
      <c r="AY11" s="5">
        <v>-0.4444</v>
      </c>
      <c r="AZ11" s="5">
        <v>-0.4444</v>
      </c>
      <c r="BA11" s="4">
        <v>4</v>
      </c>
      <c r="BB11" s="6">
        <v>66.44</v>
      </c>
      <c r="BC11" s="4">
        <v>6</v>
      </c>
      <c r="BD11" s="6">
        <v>99.66</v>
      </c>
      <c r="BE11" s="5">
        <v>-0.3333</v>
      </c>
      <c r="BF11" s="5">
        <v>-0.3333</v>
      </c>
      <c r="BG11" s="4">
        <v>2</v>
      </c>
      <c r="BH11" s="6">
        <v>28.8</v>
      </c>
      <c r="BI11" s="4"/>
      <c r="BJ11" s="6"/>
      <c r="BK11" s="5"/>
      <c r="BL11" s="5"/>
      <c r="BM11" s="4">
        <v>1</v>
      </c>
      <c r="BN11" s="6">
        <v>16.16</v>
      </c>
      <c r="BO11" s="4">
        <v>2</v>
      </c>
      <c r="BP11" s="6">
        <v>32.32</v>
      </c>
      <c r="BQ11" s="5">
        <v>-0.5</v>
      </c>
      <c r="BR11" s="5">
        <v>-0.5</v>
      </c>
      <c r="BS11" s="4"/>
      <c r="BT11" s="6"/>
      <c r="BU11" s="4"/>
      <c r="BV11" s="6"/>
      <c r="BW11" s="5"/>
      <c r="BX11" s="5"/>
      <c r="BY11" s="4">
        <v>2</v>
      </c>
      <c r="BZ11" s="6">
        <v>35.98</v>
      </c>
      <c r="CA11" s="4">
        <v>33</v>
      </c>
      <c r="CB11" s="6">
        <v>593.67</v>
      </c>
      <c r="CC11" s="5">
        <v>-0.9394</v>
      </c>
      <c r="CD11" s="5">
        <v>-0.9394</v>
      </c>
      <c r="CE11" s="4"/>
      <c r="CF11" s="6"/>
      <c r="CG11" s="4"/>
      <c r="CH11" s="6"/>
      <c r="CI11" s="5"/>
      <c r="CJ11" s="5"/>
      <c r="CK11" s="4"/>
      <c r="CL11" s="6"/>
      <c r="CM11" s="4"/>
      <c r="CN11" s="6"/>
      <c r="CO11" s="5"/>
      <c r="CP11" s="5"/>
      <c r="CQ11" s="4">
        <v>1</v>
      </c>
      <c r="CR11" s="6">
        <v>16.75</v>
      </c>
      <c r="CS11" s="4">
        <v>10</v>
      </c>
      <c r="CT11" s="6">
        <v>167.5</v>
      </c>
      <c r="CU11" s="5">
        <v>-0.9</v>
      </c>
      <c r="CV11" s="5">
        <v>-0.9</v>
      </c>
      <c r="CW11" s="4">
        <v>1</v>
      </c>
      <c r="CX11" s="6">
        <v>23.09</v>
      </c>
      <c r="CY11" s="4">
        <v>8</v>
      </c>
      <c r="CZ11" s="6">
        <v>184.72</v>
      </c>
      <c r="DA11" s="5">
        <v>-0.875</v>
      </c>
      <c r="DB11" s="5">
        <v>-0.875</v>
      </c>
      <c r="DC11" s="4"/>
      <c r="DD11" s="6"/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>
        <v>1</v>
      </c>
      <c r="EB11" s="6">
        <v>16.98</v>
      </c>
      <c r="EC11" s="4">
        <v>1</v>
      </c>
      <c r="ED11" s="6">
        <v>16.98</v>
      </c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  <c r="HY11" s="4"/>
      <c r="HZ11" s="6"/>
      <c r="IA11" s="4"/>
      <c r="IB11" s="6"/>
      <c r="IC11" s="5"/>
      <c r="ID11" s="5"/>
      <c r="IE11" s="4"/>
      <c r="IF11" s="6"/>
      <c r="IG11" s="4"/>
      <c r="IH11" s="6"/>
      <c r="II11" s="5"/>
      <c r="IJ11" s="5"/>
      <c r="IK11" s="4"/>
      <c r="IL11" s="6"/>
      <c r="IM11" s="4"/>
      <c r="IN11" s="6"/>
      <c r="IO11" s="5"/>
      <c r="IP11" s="5"/>
      <c r="IQ11" s="4"/>
      <c r="IR11" s="6"/>
      <c r="IS11" s="4"/>
      <c r="IT11" s="6"/>
      <c r="IU11" s="5"/>
      <c r="IV11" s="5"/>
      <c r="IW11" s="4"/>
      <c r="IX11" s="6"/>
      <c r="IY11" s="4"/>
      <c r="IZ11" s="6"/>
      <c r="JA11" s="5"/>
      <c r="JB11" s="5"/>
      <c r="JC11" s="4"/>
      <c r="JD11" s="6"/>
      <c r="JE11" s="4"/>
      <c r="JF11" s="6"/>
      <c r="JG11" s="5"/>
      <c r="JH11" s="5"/>
      <c r="JI11" s="4">
        <v>2248</v>
      </c>
      <c r="JJ11" s="4"/>
      <c r="JK11" s="4"/>
      <c r="JL11" s="4"/>
      <c r="JM11" s="4">
        <v>143</v>
      </c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>
        <v>500</v>
      </c>
      <c r="KJ11" s="4"/>
      <c r="KK11" s="4"/>
      <c r="KL11" s="4"/>
      <c r="KM11" s="4"/>
      <c r="KN11" s="4"/>
      <c r="KO11" s="4"/>
      <c r="KP11" s="4"/>
      <c r="KQ11" s="4">
        <v>1400</v>
      </c>
      <c r="KR11" s="4"/>
      <c r="KS11" s="4"/>
      <c r="KT11" s="4">
        <v>1400</v>
      </c>
      <c r="KU11" s="4">
        <v>2000</v>
      </c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>
        <v>1700</v>
      </c>
      <c r="LU11" s="4"/>
      <c r="LV11" s="4"/>
      <c r="LW11" s="4"/>
    </row>
    <row r="12">
      <c r="A12" s="3" t="s">
        <v>148</v>
      </c>
      <c r="B12" s="3" t="s">
        <v>149</v>
      </c>
      <c r="C12" s="3" t="s">
        <v>155</v>
      </c>
      <c r="D12" s="3" t="s">
        <v>156</v>
      </c>
      <c r="E12" s="3" t="s">
        <v>169</v>
      </c>
      <c r="F12" s="3" t="s">
        <v>170</v>
      </c>
      <c r="G12" s="3" t="s">
        <v>170</v>
      </c>
      <c r="H12" s="3" t="s">
        <v>154</v>
      </c>
      <c r="I12" s="4">
        <v>1531</v>
      </c>
      <c r="J12" s="4">
        <f>=ROUNDDOWN(5.73408239700375,0)</f>
      </c>
      <c r="K12" s="4">
        <v>4720</v>
      </c>
      <c r="L12" s="5">
        <v>0.961</v>
      </c>
      <c r="M12" s="4"/>
      <c r="N12" s="4">
        <f>=ROUNDDOWN({0},0)</f>
      </c>
      <c r="O12" s="4"/>
      <c r="P12" s="5"/>
      <c r="Q12" s="4">
        <v>335</v>
      </c>
      <c r="R12" s="6">
        <v>9182.45</v>
      </c>
      <c r="S12" s="4">
        <v>324</v>
      </c>
      <c r="T12" s="6">
        <v>9658.66</v>
      </c>
      <c r="U12" s="5">
        <v>0.034</v>
      </c>
      <c r="V12" s="5">
        <v>-0.0493</v>
      </c>
      <c r="W12" s="4">
        <v>60</v>
      </c>
      <c r="X12" s="6">
        <v>1868.37</v>
      </c>
      <c r="Y12" s="4">
        <v>62</v>
      </c>
      <c r="Z12" s="6">
        <v>1921.34</v>
      </c>
      <c r="AA12" s="5">
        <v>-0.0323</v>
      </c>
      <c r="AB12" s="5">
        <v>-0.0276</v>
      </c>
      <c r="AC12" s="4">
        <v>47</v>
      </c>
      <c r="AD12" s="6">
        <v>1355.11</v>
      </c>
      <c r="AE12" s="4">
        <v>85</v>
      </c>
      <c r="AF12" s="6">
        <v>2530.54</v>
      </c>
      <c r="AG12" s="5">
        <v>-0.4471</v>
      </c>
      <c r="AH12" s="5">
        <v>-0.4645</v>
      </c>
      <c r="AI12" s="4">
        <v>21</v>
      </c>
      <c r="AJ12" s="6">
        <v>604.53</v>
      </c>
      <c r="AK12" s="4">
        <v>22</v>
      </c>
      <c r="AL12" s="6">
        <v>689.28</v>
      </c>
      <c r="AM12" s="5">
        <v>-0.0455</v>
      </c>
      <c r="AN12" s="5">
        <v>-0.123</v>
      </c>
      <c r="AO12" s="4">
        <v>65</v>
      </c>
      <c r="AP12" s="6">
        <v>1649.75</v>
      </c>
      <c r="AQ12" s="4">
        <v>85</v>
      </c>
      <c r="AR12" s="6">
        <v>2602.35</v>
      </c>
      <c r="AS12" s="5">
        <v>-0.2353</v>
      </c>
      <c r="AT12" s="5">
        <v>-0.3661</v>
      </c>
      <c r="AU12" s="4">
        <v>103</v>
      </c>
      <c r="AV12" s="6">
        <v>2662.68</v>
      </c>
      <c r="AW12" s="4">
        <v>17</v>
      </c>
      <c r="AX12" s="6">
        <v>449.44</v>
      </c>
      <c r="AY12" s="5">
        <v>5.0588</v>
      </c>
      <c r="AZ12" s="5">
        <v>4.9244</v>
      </c>
      <c r="BA12" s="4">
        <v>21</v>
      </c>
      <c r="BB12" s="6">
        <v>553.19</v>
      </c>
      <c r="BC12" s="4">
        <v>20</v>
      </c>
      <c r="BD12" s="6">
        <v>525.55</v>
      </c>
      <c r="BE12" s="5">
        <v>0.05</v>
      </c>
      <c r="BF12" s="5">
        <v>0.0526</v>
      </c>
      <c r="BG12" s="4">
        <v>6</v>
      </c>
      <c r="BH12" s="6">
        <v>150.17</v>
      </c>
      <c r="BI12" s="4">
        <v>9</v>
      </c>
      <c r="BJ12" s="6">
        <v>268.51</v>
      </c>
      <c r="BK12" s="5">
        <v>-0.3333</v>
      </c>
      <c r="BL12" s="5">
        <v>-0.4407</v>
      </c>
      <c r="BM12" s="4"/>
      <c r="BN12" s="6"/>
      <c r="BO12" s="4">
        <v>3</v>
      </c>
      <c r="BP12" s="6">
        <v>96.16</v>
      </c>
      <c r="BQ12" s="5"/>
      <c r="BR12" s="5"/>
      <c r="BS12" s="4">
        <v>6</v>
      </c>
      <c r="BT12" s="6">
        <v>190.51</v>
      </c>
      <c r="BU12" s="4">
        <v>7</v>
      </c>
      <c r="BV12" s="6">
        <v>216.89</v>
      </c>
      <c r="BW12" s="5">
        <v>-0.1429</v>
      </c>
      <c r="BX12" s="5">
        <v>-0.1216</v>
      </c>
      <c r="BY12" s="4">
        <v>6</v>
      </c>
      <c r="BZ12" s="6">
        <v>148.14</v>
      </c>
      <c r="CA12" s="4">
        <v>10</v>
      </c>
      <c r="CB12" s="6">
        <v>252.86</v>
      </c>
      <c r="CC12" s="5">
        <v>-0.4</v>
      </c>
      <c r="CD12" s="5">
        <v>-0.4141</v>
      </c>
      <c r="CE12" s="4"/>
      <c r="CF12" s="6"/>
      <c r="CG12" s="4"/>
      <c r="CH12" s="6"/>
      <c r="CI12" s="5"/>
      <c r="CJ12" s="5"/>
      <c r="CK12" s="4"/>
      <c r="CL12" s="6"/>
      <c r="CM12" s="4"/>
      <c r="CN12" s="6"/>
      <c r="CO12" s="5"/>
      <c r="CP12" s="5"/>
      <c r="CQ12" s="4"/>
      <c r="CR12" s="6"/>
      <c r="CS12" s="4"/>
      <c r="CT12" s="6"/>
      <c r="CU12" s="5"/>
      <c r="CV12" s="5"/>
      <c r="CW12" s="4"/>
      <c r="CX12" s="6"/>
      <c r="CY12" s="4">
        <v>4</v>
      </c>
      <c r="CZ12" s="6">
        <v>105.74</v>
      </c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  <c r="HY12" s="4"/>
      <c r="HZ12" s="6"/>
      <c r="IA12" s="4"/>
      <c r="IB12" s="6"/>
      <c r="IC12" s="5"/>
      <c r="ID12" s="5"/>
      <c r="IE12" s="4"/>
      <c r="IF12" s="6"/>
      <c r="IG12" s="4"/>
      <c r="IH12" s="6"/>
      <c r="II12" s="5"/>
      <c r="IJ12" s="5"/>
      <c r="IK12" s="4"/>
      <c r="IL12" s="6"/>
      <c r="IM12" s="4"/>
      <c r="IN12" s="6"/>
      <c r="IO12" s="5"/>
      <c r="IP12" s="5"/>
      <c r="IQ12" s="4"/>
      <c r="IR12" s="6"/>
      <c r="IS12" s="4"/>
      <c r="IT12" s="6"/>
      <c r="IU12" s="5"/>
      <c r="IV12" s="5"/>
      <c r="IW12" s="4"/>
      <c r="IX12" s="6"/>
      <c r="IY12" s="4"/>
      <c r="IZ12" s="6"/>
      <c r="JA12" s="5"/>
      <c r="JB12" s="5"/>
      <c r="JC12" s="4"/>
      <c r="JD12" s="6"/>
      <c r="JE12" s="4"/>
      <c r="JF12" s="6"/>
      <c r="JG12" s="5"/>
      <c r="JH12" s="5"/>
      <c r="JI12" s="4">
        <v>1530</v>
      </c>
      <c r="JJ12" s="4"/>
      <c r="JK12" s="4"/>
      <c r="JL12" s="4"/>
      <c r="JM12" s="4"/>
      <c r="JN12" s="4"/>
      <c r="JO12" s="4"/>
      <c r="JP12" s="4">
        <v>1</v>
      </c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>
        <v>1460</v>
      </c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>
        <v>1480</v>
      </c>
      <c r="LE12" s="4"/>
      <c r="LF12" s="4"/>
      <c r="LG12" s="4"/>
      <c r="LH12" s="4"/>
      <c r="LI12" s="4"/>
      <c r="LJ12" s="4"/>
      <c r="LK12" s="4"/>
      <c r="LL12" s="4"/>
      <c r="LM12" s="4"/>
      <c r="LN12" s="4">
        <v>270</v>
      </c>
      <c r="LO12" s="4"/>
      <c r="LP12" s="4"/>
      <c r="LQ12" s="4"/>
      <c r="LR12" s="4">
        <v>990</v>
      </c>
      <c r="LS12" s="4">
        <v>330</v>
      </c>
      <c r="LT12" s="4"/>
      <c r="LU12" s="4">
        <v>190</v>
      </c>
      <c r="LV12" s="4"/>
      <c r="LW12" s="4"/>
    </row>
    <row r="13">
      <c r="A13" s="3" t="s">
        <v>148</v>
      </c>
      <c r="B13" s="3" t="s">
        <v>171</v>
      </c>
      <c r="C13" s="3" t="s">
        <v>172</v>
      </c>
      <c r="D13" s="3" t="s">
        <v>173</v>
      </c>
      <c r="E13" s="3" t="s">
        <v>174</v>
      </c>
      <c r="F13" s="3" t="s">
        <v>174</v>
      </c>
      <c r="G13" s="3" t="s">
        <v>174</v>
      </c>
      <c r="H13" s="3" t="s">
        <v>159</v>
      </c>
      <c r="I13" s="4">
        <v>1685</v>
      </c>
      <c r="J13" s="4">
        <f>=ROUNDDOWN(15.3600729261623,0)</f>
      </c>
      <c r="K13" s="4">
        <v>1600</v>
      </c>
      <c r="L13" s="5">
        <v>0.9141</v>
      </c>
      <c r="M13" s="4"/>
      <c r="N13" s="4">
        <f>=ROUNDDOWN({0},0)</f>
      </c>
      <c r="O13" s="4"/>
      <c r="P13" s="5"/>
      <c r="Q13" s="4">
        <v>163</v>
      </c>
      <c r="R13" s="6">
        <v>8839.64</v>
      </c>
      <c r="S13" s="4">
        <v>224</v>
      </c>
      <c r="T13" s="6">
        <v>12089.54</v>
      </c>
      <c r="U13" s="5">
        <v>-0.2723</v>
      </c>
      <c r="V13" s="5">
        <v>-0.2688</v>
      </c>
      <c r="W13" s="4"/>
      <c r="X13" s="6"/>
      <c r="Y13" s="4"/>
      <c r="Z13" s="6"/>
      <c r="AA13" s="5"/>
      <c r="AB13" s="5"/>
      <c r="AC13" s="4">
        <v>32</v>
      </c>
      <c r="AD13" s="6">
        <v>1753.44</v>
      </c>
      <c r="AE13" s="4">
        <v>24</v>
      </c>
      <c r="AF13" s="6">
        <v>1228.44</v>
      </c>
      <c r="AG13" s="5">
        <v>0.3333</v>
      </c>
      <c r="AH13" s="5">
        <v>0.4274</v>
      </c>
      <c r="AI13" s="4">
        <v>19</v>
      </c>
      <c r="AJ13" s="6">
        <v>934.43</v>
      </c>
      <c r="AK13" s="4"/>
      <c r="AL13" s="6"/>
      <c r="AM13" s="5"/>
      <c r="AN13" s="5"/>
      <c r="AO13" s="4">
        <v>44</v>
      </c>
      <c r="AP13" s="6">
        <v>2405.56</v>
      </c>
      <c r="AQ13" s="4">
        <v>71</v>
      </c>
      <c r="AR13" s="6">
        <v>3839.19</v>
      </c>
      <c r="AS13" s="5">
        <v>-0.3803</v>
      </c>
      <c r="AT13" s="5">
        <v>-0.3734</v>
      </c>
      <c r="AU13" s="4">
        <v>32</v>
      </c>
      <c r="AV13" s="6">
        <v>1760.32</v>
      </c>
      <c r="AW13" s="4">
        <v>52</v>
      </c>
      <c r="AX13" s="6">
        <v>2932.03</v>
      </c>
      <c r="AY13" s="5">
        <v>-0.3846</v>
      </c>
      <c r="AZ13" s="5">
        <v>-0.3996</v>
      </c>
      <c r="BA13" s="4">
        <v>8</v>
      </c>
      <c r="BB13" s="6">
        <v>454.12</v>
      </c>
      <c r="BC13" s="4">
        <v>70</v>
      </c>
      <c r="BD13" s="6">
        <v>3711.58</v>
      </c>
      <c r="BE13" s="5">
        <v>-0.8857</v>
      </c>
      <c r="BF13" s="5">
        <v>-0.8776</v>
      </c>
      <c r="BG13" s="4">
        <v>12</v>
      </c>
      <c r="BH13" s="6">
        <v>562.93</v>
      </c>
      <c r="BI13" s="4">
        <v>4</v>
      </c>
      <c r="BJ13" s="6">
        <v>204.98</v>
      </c>
      <c r="BK13" s="5">
        <v>2</v>
      </c>
      <c r="BL13" s="5">
        <v>1.7463</v>
      </c>
      <c r="BM13" s="4">
        <v>14</v>
      </c>
      <c r="BN13" s="6">
        <v>812.46</v>
      </c>
      <c r="BO13" s="4">
        <v>3</v>
      </c>
      <c r="BP13" s="6">
        <v>173.32</v>
      </c>
      <c r="BQ13" s="5">
        <v>3.6667</v>
      </c>
      <c r="BR13" s="5">
        <v>3.6876</v>
      </c>
      <c r="BS13" s="4"/>
      <c r="BT13" s="6"/>
      <c r="BU13" s="4"/>
      <c r="BV13" s="6"/>
      <c r="BW13" s="5"/>
      <c r="BX13" s="5"/>
      <c r="BY13" s="4"/>
      <c r="BZ13" s="6"/>
      <c r="CA13" s="4"/>
      <c r="CB13" s="6"/>
      <c r="CC13" s="5"/>
      <c r="CD13" s="5"/>
      <c r="CE13" s="4"/>
      <c r="CF13" s="6"/>
      <c r="CG13" s="4"/>
      <c r="CH13" s="6"/>
      <c r="CI13" s="5"/>
      <c r="CJ13" s="5"/>
      <c r="CK13" s="4"/>
      <c r="CL13" s="6"/>
      <c r="CM13" s="4"/>
      <c r="CN13" s="6"/>
      <c r="CO13" s="5"/>
      <c r="CP13" s="5"/>
      <c r="CQ13" s="4"/>
      <c r="CR13" s="6"/>
      <c r="CS13" s="4"/>
      <c r="CT13" s="6"/>
      <c r="CU13" s="5"/>
      <c r="CV13" s="5"/>
      <c r="CW13" s="4"/>
      <c r="CX13" s="6"/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>
        <v>2</v>
      </c>
      <c r="DJ13" s="6">
        <v>156.38</v>
      </c>
      <c r="DK13" s="4"/>
      <c r="DL13" s="6"/>
      <c r="DM13" s="5"/>
      <c r="DN13" s="5"/>
      <c r="DO13" s="4"/>
      <c r="DP13" s="6"/>
      <c r="DQ13" s="4"/>
      <c r="DR13" s="6"/>
      <c r="DS13" s="5"/>
      <c r="DT13" s="5"/>
      <c r="DU13" s="4"/>
      <c r="DV13" s="6"/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  <c r="HY13" s="4"/>
      <c r="HZ13" s="6"/>
      <c r="IA13" s="4"/>
      <c r="IB13" s="6"/>
      <c r="IC13" s="5"/>
      <c r="ID13" s="5"/>
      <c r="IE13" s="4"/>
      <c r="IF13" s="6"/>
      <c r="IG13" s="4"/>
      <c r="IH13" s="6"/>
      <c r="II13" s="5"/>
      <c r="IJ13" s="5"/>
      <c r="IK13" s="4"/>
      <c r="IL13" s="6"/>
      <c r="IM13" s="4"/>
      <c r="IN13" s="6"/>
      <c r="IO13" s="5"/>
      <c r="IP13" s="5"/>
      <c r="IQ13" s="4"/>
      <c r="IR13" s="6"/>
      <c r="IS13" s="4"/>
      <c r="IT13" s="6"/>
      <c r="IU13" s="5"/>
      <c r="IV13" s="5"/>
      <c r="IW13" s="4"/>
      <c r="IX13" s="6"/>
      <c r="IY13" s="4"/>
      <c r="IZ13" s="6"/>
      <c r="JA13" s="5"/>
      <c r="JB13" s="5"/>
      <c r="JC13" s="4"/>
      <c r="JD13" s="6"/>
      <c r="JE13" s="4"/>
      <c r="JF13" s="6"/>
      <c r="JG13" s="5"/>
      <c r="JH13" s="5"/>
      <c r="JI13" s="4">
        <v>1685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>
        <v>500</v>
      </c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>
        <v>300</v>
      </c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>
        <v>430</v>
      </c>
      <c r="LO13" s="4"/>
      <c r="LP13" s="4"/>
      <c r="LQ13" s="4"/>
      <c r="LR13" s="4"/>
      <c r="LS13" s="4">
        <v>370</v>
      </c>
      <c r="LT13" s="4"/>
      <c r="LU13" s="4"/>
      <c r="LV13" s="4"/>
      <c r="LW13" s="4"/>
    </row>
    <row r="14">
      <c r="A14" s="3" t="s">
        <v>148</v>
      </c>
      <c r="B14" s="3" t="s">
        <v>175</v>
      </c>
      <c r="C14" s="3" t="s">
        <v>176</v>
      </c>
      <c r="D14" s="3" t="s">
        <v>176</v>
      </c>
      <c r="E14" s="3" t="s">
        <v>177</v>
      </c>
      <c r="F14" s="3" t="s">
        <v>177</v>
      </c>
      <c r="G14" s="3" t="s">
        <v>177</v>
      </c>
      <c r="H14" s="3" t="s">
        <v>162</v>
      </c>
      <c r="I14" s="4">
        <v>1037</v>
      </c>
      <c r="J14" s="4">
        <f>=ROUNDDOWN(39.8846153846154,0)</f>
      </c>
      <c r="K14" s="4">
        <v>290</v>
      </c>
      <c r="L14" s="5">
        <v>1</v>
      </c>
      <c r="M14" s="4"/>
      <c r="N14" s="4">
        <f>=ROUNDDOWN({0},0)</f>
      </c>
      <c r="O14" s="4"/>
      <c r="P14" s="5"/>
      <c r="Q14" s="4">
        <v>59</v>
      </c>
      <c r="R14" s="6">
        <v>4495.6</v>
      </c>
      <c r="S14" s="4"/>
      <c r="T14" s="6"/>
      <c r="U14" s="5"/>
      <c r="V14" s="5"/>
      <c r="W14" s="4"/>
      <c r="X14" s="6"/>
      <c r="Y14" s="4"/>
      <c r="Z14" s="6"/>
      <c r="AA14" s="5"/>
      <c r="AB14" s="5"/>
      <c r="AC14" s="4"/>
      <c r="AD14" s="6"/>
      <c r="AE14" s="4"/>
      <c r="AF14" s="6"/>
      <c r="AG14" s="5"/>
      <c r="AH14" s="5"/>
      <c r="AI14" s="4">
        <v>24</v>
      </c>
      <c r="AJ14" s="6">
        <v>1900.39</v>
      </c>
      <c r="AK14" s="4"/>
      <c r="AL14" s="6"/>
      <c r="AM14" s="5"/>
      <c r="AN14" s="5"/>
      <c r="AO14" s="4"/>
      <c r="AP14" s="6"/>
      <c r="AQ14" s="4"/>
      <c r="AR14" s="6"/>
      <c r="AS14" s="5"/>
      <c r="AT14" s="5"/>
      <c r="AU14" s="4">
        <v>1</v>
      </c>
      <c r="AV14" s="6">
        <v>86.4</v>
      </c>
      <c r="AW14" s="4"/>
      <c r="AX14" s="6"/>
      <c r="AY14" s="5"/>
      <c r="AZ14" s="5"/>
      <c r="BA14" s="4">
        <v>6</v>
      </c>
      <c r="BB14" s="6">
        <v>482.98</v>
      </c>
      <c r="BC14" s="4"/>
      <c r="BD14" s="6"/>
      <c r="BE14" s="5"/>
      <c r="BF14" s="5"/>
      <c r="BG14" s="4">
        <v>24</v>
      </c>
      <c r="BH14" s="6">
        <v>1735.86</v>
      </c>
      <c r="BI14" s="4"/>
      <c r="BJ14" s="6"/>
      <c r="BK14" s="5"/>
      <c r="BL14" s="5"/>
      <c r="BM14" s="4">
        <v>4</v>
      </c>
      <c r="BN14" s="6">
        <v>289.97</v>
      </c>
      <c r="BO14" s="4"/>
      <c r="BP14" s="6"/>
      <c r="BQ14" s="5"/>
      <c r="BR14" s="5"/>
      <c r="BS14" s="4"/>
      <c r="BT14" s="6"/>
      <c r="BU14" s="4"/>
      <c r="BV14" s="6"/>
      <c r="BW14" s="5"/>
      <c r="BX14" s="5"/>
      <c r="BY14" s="4"/>
      <c r="BZ14" s="6"/>
      <c r="CA14" s="4"/>
      <c r="CB14" s="6"/>
      <c r="CC14" s="5"/>
      <c r="CD14" s="5"/>
      <c r="CE14" s="4"/>
      <c r="CF14" s="6"/>
      <c r="CG14" s="4"/>
      <c r="CH14" s="6"/>
      <c r="CI14" s="5"/>
      <c r="CJ14" s="5"/>
      <c r="CK14" s="4"/>
      <c r="CL14" s="6"/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/>
      <c r="DD14" s="6"/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/>
      <c r="DP14" s="6"/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  <c r="HY14" s="4"/>
      <c r="HZ14" s="6"/>
      <c r="IA14" s="4"/>
      <c r="IB14" s="6"/>
      <c r="IC14" s="5"/>
      <c r="ID14" s="5"/>
      <c r="IE14" s="4"/>
      <c r="IF14" s="6"/>
      <c r="IG14" s="4"/>
      <c r="IH14" s="6"/>
      <c r="II14" s="5"/>
      <c r="IJ14" s="5"/>
      <c r="IK14" s="4"/>
      <c r="IL14" s="6"/>
      <c r="IM14" s="4"/>
      <c r="IN14" s="6"/>
      <c r="IO14" s="5"/>
      <c r="IP14" s="5"/>
      <c r="IQ14" s="4"/>
      <c r="IR14" s="6"/>
      <c r="IS14" s="4"/>
      <c r="IT14" s="6"/>
      <c r="IU14" s="5"/>
      <c r="IV14" s="5"/>
      <c r="IW14" s="4"/>
      <c r="IX14" s="6"/>
      <c r="IY14" s="4"/>
      <c r="IZ14" s="6"/>
      <c r="JA14" s="5"/>
      <c r="JB14" s="5"/>
      <c r="JC14" s="4"/>
      <c r="JD14" s="6"/>
      <c r="JE14" s="4"/>
      <c r="JF14" s="6"/>
      <c r="JG14" s="5"/>
      <c r="JH14" s="5"/>
      <c r="JI14" s="4">
        <v>1033</v>
      </c>
      <c r="JJ14" s="4"/>
      <c r="JK14" s="4"/>
      <c r="JL14" s="4"/>
      <c r="JM14" s="4"/>
      <c r="JN14" s="4"/>
      <c r="JO14" s="4"/>
      <c r="JP14" s="4">
        <v>4</v>
      </c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>
        <v>290</v>
      </c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</row>
    <row r="15">
      <c r="A15" s="3" t="s">
        <v>148</v>
      </c>
      <c r="B15" s="3" t="s">
        <v>175</v>
      </c>
      <c r="C15" s="3" t="s">
        <v>172</v>
      </c>
      <c r="D15" s="3" t="s">
        <v>172</v>
      </c>
      <c r="E15" s="3" t="s">
        <v>177</v>
      </c>
      <c r="F15" s="3" t="s">
        <v>177</v>
      </c>
      <c r="G15" s="3" t="s">
        <v>177</v>
      </c>
      <c r="H15" s="3" t="s">
        <v>162</v>
      </c>
      <c r="I15" s="4">
        <v>551</v>
      </c>
      <c r="J15" s="4">
        <f>=ROUNDDOWN(27.2772277227723,0)</f>
      </c>
      <c r="K15" s="4">
        <v>510</v>
      </c>
      <c r="L15" s="5">
        <v>1</v>
      </c>
      <c r="M15" s="4"/>
      <c r="N15" s="4">
        <f>=ROUNDDOWN({0},0)</f>
      </c>
      <c r="O15" s="4"/>
      <c r="P15" s="5"/>
      <c r="Q15" s="4">
        <v>33</v>
      </c>
      <c r="R15" s="6">
        <v>3206.13</v>
      </c>
      <c r="S15" s="4"/>
      <c r="T15" s="6"/>
      <c r="U15" s="5"/>
      <c r="V15" s="5"/>
      <c r="W15" s="4"/>
      <c r="X15" s="6"/>
      <c r="Y15" s="4"/>
      <c r="Z15" s="6"/>
      <c r="AA15" s="5"/>
      <c r="AB15" s="5"/>
      <c r="AC15" s="4"/>
      <c r="AD15" s="6"/>
      <c r="AE15" s="4"/>
      <c r="AF15" s="6"/>
      <c r="AG15" s="5"/>
      <c r="AH15" s="5"/>
      <c r="AI15" s="4">
        <v>14</v>
      </c>
      <c r="AJ15" s="6">
        <v>1343.94</v>
      </c>
      <c r="AK15" s="4"/>
      <c r="AL15" s="6"/>
      <c r="AM15" s="5"/>
      <c r="AN15" s="5"/>
      <c r="AO15" s="4"/>
      <c r="AP15" s="6"/>
      <c r="AQ15" s="4"/>
      <c r="AR15" s="6"/>
      <c r="AS15" s="5"/>
      <c r="AT15" s="5"/>
      <c r="AU15" s="4">
        <v>2</v>
      </c>
      <c r="AV15" s="6">
        <v>215.98</v>
      </c>
      <c r="AW15" s="4"/>
      <c r="AX15" s="6"/>
      <c r="AY15" s="5"/>
      <c r="AZ15" s="5"/>
      <c r="BA15" s="4"/>
      <c r="BB15" s="6"/>
      <c r="BC15" s="4"/>
      <c r="BD15" s="6"/>
      <c r="BE15" s="5"/>
      <c r="BF15" s="5"/>
      <c r="BG15" s="4">
        <v>10</v>
      </c>
      <c r="BH15" s="6">
        <v>924.94</v>
      </c>
      <c r="BI15" s="4"/>
      <c r="BJ15" s="6"/>
      <c r="BK15" s="5"/>
      <c r="BL15" s="5"/>
      <c r="BM15" s="4">
        <v>7</v>
      </c>
      <c r="BN15" s="6">
        <v>721.27</v>
      </c>
      <c r="BO15" s="4"/>
      <c r="BP15" s="6"/>
      <c r="BQ15" s="5"/>
      <c r="BR15" s="5"/>
      <c r="BS15" s="4"/>
      <c r="BT15" s="6"/>
      <c r="BU15" s="4"/>
      <c r="BV15" s="6"/>
      <c r="BW15" s="5"/>
      <c r="BX15" s="5"/>
      <c r="BY15" s="4"/>
      <c r="BZ15" s="6"/>
      <c r="CA15" s="4"/>
      <c r="CB15" s="6"/>
      <c r="CC15" s="5"/>
      <c r="CD15" s="5"/>
      <c r="CE15" s="4"/>
      <c r="CF15" s="6"/>
      <c r="CG15" s="4"/>
      <c r="CH15" s="6"/>
      <c r="CI15" s="5"/>
      <c r="CJ15" s="5"/>
      <c r="CK15" s="4"/>
      <c r="CL15" s="6"/>
      <c r="CM15" s="4"/>
      <c r="CN15" s="6"/>
      <c r="CO15" s="5"/>
      <c r="CP15" s="5"/>
      <c r="CQ15" s="4"/>
      <c r="CR15" s="6"/>
      <c r="CS15" s="4"/>
      <c r="CT15" s="6"/>
      <c r="CU15" s="5"/>
      <c r="CV15" s="5"/>
      <c r="CW15" s="4"/>
      <c r="CX15" s="6"/>
      <c r="CY15" s="4"/>
      <c r="CZ15" s="6"/>
      <c r="DA15" s="5"/>
      <c r="DB15" s="5"/>
      <c r="DC15" s="4"/>
      <c r="DD15" s="6"/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/>
      <c r="DV15" s="6"/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  <c r="HY15" s="4"/>
      <c r="HZ15" s="6"/>
      <c r="IA15" s="4"/>
      <c r="IB15" s="6"/>
      <c r="IC15" s="5"/>
      <c r="ID15" s="5"/>
      <c r="IE15" s="4"/>
      <c r="IF15" s="6"/>
      <c r="IG15" s="4"/>
      <c r="IH15" s="6"/>
      <c r="II15" s="5"/>
      <c r="IJ15" s="5"/>
      <c r="IK15" s="4"/>
      <c r="IL15" s="6"/>
      <c r="IM15" s="4"/>
      <c r="IN15" s="6"/>
      <c r="IO15" s="5"/>
      <c r="IP15" s="5"/>
      <c r="IQ15" s="4"/>
      <c r="IR15" s="6"/>
      <c r="IS15" s="4"/>
      <c r="IT15" s="6"/>
      <c r="IU15" s="5"/>
      <c r="IV15" s="5"/>
      <c r="IW15" s="4"/>
      <c r="IX15" s="6"/>
      <c r="IY15" s="4"/>
      <c r="IZ15" s="6"/>
      <c r="JA15" s="5"/>
      <c r="JB15" s="5"/>
      <c r="JC15" s="4"/>
      <c r="JD15" s="6"/>
      <c r="JE15" s="4"/>
      <c r="JF15" s="6"/>
      <c r="JG15" s="5"/>
      <c r="JH15" s="5"/>
      <c r="JI15" s="4">
        <v>551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>
        <v>250</v>
      </c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>
        <v>260</v>
      </c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</row>
    <row r="16">
      <c r="A16" s="3" t="s">
        <v>148</v>
      </c>
      <c r="B16" s="3" t="s">
        <v>160</v>
      </c>
      <c r="C16" s="3" t="s">
        <v>150</v>
      </c>
      <c r="D16" s="3" t="s">
        <v>178</v>
      </c>
      <c r="E16" s="3" t="s">
        <v>179</v>
      </c>
      <c r="F16" s="3" t="s">
        <v>179</v>
      </c>
      <c r="G16" s="3" t="s">
        <v>179</v>
      </c>
      <c r="H16" s="3" t="s">
        <v>180</v>
      </c>
      <c r="I16" s="4">
        <v>1088</v>
      </c>
      <c r="J16" s="4">
        <f>=ROUNDDOWN(16.7384615384615,0)</f>
      </c>
      <c r="K16" s="4">
        <v>970</v>
      </c>
      <c r="L16" s="5">
        <v>1</v>
      </c>
      <c r="M16" s="4"/>
      <c r="N16" s="4">
        <f>=ROUNDDOWN({0},0)</f>
      </c>
      <c r="O16" s="4"/>
      <c r="P16" s="5"/>
      <c r="Q16" s="4">
        <v>51</v>
      </c>
      <c r="R16" s="6">
        <v>5945.07</v>
      </c>
      <c r="S16" s="4">
        <v>39</v>
      </c>
      <c r="T16" s="6">
        <v>4428.97</v>
      </c>
      <c r="U16" s="5">
        <v>0.3077</v>
      </c>
      <c r="V16" s="5">
        <v>0.3423</v>
      </c>
      <c r="W16" s="4">
        <v>1</v>
      </c>
      <c r="X16" s="6">
        <v>141.77</v>
      </c>
      <c r="Y16" s="4">
        <v>7</v>
      </c>
      <c r="Z16" s="6">
        <v>794.51</v>
      </c>
      <c r="AA16" s="5">
        <v>-0.8571</v>
      </c>
      <c r="AB16" s="5">
        <v>-0.8216</v>
      </c>
      <c r="AC16" s="4">
        <v>11</v>
      </c>
      <c r="AD16" s="6">
        <v>1204.98</v>
      </c>
      <c r="AE16" s="4">
        <v>6</v>
      </c>
      <c r="AF16" s="6">
        <v>601.08</v>
      </c>
      <c r="AG16" s="5">
        <v>0.8333</v>
      </c>
      <c r="AH16" s="5">
        <v>1.0047</v>
      </c>
      <c r="AI16" s="4">
        <v>4</v>
      </c>
      <c r="AJ16" s="6">
        <v>505.28</v>
      </c>
      <c r="AK16" s="4">
        <v>1</v>
      </c>
      <c r="AL16" s="6">
        <v>156.26</v>
      </c>
      <c r="AM16" s="5">
        <v>3</v>
      </c>
      <c r="AN16" s="5">
        <v>2.2336</v>
      </c>
      <c r="AO16" s="4">
        <v>5</v>
      </c>
      <c r="AP16" s="6">
        <v>604.75</v>
      </c>
      <c r="AQ16" s="4">
        <v>5</v>
      </c>
      <c r="AR16" s="6">
        <v>548.75</v>
      </c>
      <c r="AS16" s="5"/>
      <c r="AT16" s="5">
        <v>0.1021</v>
      </c>
      <c r="AU16" s="4">
        <v>8</v>
      </c>
      <c r="AV16" s="6">
        <v>991.14</v>
      </c>
      <c r="AW16" s="4"/>
      <c r="AX16" s="6"/>
      <c r="AY16" s="5"/>
      <c r="AZ16" s="5"/>
      <c r="BA16" s="4">
        <v>10</v>
      </c>
      <c r="BB16" s="6">
        <v>1002.78</v>
      </c>
      <c r="BC16" s="4">
        <v>16</v>
      </c>
      <c r="BD16" s="6">
        <v>1833.37</v>
      </c>
      <c r="BE16" s="5">
        <v>-0.375</v>
      </c>
      <c r="BF16" s="5">
        <v>-0.453</v>
      </c>
      <c r="BG16" s="4">
        <v>2</v>
      </c>
      <c r="BH16" s="6">
        <v>230.38</v>
      </c>
      <c r="BI16" s="4">
        <v>1</v>
      </c>
      <c r="BJ16" s="6">
        <v>107.96</v>
      </c>
      <c r="BK16" s="5">
        <v>1</v>
      </c>
      <c r="BL16" s="5">
        <v>1.1339</v>
      </c>
      <c r="BM16" s="4">
        <v>5</v>
      </c>
      <c r="BN16" s="6">
        <v>653.07</v>
      </c>
      <c r="BO16" s="4">
        <v>1</v>
      </c>
      <c r="BP16" s="6">
        <v>122.7</v>
      </c>
      <c r="BQ16" s="5">
        <v>4</v>
      </c>
      <c r="BR16" s="5">
        <v>4.3225</v>
      </c>
      <c r="BS16" s="4">
        <v>1</v>
      </c>
      <c r="BT16" s="6">
        <v>112.88</v>
      </c>
      <c r="BU16" s="4"/>
      <c r="BV16" s="6"/>
      <c r="BW16" s="5"/>
      <c r="BX16" s="5"/>
      <c r="BY16" s="4"/>
      <c r="BZ16" s="6"/>
      <c r="CA16" s="4"/>
      <c r="CB16" s="6"/>
      <c r="CC16" s="5"/>
      <c r="CD16" s="5"/>
      <c r="CE16" s="4"/>
      <c r="CF16" s="6"/>
      <c r="CG16" s="4"/>
      <c r="CH16" s="6"/>
      <c r="CI16" s="5"/>
      <c r="CJ16" s="5"/>
      <c r="CK16" s="4"/>
      <c r="CL16" s="6"/>
      <c r="CM16" s="4"/>
      <c r="CN16" s="6"/>
      <c r="CO16" s="5"/>
      <c r="CP16" s="5"/>
      <c r="CQ16" s="4"/>
      <c r="CR16" s="6"/>
      <c r="CS16" s="4"/>
      <c r="CT16" s="6"/>
      <c r="CU16" s="5"/>
      <c r="CV16" s="5"/>
      <c r="CW16" s="4"/>
      <c r="CX16" s="6"/>
      <c r="CY16" s="4">
        <v>1</v>
      </c>
      <c r="CZ16" s="6">
        <v>150.15</v>
      </c>
      <c r="DA16" s="5"/>
      <c r="DB16" s="5"/>
      <c r="DC16" s="4">
        <v>3</v>
      </c>
      <c r="DD16" s="6">
        <v>364.93</v>
      </c>
      <c r="DE16" s="4">
        <v>1</v>
      </c>
      <c r="DF16" s="6">
        <v>114.19</v>
      </c>
      <c r="DG16" s="5">
        <v>2</v>
      </c>
      <c r="DH16" s="5">
        <v>2.1958</v>
      </c>
      <c r="DI16" s="4"/>
      <c r="DJ16" s="6"/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/>
      <c r="DV16" s="6"/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>
        <v>1</v>
      </c>
      <c r="EH16" s="6">
        <v>133.11</v>
      </c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  <c r="HY16" s="4"/>
      <c r="HZ16" s="6"/>
      <c r="IA16" s="4"/>
      <c r="IB16" s="6"/>
      <c r="IC16" s="5"/>
      <c r="ID16" s="5"/>
      <c r="IE16" s="4"/>
      <c r="IF16" s="6"/>
      <c r="IG16" s="4"/>
      <c r="IH16" s="6"/>
      <c r="II16" s="5"/>
      <c r="IJ16" s="5"/>
      <c r="IK16" s="4"/>
      <c r="IL16" s="6"/>
      <c r="IM16" s="4"/>
      <c r="IN16" s="6"/>
      <c r="IO16" s="5"/>
      <c r="IP16" s="5"/>
      <c r="IQ16" s="4"/>
      <c r="IR16" s="6"/>
      <c r="IS16" s="4"/>
      <c r="IT16" s="6"/>
      <c r="IU16" s="5"/>
      <c r="IV16" s="5"/>
      <c r="IW16" s="4"/>
      <c r="IX16" s="6"/>
      <c r="IY16" s="4"/>
      <c r="IZ16" s="6"/>
      <c r="JA16" s="5"/>
      <c r="JB16" s="5"/>
      <c r="JC16" s="4"/>
      <c r="JD16" s="6"/>
      <c r="JE16" s="4"/>
      <c r="JF16" s="6"/>
      <c r="JG16" s="5"/>
      <c r="JH16" s="5"/>
      <c r="JI16" s="4">
        <v>1082</v>
      </c>
      <c r="JJ16" s="4"/>
      <c r="JK16" s="4"/>
      <c r="JL16" s="4"/>
      <c r="JM16" s="4"/>
      <c r="JN16" s="4"/>
      <c r="JO16" s="4"/>
      <c r="JP16" s="4">
        <v>6</v>
      </c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>
        <v>250</v>
      </c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>
        <v>460</v>
      </c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>
        <v>260</v>
      </c>
      <c r="LQ16" s="4"/>
      <c r="LR16" s="4"/>
      <c r="LS16" s="4"/>
      <c r="LT16" s="4"/>
      <c r="LU16" s="4"/>
      <c r="LV16" s="4"/>
      <c r="LW16" s="4"/>
    </row>
    <row r="17">
      <c r="A17" s="3" t="s">
        <v>148</v>
      </c>
      <c r="B17" s="3" t="s">
        <v>171</v>
      </c>
      <c r="C17" s="3" t="s">
        <v>172</v>
      </c>
      <c r="D17" s="3" t="s">
        <v>173</v>
      </c>
      <c r="E17" s="3" t="s">
        <v>181</v>
      </c>
      <c r="F17" s="3" t="s">
        <v>181</v>
      </c>
      <c r="G17" s="3" t="s">
        <v>181</v>
      </c>
      <c r="H17" s="3" t="s">
        <v>182</v>
      </c>
      <c r="I17" s="4">
        <v>832</v>
      </c>
      <c r="J17" s="4">
        <f>=ROUNDDOWN(52,0)</f>
      </c>
      <c r="K17" s="4">
        <v>300</v>
      </c>
      <c r="L17" s="5">
        <v>0.9252</v>
      </c>
      <c r="M17" s="4"/>
      <c r="N17" s="4">
        <f>=ROUNDDOWN({0},0)</f>
      </c>
      <c r="O17" s="4"/>
      <c r="P17" s="5"/>
      <c r="Q17" s="4">
        <v>63</v>
      </c>
      <c r="R17" s="6">
        <v>5702.83</v>
      </c>
      <c r="S17" s="4">
        <v>20</v>
      </c>
      <c r="T17" s="6">
        <v>1505.96</v>
      </c>
      <c r="U17" s="5">
        <v>2.15</v>
      </c>
      <c r="V17" s="5">
        <v>2.7868</v>
      </c>
      <c r="W17" s="4"/>
      <c r="X17" s="6"/>
      <c r="Y17" s="4"/>
      <c r="Z17" s="6"/>
      <c r="AA17" s="5"/>
      <c r="AB17" s="5"/>
      <c r="AC17" s="4">
        <v>1</v>
      </c>
      <c r="AD17" s="6">
        <v>106.97</v>
      </c>
      <c r="AE17" s="4">
        <v>2</v>
      </c>
      <c r="AF17" s="6">
        <v>174.52</v>
      </c>
      <c r="AG17" s="5">
        <v>-0.5</v>
      </c>
      <c r="AH17" s="5">
        <v>-0.3871</v>
      </c>
      <c r="AI17" s="4">
        <v>3</v>
      </c>
      <c r="AJ17" s="6">
        <v>287.01</v>
      </c>
      <c r="AK17" s="4">
        <v>3</v>
      </c>
      <c r="AL17" s="6">
        <v>235.42</v>
      </c>
      <c r="AM17" s="5"/>
      <c r="AN17" s="5">
        <v>0.2191</v>
      </c>
      <c r="AO17" s="4">
        <v>49</v>
      </c>
      <c r="AP17" s="6">
        <v>4219.15</v>
      </c>
      <c r="AQ17" s="4">
        <v>8</v>
      </c>
      <c r="AR17" s="6">
        <v>603.4</v>
      </c>
      <c r="AS17" s="5">
        <v>5.125</v>
      </c>
      <c r="AT17" s="5">
        <v>5.9923</v>
      </c>
      <c r="AU17" s="4">
        <v>6</v>
      </c>
      <c r="AV17" s="6">
        <v>563.95</v>
      </c>
      <c r="AW17" s="4">
        <v>5</v>
      </c>
      <c r="AX17" s="6">
        <v>330.39</v>
      </c>
      <c r="AY17" s="5">
        <v>0.2</v>
      </c>
      <c r="AZ17" s="5">
        <v>0.7069</v>
      </c>
      <c r="BA17" s="4"/>
      <c r="BB17" s="6"/>
      <c r="BC17" s="4"/>
      <c r="BD17" s="6"/>
      <c r="BE17" s="5"/>
      <c r="BF17" s="5"/>
      <c r="BG17" s="4"/>
      <c r="BH17" s="6"/>
      <c r="BI17" s="4"/>
      <c r="BJ17" s="6"/>
      <c r="BK17" s="5"/>
      <c r="BL17" s="5"/>
      <c r="BM17" s="4">
        <v>3</v>
      </c>
      <c r="BN17" s="6">
        <v>347.76</v>
      </c>
      <c r="BO17" s="4">
        <v>2</v>
      </c>
      <c r="BP17" s="6">
        <v>162.23</v>
      </c>
      <c r="BQ17" s="5">
        <v>0.5</v>
      </c>
      <c r="BR17" s="5">
        <v>1.1436</v>
      </c>
      <c r="BS17" s="4"/>
      <c r="BT17" s="6"/>
      <c r="BU17" s="4"/>
      <c r="BV17" s="6"/>
      <c r="BW17" s="5"/>
      <c r="BX17" s="5"/>
      <c r="BY17" s="4"/>
      <c r="BZ17" s="6"/>
      <c r="CA17" s="4"/>
      <c r="CB17" s="6"/>
      <c r="CC17" s="5"/>
      <c r="CD17" s="5"/>
      <c r="CE17" s="4"/>
      <c r="CF17" s="6"/>
      <c r="CG17" s="4"/>
      <c r="CH17" s="6"/>
      <c r="CI17" s="5"/>
      <c r="CJ17" s="5"/>
      <c r="CK17" s="4"/>
      <c r="CL17" s="6"/>
      <c r="CM17" s="4"/>
      <c r="CN17" s="6"/>
      <c r="CO17" s="5"/>
      <c r="CP17" s="5"/>
      <c r="CQ17" s="4"/>
      <c r="CR17" s="6"/>
      <c r="CS17" s="4"/>
      <c r="CT17" s="6"/>
      <c r="CU17" s="5"/>
      <c r="CV17" s="5"/>
      <c r="CW17" s="4"/>
      <c r="CX17" s="6"/>
      <c r="CY17" s="4"/>
      <c r="CZ17" s="6"/>
      <c r="DA17" s="5"/>
      <c r="DB17" s="5"/>
      <c r="DC17" s="4"/>
      <c r="DD17" s="6"/>
      <c r="DE17" s="4"/>
      <c r="DF17" s="6"/>
      <c r="DG17" s="5"/>
      <c r="DH17" s="5"/>
      <c r="DI17" s="4">
        <v>1</v>
      </c>
      <c r="DJ17" s="6">
        <v>177.99</v>
      </c>
      <c r="DK17" s="4"/>
      <c r="DL17" s="6"/>
      <c r="DM17" s="5"/>
      <c r="DN17" s="5"/>
      <c r="DO17" s="4"/>
      <c r="DP17" s="6"/>
      <c r="DQ17" s="4"/>
      <c r="DR17" s="6"/>
      <c r="DS17" s="5"/>
      <c r="DT17" s="5"/>
      <c r="DU17" s="4"/>
      <c r="DV17" s="6"/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/>
      <c r="FN17" s="6"/>
      <c r="FO17" s="5"/>
      <c r="FP17" s="5"/>
      <c r="FQ17" s="4"/>
      <c r="FR17" s="6"/>
      <c r="FS17" s="4"/>
      <c r="FT17" s="6"/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  <c r="HY17" s="4"/>
      <c r="HZ17" s="6"/>
      <c r="IA17" s="4"/>
      <c r="IB17" s="6"/>
      <c r="IC17" s="5"/>
      <c r="ID17" s="5"/>
      <c r="IE17" s="4"/>
      <c r="IF17" s="6"/>
      <c r="IG17" s="4"/>
      <c r="IH17" s="6"/>
      <c r="II17" s="5"/>
      <c r="IJ17" s="5"/>
      <c r="IK17" s="4"/>
      <c r="IL17" s="6"/>
      <c r="IM17" s="4"/>
      <c r="IN17" s="6"/>
      <c r="IO17" s="5"/>
      <c r="IP17" s="5"/>
      <c r="IQ17" s="4"/>
      <c r="IR17" s="6"/>
      <c r="IS17" s="4"/>
      <c r="IT17" s="6"/>
      <c r="IU17" s="5"/>
      <c r="IV17" s="5"/>
      <c r="IW17" s="4"/>
      <c r="IX17" s="6"/>
      <c r="IY17" s="4"/>
      <c r="IZ17" s="6"/>
      <c r="JA17" s="5"/>
      <c r="JB17" s="5"/>
      <c r="JC17" s="4"/>
      <c r="JD17" s="6"/>
      <c r="JE17" s="4"/>
      <c r="JF17" s="6"/>
      <c r="JG17" s="5"/>
      <c r="JH17" s="5"/>
      <c r="JI17" s="4">
        <v>832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>
        <v>300</v>
      </c>
      <c r="LS17" s="4"/>
      <c r="LT17" s="4"/>
      <c r="LU17" s="4"/>
      <c r="LV17" s="4"/>
      <c r="LW17" s="4"/>
    </row>
    <row r="18">
      <c r="A18" s="3" t="s">
        <v>148</v>
      </c>
      <c r="B18" s="3" t="s">
        <v>149</v>
      </c>
      <c r="C18" s="3" t="s">
        <v>172</v>
      </c>
      <c r="D18" s="3" t="s">
        <v>183</v>
      </c>
      <c r="E18" s="3" t="s">
        <v>184</v>
      </c>
      <c r="F18" s="3" t="s">
        <v>185</v>
      </c>
      <c r="G18" s="3" t="s">
        <v>185</v>
      </c>
      <c r="H18" s="3" t="s">
        <v>162</v>
      </c>
      <c r="I18" s="4">
        <v>1039</v>
      </c>
      <c r="J18" s="4">
        <f>=ROUNDDOWN(10.9368421052632,0)</f>
      </c>
      <c r="K18" s="4">
        <v>1700</v>
      </c>
      <c r="L18" s="5">
        <v>1</v>
      </c>
      <c r="M18" s="4"/>
      <c r="N18" s="4">
        <f>=ROUNDDOWN({0},0)</f>
      </c>
      <c r="O18" s="4"/>
      <c r="P18" s="5"/>
      <c r="Q18" s="4">
        <v>134</v>
      </c>
      <c r="R18" s="6">
        <v>5207.48</v>
      </c>
      <c r="S18" s="4">
        <v>150</v>
      </c>
      <c r="T18" s="6">
        <v>6030.1</v>
      </c>
      <c r="U18" s="5">
        <v>-0.1067</v>
      </c>
      <c r="V18" s="5">
        <v>-0.1364</v>
      </c>
      <c r="W18" s="4">
        <v>7</v>
      </c>
      <c r="X18" s="6">
        <v>346.34</v>
      </c>
      <c r="Y18" s="4"/>
      <c r="Z18" s="6"/>
      <c r="AA18" s="5"/>
      <c r="AB18" s="5"/>
      <c r="AC18" s="4">
        <v>24</v>
      </c>
      <c r="AD18" s="6">
        <v>873.52</v>
      </c>
      <c r="AE18" s="4">
        <v>25</v>
      </c>
      <c r="AF18" s="6">
        <v>936.75</v>
      </c>
      <c r="AG18" s="5">
        <v>-0.04</v>
      </c>
      <c r="AH18" s="5">
        <v>-0.0675</v>
      </c>
      <c r="AI18" s="4">
        <v>12</v>
      </c>
      <c r="AJ18" s="6">
        <v>480</v>
      </c>
      <c r="AK18" s="4">
        <v>2</v>
      </c>
      <c r="AL18" s="6">
        <v>92</v>
      </c>
      <c r="AM18" s="5">
        <v>5</v>
      </c>
      <c r="AN18" s="5">
        <v>4.2174</v>
      </c>
      <c r="AO18" s="4">
        <v>34</v>
      </c>
      <c r="AP18" s="6">
        <v>1258.06</v>
      </c>
      <c r="AQ18" s="4">
        <v>35</v>
      </c>
      <c r="AR18" s="6">
        <v>1400.5</v>
      </c>
      <c r="AS18" s="5">
        <v>-0.0286</v>
      </c>
      <c r="AT18" s="5">
        <v>-0.1017</v>
      </c>
      <c r="AU18" s="4">
        <v>12</v>
      </c>
      <c r="AV18" s="6">
        <v>488.24</v>
      </c>
      <c r="AW18" s="4">
        <v>2</v>
      </c>
      <c r="AX18" s="6">
        <v>92.23</v>
      </c>
      <c r="AY18" s="5">
        <v>5</v>
      </c>
      <c r="AZ18" s="5">
        <v>4.2937</v>
      </c>
      <c r="BA18" s="4">
        <v>15</v>
      </c>
      <c r="BB18" s="6">
        <v>581.36</v>
      </c>
      <c r="BC18" s="4">
        <v>5</v>
      </c>
      <c r="BD18" s="6">
        <v>195.65</v>
      </c>
      <c r="BE18" s="5">
        <v>2</v>
      </c>
      <c r="BF18" s="5">
        <v>1.9714</v>
      </c>
      <c r="BG18" s="4">
        <v>2</v>
      </c>
      <c r="BH18" s="6">
        <v>64.92</v>
      </c>
      <c r="BI18" s="4">
        <v>2</v>
      </c>
      <c r="BJ18" s="6">
        <v>68.98</v>
      </c>
      <c r="BK18" s="5"/>
      <c r="BL18" s="5">
        <v>-0.0589</v>
      </c>
      <c r="BM18" s="4">
        <v>18</v>
      </c>
      <c r="BN18" s="6">
        <v>755.47</v>
      </c>
      <c r="BO18" s="4">
        <v>67</v>
      </c>
      <c r="BP18" s="6">
        <v>2762.54</v>
      </c>
      <c r="BQ18" s="5">
        <v>-0.7313</v>
      </c>
      <c r="BR18" s="5">
        <v>-0.7265</v>
      </c>
      <c r="BS18" s="4">
        <v>7</v>
      </c>
      <c r="BT18" s="6">
        <v>257.21</v>
      </c>
      <c r="BU18" s="4">
        <v>5</v>
      </c>
      <c r="BV18" s="6">
        <v>167.75</v>
      </c>
      <c r="BW18" s="5">
        <v>0.4</v>
      </c>
      <c r="BX18" s="5">
        <v>0.5333</v>
      </c>
      <c r="BY18" s="4"/>
      <c r="BZ18" s="6"/>
      <c r="CA18" s="4">
        <v>3</v>
      </c>
      <c r="CB18" s="6">
        <v>140.33</v>
      </c>
      <c r="CC18" s="5"/>
      <c r="CD18" s="5"/>
      <c r="CE18" s="4"/>
      <c r="CF18" s="6"/>
      <c r="CG18" s="4"/>
      <c r="CH18" s="6"/>
      <c r="CI18" s="5"/>
      <c r="CJ18" s="5"/>
      <c r="CK18" s="4"/>
      <c r="CL18" s="6"/>
      <c r="CM18" s="4"/>
      <c r="CN18" s="6"/>
      <c r="CO18" s="5"/>
      <c r="CP18" s="5"/>
      <c r="CQ18" s="4"/>
      <c r="CR18" s="6"/>
      <c r="CS18" s="4"/>
      <c r="CT18" s="6"/>
      <c r="CU18" s="5"/>
      <c r="CV18" s="5"/>
      <c r="CW18" s="4">
        <v>3</v>
      </c>
      <c r="CX18" s="6">
        <v>102.36</v>
      </c>
      <c r="CY18" s="4">
        <v>1</v>
      </c>
      <c r="CZ18" s="6">
        <v>41.99</v>
      </c>
      <c r="DA18" s="5">
        <v>2</v>
      </c>
      <c r="DB18" s="5">
        <v>1.4377</v>
      </c>
      <c r="DC18" s="4"/>
      <c r="DD18" s="6"/>
      <c r="DE18" s="4">
        <v>2</v>
      </c>
      <c r="DF18" s="6">
        <v>96.38</v>
      </c>
      <c r="DG18" s="5"/>
      <c r="DH18" s="5"/>
      <c r="DI18" s="4"/>
      <c r="DJ18" s="6"/>
      <c r="DK18" s="4"/>
      <c r="DL18" s="6"/>
      <c r="DM18" s="5"/>
      <c r="DN18" s="5"/>
      <c r="DO18" s="4"/>
      <c r="DP18" s="6"/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/>
      <c r="ET18" s="6"/>
      <c r="EU18" s="4"/>
      <c r="EV18" s="6"/>
      <c r="EW18" s="5"/>
      <c r="EX18" s="5"/>
      <c r="EY18" s="4"/>
      <c r="EZ18" s="6"/>
      <c r="FA18" s="4">
        <v>1</v>
      </c>
      <c r="FB18" s="6">
        <v>35</v>
      </c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  <c r="HY18" s="4"/>
      <c r="HZ18" s="6"/>
      <c r="IA18" s="4"/>
      <c r="IB18" s="6"/>
      <c r="IC18" s="5"/>
      <c r="ID18" s="5"/>
      <c r="IE18" s="4"/>
      <c r="IF18" s="6"/>
      <c r="IG18" s="4"/>
      <c r="IH18" s="6"/>
      <c r="II18" s="5"/>
      <c r="IJ18" s="5"/>
      <c r="IK18" s="4"/>
      <c r="IL18" s="6"/>
      <c r="IM18" s="4"/>
      <c r="IN18" s="6"/>
      <c r="IO18" s="5"/>
      <c r="IP18" s="5"/>
      <c r="IQ18" s="4"/>
      <c r="IR18" s="6"/>
      <c r="IS18" s="4"/>
      <c r="IT18" s="6"/>
      <c r="IU18" s="5"/>
      <c r="IV18" s="5"/>
      <c r="IW18" s="4"/>
      <c r="IX18" s="6"/>
      <c r="IY18" s="4"/>
      <c r="IZ18" s="6"/>
      <c r="JA18" s="5"/>
      <c r="JB18" s="5"/>
      <c r="JC18" s="4"/>
      <c r="JD18" s="6"/>
      <c r="JE18" s="4"/>
      <c r="JF18" s="6"/>
      <c r="JG18" s="5"/>
      <c r="JH18" s="5"/>
      <c r="JI18" s="4">
        <v>522</v>
      </c>
      <c r="JJ18" s="4"/>
      <c r="JK18" s="4"/>
      <c r="JL18" s="4"/>
      <c r="JM18" s="4">
        <v>517</v>
      </c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>
        <v>300</v>
      </c>
      <c r="KT18" s="4"/>
      <c r="KU18" s="4"/>
      <c r="KV18" s="4"/>
      <c r="KW18" s="4"/>
      <c r="KX18" s="4">
        <v>200</v>
      </c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>
        <v>300</v>
      </c>
      <c r="LJ18" s="4"/>
      <c r="LK18" s="4"/>
      <c r="LL18" s="4">
        <v>570</v>
      </c>
      <c r="LM18" s="4">
        <v>330</v>
      </c>
      <c r="LN18" s="4"/>
      <c r="LO18" s="4"/>
      <c r="LP18" s="4"/>
      <c r="LQ18" s="4"/>
      <c r="LR18" s="4"/>
      <c r="LS18" s="4"/>
      <c r="LT18" s="4"/>
      <c r="LU18" s="4"/>
      <c r="LV18" s="4"/>
      <c r="LW18" s="4"/>
    </row>
    <row r="19">
      <c r="A19" s="3" t="s">
        <v>148</v>
      </c>
      <c r="B19" s="3" t="s">
        <v>160</v>
      </c>
      <c r="C19" s="3" t="s">
        <v>172</v>
      </c>
      <c r="D19" s="3" t="s">
        <v>186</v>
      </c>
      <c r="E19" s="3" t="s">
        <v>187</v>
      </c>
      <c r="F19" s="3" t="s">
        <v>187</v>
      </c>
      <c r="G19" s="3" t="s">
        <v>187</v>
      </c>
      <c r="H19" s="3" t="s">
        <v>159</v>
      </c>
      <c r="I19" s="4">
        <v>590</v>
      </c>
      <c r="J19" s="4">
        <f>=ROUNDDOWN(7.10843373493976,0)</f>
      </c>
      <c r="K19" s="4">
        <v>1288</v>
      </c>
      <c r="L19" s="5">
        <v>1</v>
      </c>
      <c r="M19" s="4"/>
      <c r="N19" s="4">
        <f>=ROUNDDOWN({0},0)</f>
      </c>
      <c r="O19" s="4"/>
      <c r="P19" s="5"/>
      <c r="Q19" s="4">
        <v>157</v>
      </c>
      <c r="R19" s="6">
        <v>3862.22</v>
      </c>
      <c r="S19" s="4">
        <v>445</v>
      </c>
      <c r="T19" s="6">
        <v>11228.27</v>
      </c>
      <c r="U19" s="5">
        <v>-0.6472</v>
      </c>
      <c r="V19" s="5">
        <v>-0.656</v>
      </c>
      <c r="W19" s="4">
        <v>100</v>
      </c>
      <c r="X19" s="6">
        <v>2593.84</v>
      </c>
      <c r="Y19" s="4">
        <v>408</v>
      </c>
      <c r="Z19" s="6">
        <v>10382.88</v>
      </c>
      <c r="AA19" s="5">
        <v>-0.7549</v>
      </c>
      <c r="AB19" s="5">
        <v>-0.7502</v>
      </c>
      <c r="AC19" s="4">
        <v>20</v>
      </c>
      <c r="AD19" s="6">
        <v>393.8</v>
      </c>
      <c r="AE19" s="4">
        <v>7</v>
      </c>
      <c r="AF19" s="6">
        <v>133.9</v>
      </c>
      <c r="AG19" s="5">
        <v>1.8571</v>
      </c>
      <c r="AH19" s="5">
        <v>1.941</v>
      </c>
      <c r="AI19" s="4">
        <v>21</v>
      </c>
      <c r="AJ19" s="6">
        <v>516.98</v>
      </c>
      <c r="AK19" s="4">
        <v>2</v>
      </c>
      <c r="AL19" s="6">
        <v>47.24</v>
      </c>
      <c r="AM19" s="5">
        <v>9.5</v>
      </c>
      <c r="AN19" s="5">
        <v>9.9437</v>
      </c>
      <c r="AO19" s="4">
        <v>11</v>
      </c>
      <c r="AP19" s="6">
        <v>241.69</v>
      </c>
      <c r="AQ19" s="4">
        <v>16</v>
      </c>
      <c r="AR19" s="6">
        <v>353.44</v>
      </c>
      <c r="AS19" s="5">
        <v>-0.3125</v>
      </c>
      <c r="AT19" s="5">
        <v>-0.3162</v>
      </c>
      <c r="AU19" s="4">
        <v>2</v>
      </c>
      <c r="AV19" s="6">
        <v>51.54</v>
      </c>
      <c r="AW19" s="4">
        <v>1</v>
      </c>
      <c r="AX19" s="6">
        <v>24.41</v>
      </c>
      <c r="AY19" s="5">
        <v>1</v>
      </c>
      <c r="AZ19" s="5">
        <v>1.1114</v>
      </c>
      <c r="BA19" s="4"/>
      <c r="BB19" s="6"/>
      <c r="BC19" s="4"/>
      <c r="BD19" s="6"/>
      <c r="BE19" s="5"/>
      <c r="BF19" s="5"/>
      <c r="BG19" s="4">
        <v>2</v>
      </c>
      <c r="BH19" s="6">
        <v>40.56</v>
      </c>
      <c r="BI19" s="4"/>
      <c r="BJ19" s="6"/>
      <c r="BK19" s="5"/>
      <c r="BL19" s="5"/>
      <c r="BM19" s="4">
        <v>1</v>
      </c>
      <c r="BN19" s="6">
        <v>23.81</v>
      </c>
      <c r="BO19" s="4">
        <v>3</v>
      </c>
      <c r="BP19" s="6">
        <v>68.01</v>
      </c>
      <c r="BQ19" s="5">
        <v>-0.6667</v>
      </c>
      <c r="BR19" s="5">
        <v>-0.6499</v>
      </c>
      <c r="BS19" s="4"/>
      <c r="BT19" s="6"/>
      <c r="BU19" s="4">
        <v>1</v>
      </c>
      <c r="BV19" s="6">
        <v>21.17</v>
      </c>
      <c r="BW19" s="5"/>
      <c r="BX19" s="5"/>
      <c r="BY19" s="4"/>
      <c r="BZ19" s="6"/>
      <c r="CA19" s="4">
        <v>4</v>
      </c>
      <c r="CB19" s="6">
        <v>98.8</v>
      </c>
      <c r="CC19" s="5"/>
      <c r="CD19" s="5"/>
      <c r="CE19" s="4"/>
      <c r="CF19" s="6"/>
      <c r="CG19" s="4"/>
      <c r="CH19" s="6"/>
      <c r="CI19" s="5"/>
      <c r="CJ19" s="5"/>
      <c r="CK19" s="4"/>
      <c r="CL19" s="6"/>
      <c r="CM19" s="4"/>
      <c r="CN19" s="6"/>
      <c r="CO19" s="5"/>
      <c r="CP19" s="5"/>
      <c r="CQ19" s="4"/>
      <c r="CR19" s="6"/>
      <c r="CS19" s="4"/>
      <c r="CT19" s="6"/>
      <c r="CU19" s="5"/>
      <c r="CV19" s="5"/>
      <c r="CW19" s="4"/>
      <c r="CX19" s="6"/>
      <c r="CY19" s="4">
        <v>2</v>
      </c>
      <c r="CZ19" s="6">
        <v>52.48</v>
      </c>
      <c r="DA19" s="5"/>
      <c r="DB19" s="5"/>
      <c r="DC19" s="4"/>
      <c r="DD19" s="6"/>
      <c r="DE19" s="4"/>
      <c r="DF19" s="6"/>
      <c r="DG19" s="5"/>
      <c r="DH19" s="5"/>
      <c r="DI19" s="4"/>
      <c r="DJ19" s="6"/>
      <c r="DK19" s="4">
        <v>1</v>
      </c>
      <c r="DL19" s="6">
        <v>45.94</v>
      </c>
      <c r="DM19" s="5"/>
      <c r="DN19" s="5"/>
      <c r="DO19" s="4"/>
      <c r="DP19" s="6"/>
      <c r="DQ19" s="4"/>
      <c r="DR19" s="6"/>
      <c r="DS19" s="5"/>
      <c r="DT19" s="5"/>
      <c r="DU19" s="4"/>
      <c r="DV19" s="6"/>
      <c r="DW19" s="4"/>
      <c r="DX19" s="6"/>
      <c r="DY19" s="5"/>
      <c r="DZ19" s="5"/>
      <c r="EA19" s="4"/>
      <c r="EB19" s="6"/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  <c r="HY19" s="4"/>
      <c r="HZ19" s="6"/>
      <c r="IA19" s="4"/>
      <c r="IB19" s="6"/>
      <c r="IC19" s="5"/>
      <c r="ID19" s="5"/>
      <c r="IE19" s="4"/>
      <c r="IF19" s="6"/>
      <c r="IG19" s="4"/>
      <c r="IH19" s="6"/>
      <c r="II19" s="5"/>
      <c r="IJ19" s="5"/>
      <c r="IK19" s="4"/>
      <c r="IL19" s="6"/>
      <c r="IM19" s="4"/>
      <c r="IN19" s="6"/>
      <c r="IO19" s="5"/>
      <c r="IP19" s="5"/>
      <c r="IQ19" s="4"/>
      <c r="IR19" s="6"/>
      <c r="IS19" s="4"/>
      <c r="IT19" s="6"/>
      <c r="IU19" s="5"/>
      <c r="IV19" s="5"/>
      <c r="IW19" s="4"/>
      <c r="IX19" s="6"/>
      <c r="IY19" s="4"/>
      <c r="IZ19" s="6"/>
      <c r="JA19" s="5"/>
      <c r="JB19" s="5"/>
      <c r="JC19" s="4"/>
      <c r="JD19" s="6"/>
      <c r="JE19" s="4"/>
      <c r="JF19" s="6"/>
      <c r="JG19" s="5"/>
      <c r="JH19" s="5"/>
      <c r="JI19" s="4">
        <v>565</v>
      </c>
      <c r="JJ19" s="4"/>
      <c r="JK19" s="4"/>
      <c r="JL19" s="4"/>
      <c r="JM19" s="4">
        <v>25</v>
      </c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>
        <v>300</v>
      </c>
      <c r="KI19" s="4"/>
      <c r="KJ19" s="4"/>
      <c r="KK19" s="4"/>
      <c r="KL19" s="4"/>
      <c r="KM19" s="4">
        <v>188</v>
      </c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>
        <v>376</v>
      </c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>
        <v>272</v>
      </c>
      <c r="LL19" s="4"/>
      <c r="LM19" s="4"/>
      <c r="LN19" s="4"/>
      <c r="LO19" s="4"/>
      <c r="LP19" s="4"/>
      <c r="LQ19" s="4"/>
      <c r="LR19" s="4"/>
      <c r="LS19" s="4">
        <v>152</v>
      </c>
      <c r="LT19" s="4"/>
      <c r="LU19" s="4"/>
      <c r="LV19" s="4"/>
      <c r="LW19" s="4"/>
    </row>
    <row r="20">
      <c r="A20" s="3" t="s">
        <v>148</v>
      </c>
      <c r="B20" s="3" t="s">
        <v>160</v>
      </c>
      <c r="C20" s="3" t="s">
        <v>150</v>
      </c>
      <c r="D20" s="3" t="s">
        <v>188</v>
      </c>
      <c r="E20" s="3" t="s">
        <v>187</v>
      </c>
      <c r="F20" s="3" t="s">
        <v>187</v>
      </c>
      <c r="G20" s="3" t="s">
        <v>187</v>
      </c>
      <c r="H20" s="3" t="s">
        <v>159</v>
      </c>
      <c r="I20" s="4">
        <v>311</v>
      </c>
      <c r="J20" s="4">
        <f>=ROUNDDOWN(19.4375,0)</f>
      </c>
      <c r="K20" s="4">
        <v>224</v>
      </c>
      <c r="L20" s="5">
        <v>1</v>
      </c>
      <c r="M20" s="4"/>
      <c r="N20" s="4">
        <f>=ROUNDDOWN({0},0)</f>
      </c>
      <c r="O20" s="4"/>
      <c r="P20" s="5"/>
      <c r="Q20" s="4">
        <v>26</v>
      </c>
      <c r="R20" s="6">
        <v>567.67</v>
      </c>
      <c r="S20" s="4">
        <v>24</v>
      </c>
      <c r="T20" s="6">
        <v>498.28</v>
      </c>
      <c r="U20" s="5">
        <v>0.0833</v>
      </c>
      <c r="V20" s="5">
        <v>0.1393</v>
      </c>
      <c r="W20" s="4"/>
      <c r="X20" s="6"/>
      <c r="Y20" s="4"/>
      <c r="Z20" s="6"/>
      <c r="AA20" s="5"/>
      <c r="AB20" s="5"/>
      <c r="AC20" s="4">
        <v>1</v>
      </c>
      <c r="AD20" s="6">
        <v>23</v>
      </c>
      <c r="AE20" s="4">
        <v>1</v>
      </c>
      <c r="AF20" s="6">
        <v>19.32</v>
      </c>
      <c r="AG20" s="5"/>
      <c r="AH20" s="5">
        <v>0.1905</v>
      </c>
      <c r="AI20" s="4">
        <v>1</v>
      </c>
      <c r="AJ20" s="6">
        <v>18.11</v>
      </c>
      <c r="AK20" s="4"/>
      <c r="AL20" s="6"/>
      <c r="AM20" s="5"/>
      <c r="AN20" s="5"/>
      <c r="AO20" s="4">
        <v>2</v>
      </c>
      <c r="AP20" s="6">
        <v>37.64</v>
      </c>
      <c r="AQ20" s="4">
        <v>6</v>
      </c>
      <c r="AR20" s="6">
        <v>112.84</v>
      </c>
      <c r="AS20" s="5">
        <v>-0.6667</v>
      </c>
      <c r="AT20" s="5">
        <v>-0.6664</v>
      </c>
      <c r="AU20" s="4">
        <v>1</v>
      </c>
      <c r="AV20" s="6">
        <v>26.04</v>
      </c>
      <c r="AW20" s="4"/>
      <c r="AX20" s="6"/>
      <c r="AY20" s="5"/>
      <c r="AZ20" s="5"/>
      <c r="BA20" s="4">
        <v>9</v>
      </c>
      <c r="BB20" s="6">
        <v>185.25</v>
      </c>
      <c r="BC20" s="4">
        <v>8</v>
      </c>
      <c r="BD20" s="6">
        <v>163.7</v>
      </c>
      <c r="BE20" s="5">
        <v>0.125</v>
      </c>
      <c r="BF20" s="5">
        <v>0.1316</v>
      </c>
      <c r="BG20" s="4"/>
      <c r="BH20" s="6"/>
      <c r="BI20" s="4"/>
      <c r="BJ20" s="6"/>
      <c r="BK20" s="5"/>
      <c r="BL20" s="5"/>
      <c r="BM20" s="4">
        <v>11</v>
      </c>
      <c r="BN20" s="6">
        <v>257.23</v>
      </c>
      <c r="BO20" s="4">
        <v>1</v>
      </c>
      <c r="BP20" s="6">
        <v>19.42</v>
      </c>
      <c r="BQ20" s="5">
        <v>10</v>
      </c>
      <c r="BR20" s="5">
        <v>12.2456</v>
      </c>
      <c r="BS20" s="4">
        <v>1</v>
      </c>
      <c r="BT20" s="6">
        <v>20.4</v>
      </c>
      <c r="BU20" s="4">
        <v>6</v>
      </c>
      <c r="BV20" s="6">
        <v>121.25</v>
      </c>
      <c r="BW20" s="5">
        <v>-0.8333</v>
      </c>
      <c r="BX20" s="5">
        <v>-0.8318</v>
      </c>
      <c r="BY20" s="4"/>
      <c r="BZ20" s="6"/>
      <c r="CA20" s="4"/>
      <c r="CB20" s="6"/>
      <c r="CC20" s="5"/>
      <c r="CD20" s="5"/>
      <c r="CE20" s="4"/>
      <c r="CF20" s="6"/>
      <c r="CG20" s="4"/>
      <c r="CH20" s="6"/>
      <c r="CI20" s="5"/>
      <c r="CJ20" s="5"/>
      <c r="CK20" s="4"/>
      <c r="CL20" s="6"/>
      <c r="CM20" s="4"/>
      <c r="CN20" s="6"/>
      <c r="CO20" s="5"/>
      <c r="CP20" s="5"/>
      <c r="CQ20" s="4"/>
      <c r="CR20" s="6"/>
      <c r="CS20" s="4"/>
      <c r="CT20" s="6"/>
      <c r="CU20" s="5"/>
      <c r="CV20" s="5"/>
      <c r="CW20" s="4"/>
      <c r="CX20" s="6"/>
      <c r="CY20" s="4"/>
      <c r="CZ20" s="6"/>
      <c r="DA20" s="5"/>
      <c r="DB20" s="5"/>
      <c r="DC20" s="4"/>
      <c r="DD20" s="6"/>
      <c r="DE20" s="4">
        <v>1</v>
      </c>
      <c r="DF20" s="6">
        <v>24.76</v>
      </c>
      <c r="DG20" s="5"/>
      <c r="DH20" s="5"/>
      <c r="DI20" s="4"/>
      <c r="DJ20" s="6"/>
      <c r="DK20" s="4">
        <v>1</v>
      </c>
      <c r="DL20" s="6">
        <v>36.99</v>
      </c>
      <c r="DM20" s="5"/>
      <c r="DN20" s="5"/>
      <c r="DO20" s="4"/>
      <c r="DP20" s="6"/>
      <c r="DQ20" s="4"/>
      <c r="DR20" s="6"/>
      <c r="DS20" s="5"/>
      <c r="DT20" s="5"/>
      <c r="DU20" s="4"/>
      <c r="DV20" s="6"/>
      <c r="DW20" s="4"/>
      <c r="DX20" s="6"/>
      <c r="DY20" s="5"/>
      <c r="DZ20" s="5"/>
      <c r="EA20" s="4"/>
      <c r="EB20" s="6"/>
      <c r="EC20" s="4"/>
      <c r="ED20" s="6"/>
      <c r="EE20" s="5"/>
      <c r="EF20" s="5"/>
      <c r="EG20" s="4"/>
      <c r="EH20" s="6"/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/>
      <c r="FT20" s="6"/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  <c r="HY20" s="4"/>
      <c r="HZ20" s="6"/>
      <c r="IA20" s="4"/>
      <c r="IB20" s="6"/>
      <c r="IC20" s="5"/>
      <c r="ID20" s="5"/>
      <c r="IE20" s="4"/>
      <c r="IF20" s="6"/>
      <c r="IG20" s="4"/>
      <c r="IH20" s="6"/>
      <c r="II20" s="5"/>
      <c r="IJ20" s="5"/>
      <c r="IK20" s="4"/>
      <c r="IL20" s="6"/>
      <c r="IM20" s="4"/>
      <c r="IN20" s="6"/>
      <c r="IO20" s="5"/>
      <c r="IP20" s="5"/>
      <c r="IQ20" s="4"/>
      <c r="IR20" s="6"/>
      <c r="IS20" s="4"/>
      <c r="IT20" s="6"/>
      <c r="IU20" s="5"/>
      <c r="IV20" s="5"/>
      <c r="IW20" s="4"/>
      <c r="IX20" s="6"/>
      <c r="IY20" s="4"/>
      <c r="IZ20" s="6"/>
      <c r="JA20" s="5"/>
      <c r="JB20" s="5"/>
      <c r="JC20" s="4"/>
      <c r="JD20" s="6"/>
      <c r="JE20" s="4"/>
      <c r="JF20" s="6"/>
      <c r="JG20" s="5"/>
      <c r="JH20" s="5"/>
      <c r="JI20" s="4">
        <v>311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>
        <v>224</v>
      </c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</row>
    <row r="21">
      <c r="A21" s="3" t="s">
        <v>148</v>
      </c>
      <c r="B21" s="3" t="s">
        <v>160</v>
      </c>
      <c r="C21" s="3" t="s">
        <v>189</v>
      </c>
      <c r="D21" s="3" t="s">
        <v>186</v>
      </c>
      <c r="E21" s="3" t="s">
        <v>187</v>
      </c>
      <c r="F21" s="3" t="s">
        <v>187</v>
      </c>
      <c r="G21" s="3" t="s">
        <v>187</v>
      </c>
      <c r="H21" s="3" t="s">
        <v>159</v>
      </c>
      <c r="I21" s="4">
        <v>479</v>
      </c>
      <c r="J21" s="4">
        <f>=ROUNDDOWN(16.5172413793103,0)</f>
      </c>
      <c r="K21" s="4">
        <v>744</v>
      </c>
      <c r="L21" s="5">
        <v>1</v>
      </c>
      <c r="M21" s="4"/>
      <c r="N21" s="4">
        <f>=ROUNDDOWN({0},0)</f>
      </c>
      <c r="O21" s="4"/>
      <c r="P21" s="5"/>
      <c r="Q21" s="4">
        <v>35</v>
      </c>
      <c r="R21" s="6">
        <v>307.53</v>
      </c>
      <c r="S21" s="4">
        <v>26</v>
      </c>
      <c r="T21" s="6">
        <v>229.9</v>
      </c>
      <c r="U21" s="5">
        <v>0.3462</v>
      </c>
      <c r="V21" s="5">
        <v>0.3377</v>
      </c>
      <c r="W21" s="4"/>
      <c r="X21" s="6"/>
      <c r="Y21" s="4"/>
      <c r="Z21" s="6"/>
      <c r="AA21" s="5"/>
      <c r="AB21" s="5"/>
      <c r="AC21" s="4">
        <v>21</v>
      </c>
      <c r="AD21" s="6">
        <v>175.53</v>
      </c>
      <c r="AE21" s="4">
        <v>9</v>
      </c>
      <c r="AF21" s="6">
        <v>75.63</v>
      </c>
      <c r="AG21" s="5">
        <v>1.3333</v>
      </c>
      <c r="AH21" s="5">
        <v>1.3209</v>
      </c>
      <c r="AI21" s="4">
        <v>1</v>
      </c>
      <c r="AJ21" s="6">
        <v>10.07</v>
      </c>
      <c r="AK21" s="4"/>
      <c r="AL21" s="6"/>
      <c r="AM21" s="5"/>
      <c r="AN21" s="5"/>
      <c r="AO21" s="4">
        <v>3</v>
      </c>
      <c r="AP21" s="6">
        <v>25.92</v>
      </c>
      <c r="AQ21" s="4">
        <v>3</v>
      </c>
      <c r="AR21" s="6">
        <v>25.92</v>
      </c>
      <c r="AS21" s="5"/>
      <c r="AT21" s="5"/>
      <c r="AU21" s="4">
        <v>3</v>
      </c>
      <c r="AV21" s="6">
        <v>30.39</v>
      </c>
      <c r="AW21" s="4">
        <v>1</v>
      </c>
      <c r="AX21" s="6">
        <v>12.66</v>
      </c>
      <c r="AY21" s="5">
        <v>2</v>
      </c>
      <c r="AZ21" s="5">
        <v>1.4005</v>
      </c>
      <c r="BA21" s="4"/>
      <c r="BB21" s="6"/>
      <c r="BC21" s="4"/>
      <c r="BD21" s="6"/>
      <c r="BE21" s="5"/>
      <c r="BF21" s="5"/>
      <c r="BG21" s="4"/>
      <c r="BH21" s="6"/>
      <c r="BI21" s="4"/>
      <c r="BJ21" s="6"/>
      <c r="BK21" s="5"/>
      <c r="BL21" s="5"/>
      <c r="BM21" s="4">
        <v>2</v>
      </c>
      <c r="BN21" s="6">
        <v>23.09</v>
      </c>
      <c r="BO21" s="4">
        <v>2</v>
      </c>
      <c r="BP21" s="6">
        <v>20.66</v>
      </c>
      <c r="BQ21" s="5"/>
      <c r="BR21" s="5">
        <v>0.1176</v>
      </c>
      <c r="BS21" s="4">
        <v>4</v>
      </c>
      <c r="BT21" s="6">
        <v>32.56</v>
      </c>
      <c r="BU21" s="4">
        <v>8</v>
      </c>
      <c r="BV21" s="6">
        <v>65.12</v>
      </c>
      <c r="BW21" s="5">
        <v>-0.5</v>
      </c>
      <c r="BX21" s="5">
        <v>-0.5</v>
      </c>
      <c r="BY21" s="4"/>
      <c r="BZ21" s="6"/>
      <c r="CA21" s="4"/>
      <c r="CB21" s="6"/>
      <c r="CC21" s="5"/>
      <c r="CD21" s="5"/>
      <c r="CE21" s="4"/>
      <c r="CF21" s="6"/>
      <c r="CG21" s="4"/>
      <c r="CH21" s="6"/>
      <c r="CI21" s="5"/>
      <c r="CJ21" s="5"/>
      <c r="CK21" s="4"/>
      <c r="CL21" s="6"/>
      <c r="CM21" s="4"/>
      <c r="CN21" s="6"/>
      <c r="CO21" s="5"/>
      <c r="CP21" s="5"/>
      <c r="CQ21" s="4"/>
      <c r="CR21" s="6"/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>
        <v>1</v>
      </c>
      <c r="DD21" s="6">
        <v>9.97</v>
      </c>
      <c r="DE21" s="4">
        <v>3</v>
      </c>
      <c r="DF21" s="6">
        <v>29.91</v>
      </c>
      <c r="DG21" s="5">
        <v>-0.6667</v>
      </c>
      <c r="DH21" s="5">
        <v>-0.6667</v>
      </c>
      <c r="DI21" s="4"/>
      <c r="DJ21" s="6"/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/>
      <c r="DV21" s="6"/>
      <c r="DW21" s="4"/>
      <c r="DX21" s="6"/>
      <c r="DY21" s="5"/>
      <c r="DZ21" s="5"/>
      <c r="EA21" s="4"/>
      <c r="EB21" s="6"/>
      <c r="EC21" s="4"/>
      <c r="ED21" s="6"/>
      <c r="EE21" s="5"/>
      <c r="EF21" s="5"/>
      <c r="EG21" s="4"/>
      <c r="EH21" s="6"/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  <c r="HY21" s="4"/>
      <c r="HZ21" s="6"/>
      <c r="IA21" s="4"/>
      <c r="IB21" s="6"/>
      <c r="IC21" s="5"/>
      <c r="ID21" s="5"/>
      <c r="IE21" s="4"/>
      <c r="IF21" s="6"/>
      <c r="IG21" s="4"/>
      <c r="IH21" s="6"/>
      <c r="II21" s="5"/>
      <c r="IJ21" s="5"/>
      <c r="IK21" s="4"/>
      <c r="IL21" s="6"/>
      <c r="IM21" s="4"/>
      <c r="IN21" s="6"/>
      <c r="IO21" s="5"/>
      <c r="IP21" s="5"/>
      <c r="IQ21" s="4"/>
      <c r="IR21" s="6"/>
      <c r="IS21" s="4"/>
      <c r="IT21" s="6"/>
      <c r="IU21" s="5"/>
      <c r="IV21" s="5"/>
      <c r="IW21" s="4"/>
      <c r="IX21" s="6"/>
      <c r="IY21" s="4"/>
      <c r="IZ21" s="6"/>
      <c r="JA21" s="5"/>
      <c r="JB21" s="5"/>
      <c r="JC21" s="4"/>
      <c r="JD21" s="6"/>
      <c r="JE21" s="4"/>
      <c r="JF21" s="6"/>
      <c r="JG21" s="5"/>
      <c r="JH21" s="5"/>
      <c r="JI21" s="4">
        <v>479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>
        <v>744</v>
      </c>
      <c r="LT21" s="4"/>
      <c r="LU21" s="4"/>
      <c r="LV21" s="4"/>
      <c r="LW21" s="4"/>
    </row>
    <row r="22">
      <c r="A22" s="3" t="s">
        <v>148</v>
      </c>
      <c r="B22" s="3" t="s">
        <v>160</v>
      </c>
      <c r="C22" s="3" t="s">
        <v>150</v>
      </c>
      <c r="D22" s="3" t="s">
        <v>178</v>
      </c>
      <c r="E22" s="3" t="s">
        <v>190</v>
      </c>
      <c r="F22" s="3" t="s">
        <v>190</v>
      </c>
      <c r="G22" s="3" t="s">
        <v>190</v>
      </c>
      <c r="H22" s="3" t="s">
        <v>180</v>
      </c>
      <c r="I22" s="4">
        <v>872</v>
      </c>
      <c r="J22" s="4">
        <f>=ROUNDDOWN(23.7602179836512,0)</f>
      </c>
      <c r="K22" s="4">
        <v>960</v>
      </c>
      <c r="L22" s="5">
        <v>1</v>
      </c>
      <c r="M22" s="4"/>
      <c r="N22" s="4">
        <f>=ROUNDDOWN({0},0)</f>
      </c>
      <c r="O22" s="4"/>
      <c r="P22" s="5"/>
      <c r="Q22" s="4">
        <v>43</v>
      </c>
      <c r="R22" s="6">
        <v>4295.69</v>
      </c>
      <c r="S22" s="4">
        <v>51</v>
      </c>
      <c r="T22" s="6">
        <v>4687.38</v>
      </c>
      <c r="U22" s="5">
        <v>-0.1569</v>
      </c>
      <c r="V22" s="5">
        <v>-0.0836</v>
      </c>
      <c r="W22" s="4">
        <v>4</v>
      </c>
      <c r="X22" s="6">
        <v>475.86</v>
      </c>
      <c r="Y22" s="4">
        <v>1</v>
      </c>
      <c r="Z22" s="6">
        <v>115.05</v>
      </c>
      <c r="AA22" s="5">
        <v>3</v>
      </c>
      <c r="AB22" s="5">
        <v>3.1361</v>
      </c>
      <c r="AC22" s="4">
        <v>17</v>
      </c>
      <c r="AD22" s="6">
        <v>1506.22</v>
      </c>
      <c r="AE22" s="4">
        <v>43</v>
      </c>
      <c r="AF22" s="6">
        <v>3690.86</v>
      </c>
      <c r="AG22" s="5">
        <v>-0.6047</v>
      </c>
      <c r="AH22" s="5">
        <v>-0.5919</v>
      </c>
      <c r="AI22" s="4">
        <v>13</v>
      </c>
      <c r="AJ22" s="6">
        <v>1354.7</v>
      </c>
      <c r="AK22" s="4">
        <v>1</v>
      </c>
      <c r="AL22" s="6">
        <v>84.14</v>
      </c>
      <c r="AM22" s="5">
        <v>12</v>
      </c>
      <c r="AN22" s="5">
        <v>15.1005</v>
      </c>
      <c r="AO22" s="4">
        <v>2</v>
      </c>
      <c r="AP22" s="6">
        <v>223.98</v>
      </c>
      <c r="AQ22" s="4">
        <v>1</v>
      </c>
      <c r="AR22" s="6">
        <v>111.99</v>
      </c>
      <c r="AS22" s="5">
        <v>1</v>
      </c>
      <c r="AT22" s="5">
        <v>1</v>
      </c>
      <c r="AU22" s="4"/>
      <c r="AV22" s="6"/>
      <c r="AW22" s="4"/>
      <c r="AX22" s="6"/>
      <c r="AY22" s="5"/>
      <c r="AZ22" s="5"/>
      <c r="BA22" s="4">
        <v>1</v>
      </c>
      <c r="BB22" s="6">
        <v>117.7</v>
      </c>
      <c r="BC22" s="4">
        <v>1</v>
      </c>
      <c r="BD22" s="6">
        <v>110.78</v>
      </c>
      <c r="BE22" s="5"/>
      <c r="BF22" s="5">
        <v>0.0625</v>
      </c>
      <c r="BG22" s="4"/>
      <c r="BH22" s="6"/>
      <c r="BI22" s="4"/>
      <c r="BJ22" s="6"/>
      <c r="BK22" s="5"/>
      <c r="BL22" s="5"/>
      <c r="BM22" s="4">
        <v>4</v>
      </c>
      <c r="BN22" s="6">
        <v>327.62</v>
      </c>
      <c r="BO22" s="4">
        <v>2</v>
      </c>
      <c r="BP22" s="6">
        <v>278.24</v>
      </c>
      <c r="BQ22" s="5">
        <v>1</v>
      </c>
      <c r="BR22" s="5">
        <v>0.1775</v>
      </c>
      <c r="BS22" s="4"/>
      <c r="BT22" s="6"/>
      <c r="BU22" s="4">
        <v>1</v>
      </c>
      <c r="BV22" s="6">
        <v>146.07</v>
      </c>
      <c r="BW22" s="5"/>
      <c r="BX22" s="5"/>
      <c r="BY22" s="4">
        <v>1</v>
      </c>
      <c r="BZ22" s="6">
        <v>151.38</v>
      </c>
      <c r="CA22" s="4"/>
      <c r="CB22" s="6"/>
      <c r="CC22" s="5"/>
      <c r="CD22" s="5"/>
      <c r="CE22" s="4"/>
      <c r="CF22" s="6"/>
      <c r="CG22" s="4"/>
      <c r="CH22" s="6"/>
      <c r="CI22" s="5"/>
      <c r="CJ22" s="5"/>
      <c r="CK22" s="4"/>
      <c r="CL22" s="6"/>
      <c r="CM22" s="4"/>
      <c r="CN22" s="6"/>
      <c r="CO22" s="5"/>
      <c r="CP22" s="5"/>
      <c r="CQ22" s="4"/>
      <c r="CR22" s="6"/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>
        <v>1</v>
      </c>
      <c r="DD22" s="6">
        <v>138.23</v>
      </c>
      <c r="DE22" s="4">
        <v>1</v>
      </c>
      <c r="DF22" s="6">
        <v>150.25</v>
      </c>
      <c r="DG22" s="5"/>
      <c r="DH22" s="5">
        <v>-0.08</v>
      </c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/>
      <c r="EB22" s="6"/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/>
      <c r="ET22" s="6"/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  <c r="HY22" s="4"/>
      <c r="HZ22" s="6"/>
      <c r="IA22" s="4"/>
      <c r="IB22" s="6"/>
      <c r="IC22" s="5"/>
      <c r="ID22" s="5"/>
      <c r="IE22" s="4"/>
      <c r="IF22" s="6"/>
      <c r="IG22" s="4"/>
      <c r="IH22" s="6"/>
      <c r="II22" s="5"/>
      <c r="IJ22" s="5"/>
      <c r="IK22" s="4"/>
      <c r="IL22" s="6"/>
      <c r="IM22" s="4"/>
      <c r="IN22" s="6"/>
      <c r="IO22" s="5"/>
      <c r="IP22" s="5"/>
      <c r="IQ22" s="4"/>
      <c r="IR22" s="6"/>
      <c r="IS22" s="4"/>
      <c r="IT22" s="6"/>
      <c r="IU22" s="5"/>
      <c r="IV22" s="5"/>
      <c r="IW22" s="4"/>
      <c r="IX22" s="6"/>
      <c r="IY22" s="4"/>
      <c r="IZ22" s="6"/>
      <c r="JA22" s="5"/>
      <c r="JB22" s="5"/>
      <c r="JC22" s="4"/>
      <c r="JD22" s="6"/>
      <c r="JE22" s="4"/>
      <c r="JF22" s="6"/>
      <c r="JG22" s="5"/>
      <c r="JH22" s="5"/>
      <c r="JI22" s="4">
        <v>677</v>
      </c>
      <c r="JJ22" s="4"/>
      <c r="JK22" s="4"/>
      <c r="JL22" s="4"/>
      <c r="JM22" s="4">
        <v>195</v>
      </c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>
        <v>150</v>
      </c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>
        <v>500</v>
      </c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>
        <v>310</v>
      </c>
      <c r="LQ22" s="4"/>
      <c r="LR22" s="4"/>
      <c r="LS22" s="4"/>
      <c r="LT22" s="4"/>
      <c r="LU22" s="4"/>
      <c r="LV22" s="4"/>
      <c r="LW22" s="4"/>
    </row>
    <row r="23">
      <c r="A23" s="3" t="s">
        <v>148</v>
      </c>
      <c r="B23" s="3" t="s">
        <v>160</v>
      </c>
      <c r="C23" s="3" t="s">
        <v>150</v>
      </c>
      <c r="D23" s="3" t="s">
        <v>151</v>
      </c>
      <c r="E23" s="3" t="s">
        <v>191</v>
      </c>
      <c r="F23" s="3" t="s">
        <v>192</v>
      </c>
      <c r="G23" s="3" t="s">
        <v>192</v>
      </c>
      <c r="H23" s="3" t="s">
        <v>159</v>
      </c>
      <c r="I23" s="4">
        <v>1183</v>
      </c>
      <c r="J23" s="4">
        <f>=ROUNDDOWN(7.8448275862069,0)</f>
      </c>
      <c r="K23" s="4">
        <v>4950</v>
      </c>
      <c r="L23" s="5">
        <v>1</v>
      </c>
      <c r="M23" s="4"/>
      <c r="N23" s="4">
        <f>=ROUNDDOWN({0},0)</f>
      </c>
      <c r="O23" s="4"/>
      <c r="P23" s="5"/>
      <c r="Q23" s="4">
        <v>252</v>
      </c>
      <c r="R23" s="6">
        <v>4247.15</v>
      </c>
      <c r="S23" s="4">
        <v>321</v>
      </c>
      <c r="T23" s="6">
        <v>5437.62</v>
      </c>
      <c r="U23" s="5">
        <v>-0.215</v>
      </c>
      <c r="V23" s="5">
        <v>-0.2189</v>
      </c>
      <c r="W23" s="4"/>
      <c r="X23" s="6"/>
      <c r="Y23" s="4"/>
      <c r="Z23" s="6"/>
      <c r="AA23" s="5"/>
      <c r="AB23" s="5"/>
      <c r="AC23" s="4">
        <v>11</v>
      </c>
      <c r="AD23" s="6">
        <v>152.2</v>
      </c>
      <c r="AE23" s="4">
        <v>14</v>
      </c>
      <c r="AF23" s="6">
        <v>204.62</v>
      </c>
      <c r="AG23" s="5">
        <v>-0.2143</v>
      </c>
      <c r="AH23" s="5">
        <v>-0.2562</v>
      </c>
      <c r="AI23" s="4"/>
      <c r="AJ23" s="6"/>
      <c r="AK23" s="4">
        <v>2</v>
      </c>
      <c r="AL23" s="6">
        <v>34.19</v>
      </c>
      <c r="AM23" s="5"/>
      <c r="AN23" s="5"/>
      <c r="AO23" s="4">
        <v>17</v>
      </c>
      <c r="AP23" s="6">
        <v>228.63</v>
      </c>
      <c r="AQ23" s="4">
        <v>15</v>
      </c>
      <c r="AR23" s="6">
        <v>207.2</v>
      </c>
      <c r="AS23" s="5">
        <v>0.1333</v>
      </c>
      <c r="AT23" s="5">
        <v>0.1034</v>
      </c>
      <c r="AU23" s="4">
        <v>154</v>
      </c>
      <c r="AV23" s="6">
        <v>2759.08</v>
      </c>
      <c r="AW23" s="4">
        <v>183</v>
      </c>
      <c r="AX23" s="6">
        <v>3304.54</v>
      </c>
      <c r="AY23" s="5">
        <v>-0.1585</v>
      </c>
      <c r="AZ23" s="5">
        <v>-0.1651</v>
      </c>
      <c r="BA23" s="4">
        <v>19</v>
      </c>
      <c r="BB23" s="6">
        <v>281.65</v>
      </c>
      <c r="BC23" s="4">
        <v>15</v>
      </c>
      <c r="BD23" s="6">
        <v>241.83</v>
      </c>
      <c r="BE23" s="5">
        <v>0.2667</v>
      </c>
      <c r="BF23" s="5">
        <v>0.1647</v>
      </c>
      <c r="BG23" s="4">
        <v>3</v>
      </c>
      <c r="BH23" s="6">
        <v>44.77</v>
      </c>
      <c r="BI23" s="4">
        <v>3</v>
      </c>
      <c r="BJ23" s="6">
        <v>33.06</v>
      </c>
      <c r="BK23" s="5"/>
      <c r="BL23" s="5">
        <v>0.3542</v>
      </c>
      <c r="BM23" s="4">
        <v>2</v>
      </c>
      <c r="BN23" s="6">
        <v>43.02</v>
      </c>
      <c r="BO23" s="4">
        <v>14</v>
      </c>
      <c r="BP23" s="6">
        <v>230.3</v>
      </c>
      <c r="BQ23" s="5">
        <v>-0.8571</v>
      </c>
      <c r="BR23" s="5">
        <v>-0.8132</v>
      </c>
      <c r="BS23" s="4">
        <v>24</v>
      </c>
      <c r="BT23" s="6">
        <v>383.16</v>
      </c>
      <c r="BU23" s="4">
        <v>39</v>
      </c>
      <c r="BV23" s="6">
        <v>579.3</v>
      </c>
      <c r="BW23" s="5">
        <v>-0.3846</v>
      </c>
      <c r="BX23" s="5">
        <v>-0.3386</v>
      </c>
      <c r="BY23" s="4"/>
      <c r="BZ23" s="6"/>
      <c r="CA23" s="4"/>
      <c r="CB23" s="6"/>
      <c r="CC23" s="5"/>
      <c r="CD23" s="5"/>
      <c r="CE23" s="4"/>
      <c r="CF23" s="6"/>
      <c r="CG23" s="4"/>
      <c r="CH23" s="6"/>
      <c r="CI23" s="5"/>
      <c r="CJ23" s="5"/>
      <c r="CK23" s="4">
        <v>21</v>
      </c>
      <c r="CL23" s="6">
        <v>338.13</v>
      </c>
      <c r="CM23" s="4">
        <v>32</v>
      </c>
      <c r="CN23" s="6">
        <v>515.3</v>
      </c>
      <c r="CO23" s="5">
        <v>-0.3438</v>
      </c>
      <c r="CP23" s="5">
        <v>-0.3438</v>
      </c>
      <c r="CQ23" s="4"/>
      <c r="CR23" s="6"/>
      <c r="CS23" s="4"/>
      <c r="CT23" s="6"/>
      <c r="CU23" s="5"/>
      <c r="CV23" s="5"/>
      <c r="CW23" s="4"/>
      <c r="CX23" s="6"/>
      <c r="CY23" s="4">
        <v>2</v>
      </c>
      <c r="CZ23" s="6">
        <v>37.78</v>
      </c>
      <c r="DA23" s="5"/>
      <c r="DB23" s="5"/>
      <c r="DC23" s="4">
        <v>1</v>
      </c>
      <c r="DD23" s="6">
        <v>16.51</v>
      </c>
      <c r="DE23" s="4">
        <v>1</v>
      </c>
      <c r="DF23" s="6">
        <v>16.51</v>
      </c>
      <c r="DG23" s="5"/>
      <c r="DH23" s="5"/>
      <c r="DI23" s="4"/>
      <c r="DJ23" s="6"/>
      <c r="DK23" s="4">
        <v>1</v>
      </c>
      <c r="DL23" s="6">
        <v>32.99</v>
      </c>
      <c r="DM23" s="5"/>
      <c r="DN23" s="5"/>
      <c r="DO23" s="4"/>
      <c r="DP23" s="6"/>
      <c r="DQ23" s="4"/>
      <c r="DR23" s="6"/>
      <c r="DS23" s="5"/>
      <c r="DT23" s="5"/>
      <c r="DU23" s="4"/>
      <c r="DV23" s="6"/>
      <c r="DW23" s="4"/>
      <c r="DX23" s="6"/>
      <c r="DY23" s="5"/>
      <c r="DZ23" s="5"/>
      <c r="EA23" s="4"/>
      <c r="EB23" s="6"/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  <c r="HY23" s="4"/>
      <c r="HZ23" s="6"/>
      <c r="IA23" s="4"/>
      <c r="IB23" s="6"/>
      <c r="IC23" s="5"/>
      <c r="ID23" s="5"/>
      <c r="IE23" s="4"/>
      <c r="IF23" s="6"/>
      <c r="IG23" s="4"/>
      <c r="IH23" s="6"/>
      <c r="II23" s="5"/>
      <c r="IJ23" s="5"/>
      <c r="IK23" s="4"/>
      <c r="IL23" s="6"/>
      <c r="IM23" s="4"/>
      <c r="IN23" s="6"/>
      <c r="IO23" s="5"/>
      <c r="IP23" s="5"/>
      <c r="IQ23" s="4"/>
      <c r="IR23" s="6"/>
      <c r="IS23" s="4"/>
      <c r="IT23" s="6"/>
      <c r="IU23" s="5"/>
      <c r="IV23" s="5"/>
      <c r="IW23" s="4"/>
      <c r="IX23" s="6"/>
      <c r="IY23" s="4"/>
      <c r="IZ23" s="6"/>
      <c r="JA23" s="5"/>
      <c r="JB23" s="5"/>
      <c r="JC23" s="4"/>
      <c r="JD23" s="6"/>
      <c r="JE23" s="4"/>
      <c r="JF23" s="6"/>
      <c r="JG23" s="5"/>
      <c r="JH23" s="5"/>
      <c r="JI23" s="4">
        <v>1183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>
        <v>740</v>
      </c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>
        <v>640</v>
      </c>
      <c r="KR23" s="4"/>
      <c r="KS23" s="4"/>
      <c r="KT23" s="4"/>
      <c r="KU23" s="4"/>
      <c r="KV23" s="4"/>
      <c r="KW23" s="4"/>
      <c r="KX23" s="4"/>
      <c r="KY23" s="4"/>
      <c r="KZ23" s="4"/>
      <c r="LA23" s="4">
        <v>1840</v>
      </c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>
        <v>530</v>
      </c>
      <c r="LQ23" s="4"/>
      <c r="LR23" s="4"/>
      <c r="LS23" s="4"/>
      <c r="LT23" s="4"/>
      <c r="LU23" s="4"/>
      <c r="LV23" s="4">
        <v>1200</v>
      </c>
      <c r="LW23" s="4"/>
    </row>
    <row r="24">
      <c r="A24" s="3" t="s">
        <v>148</v>
      </c>
      <c r="B24" s="3" t="s">
        <v>160</v>
      </c>
      <c r="C24" s="3" t="s">
        <v>150</v>
      </c>
      <c r="D24" s="3" t="s">
        <v>151</v>
      </c>
      <c r="E24" s="3" t="s">
        <v>193</v>
      </c>
      <c r="F24" s="3" t="s">
        <v>193</v>
      </c>
      <c r="G24" s="3" t="s">
        <v>193</v>
      </c>
      <c r="H24" s="3" t="s">
        <v>182</v>
      </c>
      <c r="I24" s="4">
        <v>931</v>
      </c>
      <c r="J24" s="4">
        <f>=ROUNDDOWN(17.0201096892139,0)</f>
      </c>
      <c r="K24" s="4">
        <v>1000</v>
      </c>
      <c r="L24" s="5">
        <v>1</v>
      </c>
      <c r="M24" s="4"/>
      <c r="N24" s="4">
        <f>=ROUNDDOWN({0},0)</f>
      </c>
      <c r="O24" s="4"/>
      <c r="P24" s="5"/>
      <c r="Q24" s="4">
        <v>140</v>
      </c>
      <c r="R24" s="6">
        <v>2758.74</v>
      </c>
      <c r="S24" s="4">
        <v>147</v>
      </c>
      <c r="T24" s="6">
        <v>3262.58</v>
      </c>
      <c r="U24" s="5">
        <v>-0.0476</v>
      </c>
      <c r="V24" s="5">
        <v>-0.1544</v>
      </c>
      <c r="W24" s="4"/>
      <c r="X24" s="6"/>
      <c r="Y24" s="4"/>
      <c r="Z24" s="6"/>
      <c r="AA24" s="5"/>
      <c r="AB24" s="5"/>
      <c r="AC24" s="4">
        <v>27</v>
      </c>
      <c r="AD24" s="6">
        <v>614.36</v>
      </c>
      <c r="AE24" s="4">
        <v>16</v>
      </c>
      <c r="AF24" s="6">
        <v>329.54</v>
      </c>
      <c r="AG24" s="5">
        <v>0.6875</v>
      </c>
      <c r="AH24" s="5">
        <v>0.8643</v>
      </c>
      <c r="AI24" s="4">
        <v>2</v>
      </c>
      <c r="AJ24" s="6">
        <v>46.85</v>
      </c>
      <c r="AK24" s="4">
        <v>1</v>
      </c>
      <c r="AL24" s="6">
        <v>21.66</v>
      </c>
      <c r="AM24" s="5">
        <v>1</v>
      </c>
      <c r="AN24" s="5">
        <v>1.163</v>
      </c>
      <c r="AO24" s="4">
        <v>7</v>
      </c>
      <c r="AP24" s="6">
        <v>151.87</v>
      </c>
      <c r="AQ24" s="4">
        <v>36</v>
      </c>
      <c r="AR24" s="6">
        <v>812.58</v>
      </c>
      <c r="AS24" s="5">
        <v>-0.8056</v>
      </c>
      <c r="AT24" s="5">
        <v>-0.8131</v>
      </c>
      <c r="AU24" s="4">
        <v>25</v>
      </c>
      <c r="AV24" s="6">
        <v>583.22</v>
      </c>
      <c r="AW24" s="4">
        <v>50</v>
      </c>
      <c r="AX24" s="6">
        <v>1149.91</v>
      </c>
      <c r="AY24" s="5">
        <v>-0.5</v>
      </c>
      <c r="AZ24" s="5">
        <v>-0.4928</v>
      </c>
      <c r="BA24" s="4">
        <v>40</v>
      </c>
      <c r="BB24" s="6">
        <v>879.15</v>
      </c>
      <c r="BC24" s="4">
        <v>37</v>
      </c>
      <c r="BD24" s="6">
        <v>782.52</v>
      </c>
      <c r="BE24" s="5">
        <v>0.0811</v>
      </c>
      <c r="BF24" s="5">
        <v>0.1235</v>
      </c>
      <c r="BG24" s="4">
        <v>4</v>
      </c>
      <c r="BH24" s="6">
        <v>81.08</v>
      </c>
      <c r="BI24" s="4"/>
      <c r="BJ24" s="6"/>
      <c r="BK24" s="5"/>
      <c r="BL24" s="5"/>
      <c r="BM24" s="4"/>
      <c r="BN24" s="6"/>
      <c r="BO24" s="4"/>
      <c r="BP24" s="6"/>
      <c r="BQ24" s="5"/>
      <c r="BR24" s="5"/>
      <c r="BS24" s="4">
        <v>4</v>
      </c>
      <c r="BT24" s="6">
        <v>93.7</v>
      </c>
      <c r="BU24" s="4"/>
      <c r="BV24" s="6"/>
      <c r="BW24" s="5"/>
      <c r="BX24" s="5"/>
      <c r="BY24" s="4">
        <v>2</v>
      </c>
      <c r="BZ24" s="6">
        <v>45.2</v>
      </c>
      <c r="CA24" s="4">
        <v>4</v>
      </c>
      <c r="CB24" s="6">
        <v>97.76</v>
      </c>
      <c r="CC24" s="5">
        <v>-0.5</v>
      </c>
      <c r="CD24" s="5">
        <v>-0.5376</v>
      </c>
      <c r="CE24" s="4"/>
      <c r="CF24" s="6"/>
      <c r="CG24" s="4"/>
      <c r="CH24" s="6"/>
      <c r="CI24" s="5"/>
      <c r="CJ24" s="5"/>
      <c r="CK24" s="4"/>
      <c r="CL24" s="6"/>
      <c r="CM24" s="4"/>
      <c r="CN24" s="6"/>
      <c r="CO24" s="5"/>
      <c r="CP24" s="5"/>
      <c r="CQ24" s="4"/>
      <c r="CR24" s="6"/>
      <c r="CS24" s="4"/>
      <c r="CT24" s="6"/>
      <c r="CU24" s="5"/>
      <c r="CV24" s="5"/>
      <c r="CW24" s="4"/>
      <c r="CX24" s="6"/>
      <c r="CY24" s="4"/>
      <c r="CZ24" s="6"/>
      <c r="DA24" s="5"/>
      <c r="DB24" s="5"/>
      <c r="DC24" s="4">
        <v>3</v>
      </c>
      <c r="DD24" s="6">
        <v>74.1</v>
      </c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>
        <v>26</v>
      </c>
      <c r="DV24" s="6">
        <v>189.21</v>
      </c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>
        <v>3</v>
      </c>
      <c r="FT24" s="6">
        <v>68.61</v>
      </c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  <c r="HY24" s="4"/>
      <c r="HZ24" s="6"/>
      <c r="IA24" s="4"/>
      <c r="IB24" s="6"/>
      <c r="IC24" s="5"/>
      <c r="ID24" s="5"/>
      <c r="IE24" s="4"/>
      <c r="IF24" s="6"/>
      <c r="IG24" s="4"/>
      <c r="IH24" s="6"/>
      <c r="II24" s="5"/>
      <c r="IJ24" s="5"/>
      <c r="IK24" s="4"/>
      <c r="IL24" s="6"/>
      <c r="IM24" s="4"/>
      <c r="IN24" s="6"/>
      <c r="IO24" s="5"/>
      <c r="IP24" s="5"/>
      <c r="IQ24" s="4"/>
      <c r="IR24" s="6"/>
      <c r="IS24" s="4"/>
      <c r="IT24" s="6"/>
      <c r="IU24" s="5"/>
      <c r="IV24" s="5"/>
      <c r="IW24" s="4"/>
      <c r="IX24" s="6"/>
      <c r="IY24" s="4"/>
      <c r="IZ24" s="6"/>
      <c r="JA24" s="5"/>
      <c r="JB24" s="5"/>
      <c r="JC24" s="4"/>
      <c r="JD24" s="6"/>
      <c r="JE24" s="4"/>
      <c r="JF24" s="6"/>
      <c r="JG24" s="5"/>
      <c r="JH24" s="5"/>
      <c r="JI24" s="4">
        <v>931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>
        <v>360</v>
      </c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>
        <v>340</v>
      </c>
      <c r="LO24" s="4"/>
      <c r="LP24" s="4"/>
      <c r="LQ24" s="4"/>
      <c r="LR24" s="4"/>
      <c r="LS24" s="4"/>
      <c r="LT24" s="4"/>
      <c r="LU24" s="4">
        <v>300</v>
      </c>
      <c r="LV24" s="4"/>
      <c r="LW24" s="4"/>
    </row>
    <row r="25">
      <c r="A25" s="3" t="s">
        <v>148</v>
      </c>
      <c r="B25" s="3" t="s">
        <v>160</v>
      </c>
      <c r="C25" s="3" t="s">
        <v>172</v>
      </c>
      <c r="D25" s="3" t="s">
        <v>183</v>
      </c>
      <c r="E25" s="3" t="s">
        <v>193</v>
      </c>
      <c r="F25" s="3" t="s">
        <v>193</v>
      </c>
      <c r="G25" s="3" t="s">
        <v>193</v>
      </c>
      <c r="H25" s="3" t="s">
        <v>182</v>
      </c>
      <c r="I25" s="4">
        <v>568</v>
      </c>
      <c r="J25" s="4">
        <f>=ROUNDDOWN(12.9090909090909,0)</f>
      </c>
      <c r="K25" s="4">
        <v>850</v>
      </c>
      <c r="L25" s="5">
        <v>0.9258</v>
      </c>
      <c r="M25" s="4"/>
      <c r="N25" s="4">
        <f>=ROUNDDOWN({0},0)</f>
      </c>
      <c r="O25" s="4"/>
      <c r="P25" s="5"/>
      <c r="Q25" s="4">
        <v>52</v>
      </c>
      <c r="R25" s="6">
        <v>1436.23</v>
      </c>
      <c r="S25" s="4">
        <v>142</v>
      </c>
      <c r="T25" s="6">
        <v>4169.52</v>
      </c>
      <c r="U25" s="5">
        <v>-0.6338</v>
      </c>
      <c r="V25" s="5">
        <v>-0.6555</v>
      </c>
      <c r="W25" s="4"/>
      <c r="X25" s="6"/>
      <c r="Y25" s="4"/>
      <c r="Z25" s="6"/>
      <c r="AA25" s="5"/>
      <c r="AB25" s="5"/>
      <c r="AC25" s="4">
        <v>10</v>
      </c>
      <c r="AD25" s="6">
        <v>252.6</v>
      </c>
      <c r="AE25" s="4">
        <v>22</v>
      </c>
      <c r="AF25" s="6">
        <v>635.34</v>
      </c>
      <c r="AG25" s="5">
        <v>-0.5455</v>
      </c>
      <c r="AH25" s="5">
        <v>-0.6024</v>
      </c>
      <c r="AI25" s="4">
        <v>3</v>
      </c>
      <c r="AJ25" s="6">
        <v>79.06</v>
      </c>
      <c r="AK25" s="4"/>
      <c r="AL25" s="6"/>
      <c r="AM25" s="5"/>
      <c r="AN25" s="5"/>
      <c r="AO25" s="4">
        <v>14</v>
      </c>
      <c r="AP25" s="6">
        <v>390.04</v>
      </c>
      <c r="AQ25" s="4">
        <v>50</v>
      </c>
      <c r="AR25" s="6">
        <v>1445.21</v>
      </c>
      <c r="AS25" s="5">
        <v>-0.72</v>
      </c>
      <c r="AT25" s="5">
        <v>-0.7301</v>
      </c>
      <c r="AU25" s="4">
        <v>3</v>
      </c>
      <c r="AV25" s="6">
        <v>89.42</v>
      </c>
      <c r="AW25" s="4">
        <v>34</v>
      </c>
      <c r="AX25" s="6">
        <v>989.71</v>
      </c>
      <c r="AY25" s="5">
        <v>-0.9118</v>
      </c>
      <c r="AZ25" s="5">
        <v>-0.9097</v>
      </c>
      <c r="BA25" s="4">
        <v>4</v>
      </c>
      <c r="BB25" s="6">
        <v>110.88</v>
      </c>
      <c r="BC25" s="4">
        <v>27</v>
      </c>
      <c r="BD25" s="6">
        <v>816.16</v>
      </c>
      <c r="BE25" s="5">
        <v>-0.8519</v>
      </c>
      <c r="BF25" s="5">
        <v>-0.8641</v>
      </c>
      <c r="BG25" s="4">
        <v>8</v>
      </c>
      <c r="BH25" s="6">
        <v>202.8</v>
      </c>
      <c r="BI25" s="4">
        <v>1</v>
      </c>
      <c r="BJ25" s="6">
        <v>30</v>
      </c>
      <c r="BK25" s="5">
        <v>7</v>
      </c>
      <c r="BL25" s="5">
        <v>5.76</v>
      </c>
      <c r="BM25" s="4">
        <v>8</v>
      </c>
      <c r="BN25" s="6">
        <v>255.2</v>
      </c>
      <c r="BO25" s="4">
        <v>2</v>
      </c>
      <c r="BP25" s="6">
        <v>52.8</v>
      </c>
      <c r="BQ25" s="5">
        <v>3</v>
      </c>
      <c r="BR25" s="5">
        <v>3.8333</v>
      </c>
      <c r="BS25" s="4">
        <v>1</v>
      </c>
      <c r="BT25" s="6">
        <v>27.72</v>
      </c>
      <c r="BU25" s="4"/>
      <c r="BV25" s="6"/>
      <c r="BW25" s="5"/>
      <c r="BX25" s="5"/>
      <c r="BY25" s="4"/>
      <c r="BZ25" s="6"/>
      <c r="CA25" s="4">
        <v>4</v>
      </c>
      <c r="CB25" s="6">
        <v>115.31</v>
      </c>
      <c r="CC25" s="5"/>
      <c r="CD25" s="5"/>
      <c r="CE25" s="4"/>
      <c r="CF25" s="6"/>
      <c r="CG25" s="4"/>
      <c r="CH25" s="6"/>
      <c r="CI25" s="5"/>
      <c r="CJ25" s="5"/>
      <c r="CK25" s="4"/>
      <c r="CL25" s="6"/>
      <c r="CM25" s="4"/>
      <c r="CN25" s="6"/>
      <c r="CO25" s="5"/>
      <c r="CP25" s="5"/>
      <c r="CQ25" s="4"/>
      <c r="CR25" s="6"/>
      <c r="CS25" s="4"/>
      <c r="CT25" s="6"/>
      <c r="CU25" s="5"/>
      <c r="CV25" s="5"/>
      <c r="CW25" s="4"/>
      <c r="CX25" s="6"/>
      <c r="CY25" s="4"/>
      <c r="CZ25" s="6"/>
      <c r="DA25" s="5"/>
      <c r="DB25" s="5"/>
      <c r="DC25" s="4">
        <v>1</v>
      </c>
      <c r="DD25" s="6">
        <v>28.51</v>
      </c>
      <c r="DE25" s="4"/>
      <c r="DF25" s="6"/>
      <c r="DG25" s="5"/>
      <c r="DH25" s="5"/>
      <c r="DI25" s="4"/>
      <c r="DJ25" s="6"/>
      <c r="DK25" s="4">
        <v>1</v>
      </c>
      <c r="DL25" s="6">
        <v>54.99</v>
      </c>
      <c r="DM25" s="5"/>
      <c r="DN25" s="5"/>
      <c r="DO25" s="4"/>
      <c r="DP25" s="6"/>
      <c r="DQ25" s="4"/>
      <c r="DR25" s="6"/>
      <c r="DS25" s="5"/>
      <c r="DT25" s="5"/>
      <c r="DU25" s="4"/>
      <c r="DV25" s="6"/>
      <c r="DW25" s="4"/>
      <c r="DX25" s="6"/>
      <c r="DY25" s="5"/>
      <c r="DZ25" s="5"/>
      <c r="EA25" s="4"/>
      <c r="EB25" s="6"/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/>
      <c r="ET25" s="6"/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>
        <v>1</v>
      </c>
      <c r="FT25" s="6">
        <v>30</v>
      </c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  <c r="HY25" s="4"/>
      <c r="HZ25" s="6"/>
      <c r="IA25" s="4"/>
      <c r="IB25" s="6"/>
      <c r="IC25" s="5"/>
      <c r="ID25" s="5"/>
      <c r="IE25" s="4"/>
      <c r="IF25" s="6"/>
      <c r="IG25" s="4"/>
      <c r="IH25" s="6"/>
      <c r="II25" s="5"/>
      <c r="IJ25" s="5"/>
      <c r="IK25" s="4"/>
      <c r="IL25" s="6"/>
      <c r="IM25" s="4"/>
      <c r="IN25" s="6"/>
      <c r="IO25" s="5"/>
      <c r="IP25" s="5"/>
      <c r="IQ25" s="4"/>
      <c r="IR25" s="6"/>
      <c r="IS25" s="4"/>
      <c r="IT25" s="6"/>
      <c r="IU25" s="5"/>
      <c r="IV25" s="5"/>
      <c r="IW25" s="4"/>
      <c r="IX25" s="6"/>
      <c r="IY25" s="4"/>
      <c r="IZ25" s="6"/>
      <c r="JA25" s="5"/>
      <c r="JB25" s="5"/>
      <c r="JC25" s="4"/>
      <c r="JD25" s="6"/>
      <c r="JE25" s="4"/>
      <c r="JF25" s="6"/>
      <c r="JG25" s="5"/>
      <c r="JH25" s="5"/>
      <c r="JI25" s="4">
        <v>568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>
        <v>50</v>
      </c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>
        <v>520</v>
      </c>
      <c r="LO25" s="4"/>
      <c r="LP25" s="4"/>
      <c r="LQ25" s="4"/>
      <c r="LR25" s="4"/>
      <c r="LS25" s="4"/>
      <c r="LT25" s="4"/>
      <c r="LU25" s="4">
        <v>280</v>
      </c>
      <c r="LV25" s="4"/>
      <c r="LW25" s="4"/>
    </row>
    <row r="26">
      <c r="A26" s="3" t="s">
        <v>148</v>
      </c>
      <c r="B26" s="3" t="s">
        <v>149</v>
      </c>
      <c r="C26" s="3" t="s">
        <v>150</v>
      </c>
      <c r="D26" s="3" t="s">
        <v>151</v>
      </c>
      <c r="E26" s="3" t="s">
        <v>194</v>
      </c>
      <c r="F26" s="3" t="s">
        <v>195</v>
      </c>
      <c r="G26" s="3" t="s">
        <v>195</v>
      </c>
      <c r="H26" s="3" t="s">
        <v>162</v>
      </c>
      <c r="I26" s="4">
        <v>1747</v>
      </c>
      <c r="J26" s="4">
        <f>=ROUNDDOWN(15.0863557858377,0)</f>
      </c>
      <c r="K26" s="4">
        <v>1470</v>
      </c>
      <c r="L26" s="5">
        <v>1</v>
      </c>
      <c r="M26" s="4"/>
      <c r="N26" s="4">
        <f>=ROUNDDOWN({0},0)</f>
      </c>
      <c r="O26" s="4"/>
      <c r="P26" s="5"/>
      <c r="Q26" s="4">
        <v>165</v>
      </c>
      <c r="R26" s="6">
        <v>4119.76</v>
      </c>
      <c r="S26" s="4">
        <v>174</v>
      </c>
      <c r="T26" s="6">
        <v>4160.24</v>
      </c>
      <c r="U26" s="5">
        <v>-0.0517</v>
      </c>
      <c r="V26" s="5">
        <v>-0.0097</v>
      </c>
      <c r="W26" s="4">
        <v>12</v>
      </c>
      <c r="X26" s="6">
        <v>293.53</v>
      </c>
      <c r="Y26" s="4">
        <v>4</v>
      </c>
      <c r="Z26" s="6">
        <v>80.94</v>
      </c>
      <c r="AA26" s="5">
        <v>2</v>
      </c>
      <c r="AB26" s="5">
        <v>2.6265</v>
      </c>
      <c r="AC26" s="4">
        <v>17</v>
      </c>
      <c r="AD26" s="6">
        <v>457.67</v>
      </c>
      <c r="AE26" s="4">
        <v>7</v>
      </c>
      <c r="AF26" s="6">
        <v>175.39</v>
      </c>
      <c r="AG26" s="5">
        <v>1.4286</v>
      </c>
      <c r="AH26" s="5">
        <v>1.6094</v>
      </c>
      <c r="AI26" s="4">
        <v>21</v>
      </c>
      <c r="AJ26" s="6">
        <v>466.54</v>
      </c>
      <c r="AK26" s="4">
        <v>2</v>
      </c>
      <c r="AL26" s="6">
        <v>46.28</v>
      </c>
      <c r="AM26" s="5">
        <v>9.5</v>
      </c>
      <c r="AN26" s="5">
        <v>9.0808</v>
      </c>
      <c r="AO26" s="4">
        <v>11</v>
      </c>
      <c r="AP26" s="6">
        <v>237.32</v>
      </c>
      <c r="AQ26" s="4">
        <v>2</v>
      </c>
      <c r="AR26" s="6">
        <v>42.2</v>
      </c>
      <c r="AS26" s="5">
        <v>4.5</v>
      </c>
      <c r="AT26" s="5">
        <v>4.6237</v>
      </c>
      <c r="AU26" s="4">
        <v>18</v>
      </c>
      <c r="AV26" s="6">
        <v>465.76</v>
      </c>
      <c r="AW26" s="4">
        <v>10</v>
      </c>
      <c r="AX26" s="6">
        <v>224.97</v>
      </c>
      <c r="AY26" s="5">
        <v>0.8</v>
      </c>
      <c r="AZ26" s="5">
        <v>1.0703</v>
      </c>
      <c r="BA26" s="4">
        <v>37</v>
      </c>
      <c r="BB26" s="6">
        <v>934.51</v>
      </c>
      <c r="BC26" s="4">
        <v>41</v>
      </c>
      <c r="BD26" s="6">
        <v>957.68</v>
      </c>
      <c r="BE26" s="5">
        <v>-0.0976</v>
      </c>
      <c r="BF26" s="5">
        <v>-0.0242</v>
      </c>
      <c r="BG26" s="4">
        <v>9</v>
      </c>
      <c r="BH26" s="6">
        <v>194.01</v>
      </c>
      <c r="BI26" s="4"/>
      <c r="BJ26" s="6"/>
      <c r="BK26" s="5"/>
      <c r="BL26" s="5"/>
      <c r="BM26" s="4">
        <v>7</v>
      </c>
      <c r="BN26" s="6">
        <v>220.86</v>
      </c>
      <c r="BO26" s="4">
        <v>11</v>
      </c>
      <c r="BP26" s="6">
        <v>248.73</v>
      </c>
      <c r="BQ26" s="5">
        <v>-0.3636</v>
      </c>
      <c r="BR26" s="5">
        <v>-0.112</v>
      </c>
      <c r="BS26" s="4">
        <v>12</v>
      </c>
      <c r="BT26" s="6">
        <v>303.04</v>
      </c>
      <c r="BU26" s="4">
        <v>19</v>
      </c>
      <c r="BV26" s="6">
        <v>488.69</v>
      </c>
      <c r="BW26" s="5">
        <v>-0.3684</v>
      </c>
      <c r="BX26" s="5">
        <v>-0.3799</v>
      </c>
      <c r="BY26" s="4"/>
      <c r="BZ26" s="6"/>
      <c r="CA26" s="4">
        <v>5</v>
      </c>
      <c r="CB26" s="6">
        <v>128.57</v>
      </c>
      <c r="CC26" s="5"/>
      <c r="CD26" s="5"/>
      <c r="CE26" s="4"/>
      <c r="CF26" s="6"/>
      <c r="CG26" s="4"/>
      <c r="CH26" s="6"/>
      <c r="CI26" s="5"/>
      <c r="CJ26" s="5"/>
      <c r="CK26" s="4">
        <v>14</v>
      </c>
      <c r="CL26" s="6">
        <v>378.92</v>
      </c>
      <c r="CM26" s="4">
        <v>57</v>
      </c>
      <c r="CN26" s="6">
        <v>1407.71</v>
      </c>
      <c r="CO26" s="5">
        <v>-0.7544</v>
      </c>
      <c r="CP26" s="5">
        <v>-0.7308</v>
      </c>
      <c r="CQ26" s="4"/>
      <c r="CR26" s="6"/>
      <c r="CS26" s="4"/>
      <c r="CT26" s="6"/>
      <c r="CU26" s="5"/>
      <c r="CV26" s="5"/>
      <c r="CW26" s="4">
        <v>5</v>
      </c>
      <c r="CX26" s="6">
        <v>129.9</v>
      </c>
      <c r="CY26" s="4">
        <v>5</v>
      </c>
      <c r="CZ26" s="6">
        <v>105.07</v>
      </c>
      <c r="DA26" s="5"/>
      <c r="DB26" s="5">
        <v>0.2363</v>
      </c>
      <c r="DC26" s="4"/>
      <c r="DD26" s="6"/>
      <c r="DE26" s="4"/>
      <c r="DF26" s="6"/>
      <c r="DG26" s="5"/>
      <c r="DH26" s="5"/>
      <c r="DI26" s="4"/>
      <c r="DJ26" s="6"/>
      <c r="DK26" s="4"/>
      <c r="DL26" s="6"/>
      <c r="DM26" s="5"/>
      <c r="DN26" s="5"/>
      <c r="DO26" s="4"/>
      <c r="DP26" s="6"/>
      <c r="DQ26" s="4"/>
      <c r="DR26" s="6"/>
      <c r="DS26" s="5"/>
      <c r="DT26" s="5"/>
      <c r="DU26" s="4">
        <v>1</v>
      </c>
      <c r="DV26" s="6">
        <v>13.32</v>
      </c>
      <c r="DW26" s="4"/>
      <c r="DX26" s="6"/>
      <c r="DY26" s="5"/>
      <c r="DZ26" s="5"/>
      <c r="EA26" s="4"/>
      <c r="EB26" s="6"/>
      <c r="EC26" s="4"/>
      <c r="ED26" s="6"/>
      <c r="EE26" s="5"/>
      <c r="EF26" s="5"/>
      <c r="EG26" s="4">
        <v>1</v>
      </c>
      <c r="EH26" s="6">
        <v>24.38</v>
      </c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/>
      <c r="ET26" s="6"/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>
        <v>11</v>
      </c>
      <c r="FT26" s="6">
        <v>254.01</v>
      </c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  <c r="HY26" s="4"/>
      <c r="HZ26" s="6"/>
      <c r="IA26" s="4"/>
      <c r="IB26" s="6"/>
      <c r="IC26" s="5"/>
      <c r="ID26" s="5"/>
      <c r="IE26" s="4"/>
      <c r="IF26" s="6"/>
      <c r="IG26" s="4"/>
      <c r="IH26" s="6"/>
      <c r="II26" s="5"/>
      <c r="IJ26" s="5"/>
      <c r="IK26" s="4"/>
      <c r="IL26" s="6"/>
      <c r="IM26" s="4"/>
      <c r="IN26" s="6"/>
      <c r="IO26" s="5"/>
      <c r="IP26" s="5"/>
      <c r="IQ26" s="4"/>
      <c r="IR26" s="6"/>
      <c r="IS26" s="4"/>
      <c r="IT26" s="6"/>
      <c r="IU26" s="5"/>
      <c r="IV26" s="5"/>
      <c r="IW26" s="4"/>
      <c r="IX26" s="6"/>
      <c r="IY26" s="4"/>
      <c r="IZ26" s="6"/>
      <c r="JA26" s="5"/>
      <c r="JB26" s="5"/>
      <c r="JC26" s="4"/>
      <c r="JD26" s="6"/>
      <c r="JE26" s="4"/>
      <c r="JF26" s="6"/>
      <c r="JG26" s="5"/>
      <c r="JH26" s="5"/>
      <c r="JI26" s="4">
        <v>1561</v>
      </c>
      <c r="JJ26" s="4"/>
      <c r="JK26" s="4"/>
      <c r="JL26" s="4"/>
      <c r="JM26" s="4">
        <v>186</v>
      </c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>
        <v>390</v>
      </c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v>730</v>
      </c>
      <c r="KX26" s="4"/>
      <c r="KY26" s="4"/>
      <c r="KZ26" s="4"/>
      <c r="LA26" s="4"/>
      <c r="LB26" s="4">
        <v>350</v>
      </c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</row>
    <row r="27">
      <c r="A27" s="3" t="s">
        <v>148</v>
      </c>
      <c r="B27" s="3" t="s">
        <v>160</v>
      </c>
      <c r="C27" s="3" t="s">
        <v>150</v>
      </c>
      <c r="D27" s="3" t="s">
        <v>178</v>
      </c>
      <c r="E27" s="3" t="s">
        <v>196</v>
      </c>
      <c r="F27" s="3" t="s">
        <v>196</v>
      </c>
      <c r="G27" s="3" t="s">
        <v>196</v>
      </c>
      <c r="H27" s="3" t="s">
        <v>180</v>
      </c>
      <c r="I27" s="4">
        <v>1265</v>
      </c>
      <c r="J27" s="4">
        <f>=ROUNDDOWN(18.3333333333333,0)</f>
      </c>
      <c r="K27" s="4">
        <v>780</v>
      </c>
      <c r="L27" s="5">
        <v>1</v>
      </c>
      <c r="M27" s="4"/>
      <c r="N27" s="4">
        <f>=ROUNDDOWN({0},0)</f>
      </c>
      <c r="O27" s="4"/>
      <c r="P27" s="5"/>
      <c r="Q27" s="4">
        <v>56</v>
      </c>
      <c r="R27" s="6">
        <v>4008.05</v>
      </c>
      <c r="S27" s="4">
        <v>55</v>
      </c>
      <c r="T27" s="6">
        <v>3553.22</v>
      </c>
      <c r="U27" s="5">
        <v>0.0182</v>
      </c>
      <c r="V27" s="5">
        <v>0.128</v>
      </c>
      <c r="W27" s="4">
        <v>6</v>
      </c>
      <c r="X27" s="6">
        <v>384.62</v>
      </c>
      <c r="Y27" s="4">
        <v>4</v>
      </c>
      <c r="Z27" s="6">
        <v>319.66</v>
      </c>
      <c r="AA27" s="5">
        <v>0.5</v>
      </c>
      <c r="AB27" s="5">
        <v>0.2032</v>
      </c>
      <c r="AC27" s="4">
        <v>31</v>
      </c>
      <c r="AD27" s="6">
        <v>2159.79</v>
      </c>
      <c r="AE27" s="4">
        <v>17</v>
      </c>
      <c r="AF27" s="6">
        <v>981.67</v>
      </c>
      <c r="AG27" s="5">
        <v>0.8235</v>
      </c>
      <c r="AH27" s="5">
        <v>1.2001</v>
      </c>
      <c r="AI27" s="4">
        <v>3</v>
      </c>
      <c r="AJ27" s="6">
        <v>229.72</v>
      </c>
      <c r="AK27" s="4">
        <v>1</v>
      </c>
      <c r="AL27" s="6">
        <v>71.4</v>
      </c>
      <c r="AM27" s="5">
        <v>2</v>
      </c>
      <c r="AN27" s="5">
        <v>2.2174</v>
      </c>
      <c r="AO27" s="4">
        <v>5</v>
      </c>
      <c r="AP27" s="6">
        <v>377.07</v>
      </c>
      <c r="AQ27" s="4">
        <v>21</v>
      </c>
      <c r="AR27" s="6">
        <v>1331.64</v>
      </c>
      <c r="AS27" s="5">
        <v>-0.7619</v>
      </c>
      <c r="AT27" s="5">
        <v>-0.7168</v>
      </c>
      <c r="AU27" s="4">
        <v>3</v>
      </c>
      <c r="AV27" s="6">
        <v>244.94</v>
      </c>
      <c r="AW27" s="4">
        <v>1</v>
      </c>
      <c r="AX27" s="6">
        <v>76.9</v>
      </c>
      <c r="AY27" s="5">
        <v>2</v>
      </c>
      <c r="AZ27" s="5">
        <v>2.1852</v>
      </c>
      <c r="BA27" s="4"/>
      <c r="BB27" s="6"/>
      <c r="BC27" s="4"/>
      <c r="BD27" s="6"/>
      <c r="BE27" s="5"/>
      <c r="BF27" s="5"/>
      <c r="BG27" s="4"/>
      <c r="BH27" s="6"/>
      <c r="BI27" s="4"/>
      <c r="BJ27" s="6"/>
      <c r="BK27" s="5"/>
      <c r="BL27" s="5"/>
      <c r="BM27" s="4">
        <v>2</v>
      </c>
      <c r="BN27" s="6">
        <v>161.26</v>
      </c>
      <c r="BO27" s="4">
        <v>1</v>
      </c>
      <c r="BP27" s="6">
        <v>80.63</v>
      </c>
      <c r="BQ27" s="5">
        <v>1</v>
      </c>
      <c r="BR27" s="5">
        <v>1</v>
      </c>
      <c r="BS27" s="4">
        <v>1</v>
      </c>
      <c r="BT27" s="6">
        <v>84.67</v>
      </c>
      <c r="BU27" s="4"/>
      <c r="BV27" s="6"/>
      <c r="BW27" s="5"/>
      <c r="BX27" s="5"/>
      <c r="BY27" s="4">
        <v>1</v>
      </c>
      <c r="BZ27" s="6">
        <v>87.75</v>
      </c>
      <c r="CA27" s="4">
        <v>7</v>
      </c>
      <c r="CB27" s="6">
        <v>483.1</v>
      </c>
      <c r="CC27" s="5">
        <v>-0.8571</v>
      </c>
      <c r="CD27" s="5">
        <v>-0.8184</v>
      </c>
      <c r="CE27" s="4"/>
      <c r="CF27" s="6"/>
      <c r="CG27" s="4"/>
      <c r="CH27" s="6"/>
      <c r="CI27" s="5"/>
      <c r="CJ27" s="5"/>
      <c r="CK27" s="4"/>
      <c r="CL27" s="6"/>
      <c r="CM27" s="4"/>
      <c r="CN27" s="6"/>
      <c r="CO27" s="5"/>
      <c r="CP27" s="5"/>
      <c r="CQ27" s="4"/>
      <c r="CR27" s="6"/>
      <c r="CS27" s="4"/>
      <c r="CT27" s="6"/>
      <c r="CU27" s="5"/>
      <c r="CV27" s="5"/>
      <c r="CW27" s="4">
        <v>1</v>
      </c>
      <c r="CX27" s="6">
        <v>92.39</v>
      </c>
      <c r="CY27" s="4">
        <v>1</v>
      </c>
      <c r="CZ27" s="6">
        <v>52.66</v>
      </c>
      <c r="DA27" s="5"/>
      <c r="DB27" s="5">
        <v>0.7545</v>
      </c>
      <c r="DC27" s="4"/>
      <c r="DD27" s="6"/>
      <c r="DE27" s="4">
        <v>1</v>
      </c>
      <c r="DF27" s="6">
        <v>87.09</v>
      </c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>
        <v>2</v>
      </c>
      <c r="EB27" s="6">
        <v>114.11</v>
      </c>
      <c r="EC27" s="4">
        <v>1</v>
      </c>
      <c r="ED27" s="6">
        <v>68.47</v>
      </c>
      <c r="EE27" s="5">
        <v>1</v>
      </c>
      <c r="EF27" s="5">
        <v>0.6666</v>
      </c>
      <c r="EG27" s="4"/>
      <c r="EH27" s="6"/>
      <c r="EI27" s="4"/>
      <c r="EJ27" s="6"/>
      <c r="EK27" s="5"/>
      <c r="EL27" s="5"/>
      <c r="EM27" s="4">
        <v>1</v>
      </c>
      <c r="EN27" s="6">
        <v>71.73</v>
      </c>
      <c r="EO27" s="4"/>
      <c r="EP27" s="6"/>
      <c r="EQ27" s="5"/>
      <c r="ER27" s="5"/>
      <c r="ES27" s="4"/>
      <c r="ET27" s="6"/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/>
      <c r="FL27" s="6"/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  <c r="HY27" s="4"/>
      <c r="HZ27" s="6"/>
      <c r="IA27" s="4"/>
      <c r="IB27" s="6"/>
      <c r="IC27" s="5"/>
      <c r="ID27" s="5"/>
      <c r="IE27" s="4"/>
      <c r="IF27" s="6"/>
      <c r="IG27" s="4"/>
      <c r="IH27" s="6"/>
      <c r="II27" s="5"/>
      <c r="IJ27" s="5"/>
      <c r="IK27" s="4"/>
      <c r="IL27" s="6"/>
      <c r="IM27" s="4"/>
      <c r="IN27" s="6"/>
      <c r="IO27" s="5"/>
      <c r="IP27" s="5"/>
      <c r="IQ27" s="4"/>
      <c r="IR27" s="6"/>
      <c r="IS27" s="4"/>
      <c r="IT27" s="6"/>
      <c r="IU27" s="5"/>
      <c r="IV27" s="5"/>
      <c r="IW27" s="4"/>
      <c r="IX27" s="6"/>
      <c r="IY27" s="4"/>
      <c r="IZ27" s="6"/>
      <c r="JA27" s="5"/>
      <c r="JB27" s="5"/>
      <c r="JC27" s="4"/>
      <c r="JD27" s="6"/>
      <c r="JE27" s="4"/>
      <c r="JF27" s="6"/>
      <c r="JG27" s="5"/>
      <c r="JH27" s="5"/>
      <c r="JI27" s="4">
        <v>1265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>
        <v>300</v>
      </c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>
        <v>480</v>
      </c>
      <c r="LQ27" s="4"/>
      <c r="LR27" s="4"/>
      <c r="LS27" s="4"/>
      <c r="LT27" s="4"/>
      <c r="LU27" s="4"/>
      <c r="LV27" s="4"/>
      <c r="LW27" s="4"/>
    </row>
    <row r="28">
      <c r="A28" s="3" t="s">
        <v>148</v>
      </c>
      <c r="B28" s="3" t="s">
        <v>197</v>
      </c>
      <c r="C28" s="3" t="s">
        <v>172</v>
      </c>
      <c r="D28" s="3" t="s">
        <v>183</v>
      </c>
      <c r="E28" s="3" t="s">
        <v>198</v>
      </c>
      <c r="F28" s="3" t="s">
        <v>198</v>
      </c>
      <c r="G28" s="3" t="s">
        <v>198</v>
      </c>
      <c r="H28" s="3" t="s">
        <v>159</v>
      </c>
      <c r="I28" s="4">
        <v>500</v>
      </c>
      <c r="J28" s="4">
        <f>=ROUNDDOWN(8.18330605564648,0)</f>
      </c>
      <c r="K28" s="4"/>
      <c r="L28" s="5">
        <v>1</v>
      </c>
      <c r="M28" s="4"/>
      <c r="N28" s="4">
        <f>=ROUNDDOWN({0},0)</f>
      </c>
      <c r="O28" s="4"/>
      <c r="P28" s="5"/>
      <c r="Q28" s="4">
        <v>89</v>
      </c>
      <c r="R28" s="6">
        <v>2930.75</v>
      </c>
      <c r="S28" s="4">
        <v>45</v>
      </c>
      <c r="T28" s="6">
        <v>1552.36</v>
      </c>
      <c r="U28" s="5">
        <v>0.9778</v>
      </c>
      <c r="V28" s="5">
        <v>0.8879</v>
      </c>
      <c r="W28" s="4"/>
      <c r="X28" s="6"/>
      <c r="Y28" s="4"/>
      <c r="Z28" s="6"/>
      <c r="AA28" s="5"/>
      <c r="AB28" s="5"/>
      <c r="AC28" s="4">
        <v>51</v>
      </c>
      <c r="AD28" s="6">
        <v>1601.4</v>
      </c>
      <c r="AE28" s="4">
        <v>4</v>
      </c>
      <c r="AF28" s="6">
        <v>130.65</v>
      </c>
      <c r="AG28" s="5">
        <v>11.75</v>
      </c>
      <c r="AH28" s="5">
        <v>11.2572</v>
      </c>
      <c r="AI28" s="4">
        <v>1</v>
      </c>
      <c r="AJ28" s="6">
        <v>38.43</v>
      </c>
      <c r="AK28" s="4"/>
      <c r="AL28" s="6"/>
      <c r="AM28" s="5"/>
      <c r="AN28" s="5"/>
      <c r="AO28" s="4">
        <v>5</v>
      </c>
      <c r="AP28" s="6">
        <v>156.6</v>
      </c>
      <c r="AQ28" s="4">
        <v>20</v>
      </c>
      <c r="AR28" s="6">
        <v>657.99</v>
      </c>
      <c r="AS28" s="5">
        <v>-0.75</v>
      </c>
      <c r="AT28" s="5">
        <v>-0.762</v>
      </c>
      <c r="AU28" s="4">
        <v>2</v>
      </c>
      <c r="AV28" s="6">
        <v>71.03</v>
      </c>
      <c r="AW28" s="4">
        <v>6</v>
      </c>
      <c r="AX28" s="6">
        <v>206.27</v>
      </c>
      <c r="AY28" s="5">
        <v>-0.6667</v>
      </c>
      <c r="AZ28" s="5">
        <v>-0.6556</v>
      </c>
      <c r="BA28" s="4">
        <v>3</v>
      </c>
      <c r="BB28" s="6">
        <v>93.6</v>
      </c>
      <c r="BC28" s="4">
        <v>7</v>
      </c>
      <c r="BD28" s="6">
        <v>253.9</v>
      </c>
      <c r="BE28" s="5">
        <v>-0.5714</v>
      </c>
      <c r="BF28" s="5">
        <v>-0.6314</v>
      </c>
      <c r="BG28" s="4">
        <v>2</v>
      </c>
      <c r="BH28" s="6">
        <v>53.55</v>
      </c>
      <c r="BI28" s="4"/>
      <c r="BJ28" s="6"/>
      <c r="BK28" s="5"/>
      <c r="BL28" s="5"/>
      <c r="BM28" s="4"/>
      <c r="BN28" s="6"/>
      <c r="BO28" s="4"/>
      <c r="BP28" s="6"/>
      <c r="BQ28" s="5"/>
      <c r="BR28" s="5"/>
      <c r="BS28" s="4"/>
      <c r="BT28" s="6"/>
      <c r="BU28" s="4"/>
      <c r="BV28" s="6"/>
      <c r="BW28" s="5"/>
      <c r="BX28" s="5"/>
      <c r="BY28" s="4"/>
      <c r="BZ28" s="6"/>
      <c r="CA28" s="4"/>
      <c r="CB28" s="6"/>
      <c r="CC28" s="5"/>
      <c r="CD28" s="5"/>
      <c r="CE28" s="4"/>
      <c r="CF28" s="6"/>
      <c r="CG28" s="4"/>
      <c r="CH28" s="6"/>
      <c r="CI28" s="5"/>
      <c r="CJ28" s="5"/>
      <c r="CK28" s="4"/>
      <c r="CL28" s="6"/>
      <c r="CM28" s="4"/>
      <c r="CN28" s="6"/>
      <c r="CO28" s="5"/>
      <c r="CP28" s="5"/>
      <c r="CQ28" s="4"/>
      <c r="CR28" s="6"/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>
        <v>10</v>
      </c>
      <c r="DD28" s="6">
        <v>373.23</v>
      </c>
      <c r="DE28" s="4">
        <v>6</v>
      </c>
      <c r="DF28" s="6">
        <v>230.62</v>
      </c>
      <c r="DG28" s="5">
        <v>0.6667</v>
      </c>
      <c r="DH28" s="5">
        <v>0.6184</v>
      </c>
      <c r="DI28" s="4"/>
      <c r="DJ28" s="6"/>
      <c r="DK28" s="4"/>
      <c r="DL28" s="6"/>
      <c r="DM28" s="5"/>
      <c r="DN28" s="5"/>
      <c r="DO28" s="4">
        <v>15</v>
      </c>
      <c r="DP28" s="6">
        <v>542.91</v>
      </c>
      <c r="DQ28" s="4">
        <v>2</v>
      </c>
      <c r="DR28" s="6">
        <v>72.93</v>
      </c>
      <c r="DS28" s="5">
        <v>6.5</v>
      </c>
      <c r="DT28" s="5">
        <v>6.4443</v>
      </c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  <c r="HY28" s="4"/>
      <c r="HZ28" s="6"/>
      <c r="IA28" s="4"/>
      <c r="IB28" s="6"/>
      <c r="IC28" s="5"/>
      <c r="ID28" s="5"/>
      <c r="IE28" s="4"/>
      <c r="IF28" s="6"/>
      <c r="IG28" s="4"/>
      <c r="IH28" s="6"/>
      <c r="II28" s="5"/>
      <c r="IJ28" s="5"/>
      <c r="IK28" s="4"/>
      <c r="IL28" s="6"/>
      <c r="IM28" s="4"/>
      <c r="IN28" s="6"/>
      <c r="IO28" s="5"/>
      <c r="IP28" s="5"/>
      <c r="IQ28" s="4"/>
      <c r="IR28" s="6"/>
      <c r="IS28" s="4"/>
      <c r="IT28" s="6"/>
      <c r="IU28" s="5"/>
      <c r="IV28" s="5"/>
      <c r="IW28" s="4"/>
      <c r="IX28" s="6"/>
      <c r="IY28" s="4"/>
      <c r="IZ28" s="6"/>
      <c r="JA28" s="5"/>
      <c r="JB28" s="5"/>
      <c r="JC28" s="4"/>
      <c r="JD28" s="6"/>
      <c r="JE28" s="4"/>
      <c r="JF28" s="6"/>
      <c r="JG28" s="5"/>
      <c r="JH28" s="5"/>
      <c r="JI28" s="4">
        <v>500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</row>
    <row r="29">
      <c r="A29" s="3" t="s">
        <v>148</v>
      </c>
      <c r="B29" s="3" t="s">
        <v>197</v>
      </c>
      <c r="C29" s="3" t="s">
        <v>150</v>
      </c>
      <c r="D29" s="3" t="s">
        <v>151</v>
      </c>
      <c r="E29" s="3" t="s">
        <v>198</v>
      </c>
      <c r="F29" s="3" t="s">
        <v>198</v>
      </c>
      <c r="G29" s="3" t="s">
        <v>198</v>
      </c>
      <c r="H29" s="3" t="s">
        <v>159</v>
      </c>
      <c r="I29" s="4">
        <v>79</v>
      </c>
      <c r="J29" s="4">
        <f>=ROUNDDOWN(5.64285714285714,0)</f>
      </c>
      <c r="K29" s="4"/>
      <c r="L29" s="5">
        <v>0.8235</v>
      </c>
      <c r="M29" s="4"/>
      <c r="N29" s="4">
        <f>=ROUNDDOWN({0},0)</f>
      </c>
      <c r="O29" s="4"/>
      <c r="P29" s="5"/>
      <c r="Q29" s="4">
        <v>34</v>
      </c>
      <c r="R29" s="6">
        <v>701.82</v>
      </c>
      <c r="S29" s="4"/>
      <c r="T29" s="6"/>
      <c r="U29" s="5"/>
      <c r="V29" s="5"/>
      <c r="W29" s="4"/>
      <c r="X29" s="6"/>
      <c r="Y29" s="4"/>
      <c r="Z29" s="6"/>
      <c r="AA29" s="5"/>
      <c r="AB29" s="5"/>
      <c r="AC29" s="4">
        <v>1</v>
      </c>
      <c r="AD29" s="6">
        <v>17.03</v>
      </c>
      <c r="AE29" s="4"/>
      <c r="AF29" s="6"/>
      <c r="AG29" s="5"/>
      <c r="AH29" s="5"/>
      <c r="AI29" s="4">
        <v>1</v>
      </c>
      <c r="AJ29" s="6">
        <v>22.7</v>
      </c>
      <c r="AK29" s="4"/>
      <c r="AL29" s="6"/>
      <c r="AM29" s="5"/>
      <c r="AN29" s="5"/>
      <c r="AO29" s="4">
        <v>19</v>
      </c>
      <c r="AP29" s="6">
        <v>393.39</v>
      </c>
      <c r="AQ29" s="4"/>
      <c r="AR29" s="6"/>
      <c r="AS29" s="5"/>
      <c r="AT29" s="5"/>
      <c r="AU29" s="4">
        <v>6</v>
      </c>
      <c r="AV29" s="6">
        <v>117.28</v>
      </c>
      <c r="AW29" s="4"/>
      <c r="AX29" s="6"/>
      <c r="AY29" s="5"/>
      <c r="AZ29" s="5"/>
      <c r="BA29" s="4">
        <v>6</v>
      </c>
      <c r="BB29" s="6">
        <v>128.5</v>
      </c>
      <c r="BC29" s="4"/>
      <c r="BD29" s="6"/>
      <c r="BE29" s="5"/>
      <c r="BF29" s="5"/>
      <c r="BG29" s="4"/>
      <c r="BH29" s="6"/>
      <c r="BI29" s="4"/>
      <c r="BJ29" s="6"/>
      <c r="BK29" s="5"/>
      <c r="BL29" s="5"/>
      <c r="BM29" s="4"/>
      <c r="BN29" s="6"/>
      <c r="BO29" s="4"/>
      <c r="BP29" s="6"/>
      <c r="BQ29" s="5"/>
      <c r="BR29" s="5"/>
      <c r="BS29" s="4"/>
      <c r="BT29" s="6"/>
      <c r="BU29" s="4"/>
      <c r="BV29" s="6"/>
      <c r="BW29" s="5"/>
      <c r="BX29" s="5"/>
      <c r="BY29" s="4"/>
      <c r="BZ29" s="6"/>
      <c r="CA29" s="4"/>
      <c r="CB29" s="6"/>
      <c r="CC29" s="5"/>
      <c r="CD29" s="5"/>
      <c r="CE29" s="4"/>
      <c r="CF29" s="6"/>
      <c r="CG29" s="4"/>
      <c r="CH29" s="6"/>
      <c r="CI29" s="5"/>
      <c r="CJ29" s="5"/>
      <c r="CK29" s="4"/>
      <c r="CL29" s="6"/>
      <c r="CM29" s="4"/>
      <c r="CN29" s="6"/>
      <c r="CO29" s="5"/>
      <c r="CP29" s="5"/>
      <c r="CQ29" s="4"/>
      <c r="CR29" s="6"/>
      <c r="CS29" s="4"/>
      <c r="CT29" s="6"/>
      <c r="CU29" s="5"/>
      <c r="CV29" s="5"/>
      <c r="CW29" s="4"/>
      <c r="CX29" s="6"/>
      <c r="CY29" s="4"/>
      <c r="CZ29" s="6"/>
      <c r="DA29" s="5"/>
      <c r="DB29" s="5"/>
      <c r="DC29" s="4">
        <v>1</v>
      </c>
      <c r="DD29" s="6">
        <v>22.92</v>
      </c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  <c r="HY29" s="4"/>
      <c r="HZ29" s="6"/>
      <c r="IA29" s="4"/>
      <c r="IB29" s="6"/>
      <c r="IC29" s="5"/>
      <c r="ID29" s="5"/>
      <c r="IE29" s="4"/>
      <c r="IF29" s="6"/>
      <c r="IG29" s="4"/>
      <c r="IH29" s="6"/>
      <c r="II29" s="5"/>
      <c r="IJ29" s="5"/>
      <c r="IK29" s="4"/>
      <c r="IL29" s="6"/>
      <c r="IM29" s="4"/>
      <c r="IN29" s="6"/>
      <c r="IO29" s="5"/>
      <c r="IP29" s="5"/>
      <c r="IQ29" s="4"/>
      <c r="IR29" s="6"/>
      <c r="IS29" s="4"/>
      <c r="IT29" s="6"/>
      <c r="IU29" s="5"/>
      <c r="IV29" s="5"/>
      <c r="IW29" s="4"/>
      <c r="IX29" s="6"/>
      <c r="IY29" s="4"/>
      <c r="IZ29" s="6"/>
      <c r="JA29" s="5"/>
      <c r="JB29" s="5"/>
      <c r="JC29" s="4"/>
      <c r="JD29" s="6"/>
      <c r="JE29" s="4"/>
      <c r="JF29" s="6"/>
      <c r="JG29" s="5"/>
      <c r="JH29" s="5"/>
      <c r="JI29" s="4">
        <v>79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</row>
    <row r="30">
      <c r="A30" s="3" t="s">
        <v>148</v>
      </c>
      <c r="B30" s="3" t="s">
        <v>197</v>
      </c>
      <c r="C30" s="3" t="s">
        <v>150</v>
      </c>
      <c r="D30" s="3" t="s">
        <v>188</v>
      </c>
      <c r="E30" s="3" t="s">
        <v>198</v>
      </c>
      <c r="F30" s="3" t="s">
        <v>198</v>
      </c>
      <c r="G30" s="3" t="s">
        <v>198</v>
      </c>
      <c r="H30" s="3" t="s">
        <v>159</v>
      </c>
      <c r="I30" s="4">
        <v>34</v>
      </c>
      <c r="J30" s="4">
        <f>=ROUNDDOWN(3.77777777777778,0)</f>
      </c>
      <c r="K30" s="4"/>
      <c r="L30" s="5">
        <v>0.8</v>
      </c>
      <c r="M30" s="4"/>
      <c r="N30" s="4">
        <f>=ROUNDDOWN({0},0)</f>
      </c>
      <c r="O30" s="4"/>
      <c r="P30" s="5"/>
      <c r="Q30" s="4">
        <v>10</v>
      </c>
      <c r="R30" s="6">
        <v>185.64</v>
      </c>
      <c r="S30" s="4">
        <v>4</v>
      </c>
      <c r="T30" s="6">
        <v>81.56</v>
      </c>
      <c r="U30" s="5">
        <v>1.5</v>
      </c>
      <c r="V30" s="5">
        <v>1.2761</v>
      </c>
      <c r="W30" s="4"/>
      <c r="X30" s="6"/>
      <c r="Y30" s="4"/>
      <c r="Z30" s="6"/>
      <c r="AA30" s="5"/>
      <c r="AB30" s="5"/>
      <c r="AC30" s="4"/>
      <c r="AD30" s="6"/>
      <c r="AE30" s="4"/>
      <c r="AF30" s="6"/>
      <c r="AG30" s="5"/>
      <c r="AH30" s="5"/>
      <c r="AI30" s="4"/>
      <c r="AJ30" s="6"/>
      <c r="AK30" s="4"/>
      <c r="AL30" s="6"/>
      <c r="AM30" s="5"/>
      <c r="AN30" s="5"/>
      <c r="AO30" s="4">
        <v>5</v>
      </c>
      <c r="AP30" s="6">
        <v>78.48</v>
      </c>
      <c r="AQ30" s="4"/>
      <c r="AR30" s="6"/>
      <c r="AS30" s="5"/>
      <c r="AT30" s="5"/>
      <c r="AU30" s="4"/>
      <c r="AV30" s="6"/>
      <c r="AW30" s="4">
        <v>1</v>
      </c>
      <c r="AX30" s="6">
        <v>17.9</v>
      </c>
      <c r="AY30" s="5"/>
      <c r="AZ30" s="5"/>
      <c r="BA30" s="4">
        <v>1</v>
      </c>
      <c r="BB30" s="6">
        <v>22.28</v>
      </c>
      <c r="BC30" s="4"/>
      <c r="BD30" s="6"/>
      <c r="BE30" s="5"/>
      <c r="BF30" s="5"/>
      <c r="BG30" s="4"/>
      <c r="BH30" s="6"/>
      <c r="BI30" s="4"/>
      <c r="BJ30" s="6"/>
      <c r="BK30" s="5"/>
      <c r="BL30" s="5"/>
      <c r="BM30" s="4">
        <v>4</v>
      </c>
      <c r="BN30" s="6">
        <v>84.88</v>
      </c>
      <c r="BO30" s="4">
        <v>3</v>
      </c>
      <c r="BP30" s="6">
        <v>63.66</v>
      </c>
      <c r="BQ30" s="5">
        <v>0.3333</v>
      </c>
      <c r="BR30" s="5">
        <v>0.3333</v>
      </c>
      <c r="BS30" s="4"/>
      <c r="BT30" s="6"/>
      <c r="BU30" s="4"/>
      <c r="BV30" s="6"/>
      <c r="BW30" s="5"/>
      <c r="BX30" s="5"/>
      <c r="BY30" s="4"/>
      <c r="BZ30" s="6"/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/>
      <c r="CL30" s="6"/>
      <c r="CM30" s="4"/>
      <c r="CN30" s="6"/>
      <c r="CO30" s="5"/>
      <c r="CP30" s="5"/>
      <c r="CQ30" s="4"/>
      <c r="CR30" s="6"/>
      <c r="CS30" s="4"/>
      <c r="CT30" s="6"/>
      <c r="CU30" s="5"/>
      <c r="CV30" s="5"/>
      <c r="CW30" s="4"/>
      <c r="CX30" s="6"/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/>
      <c r="ET30" s="6"/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  <c r="HY30" s="4"/>
      <c r="HZ30" s="6"/>
      <c r="IA30" s="4"/>
      <c r="IB30" s="6"/>
      <c r="IC30" s="5"/>
      <c r="ID30" s="5"/>
      <c r="IE30" s="4"/>
      <c r="IF30" s="6"/>
      <c r="IG30" s="4"/>
      <c r="IH30" s="6"/>
      <c r="II30" s="5"/>
      <c r="IJ30" s="5"/>
      <c r="IK30" s="4"/>
      <c r="IL30" s="6"/>
      <c r="IM30" s="4"/>
      <c r="IN30" s="6"/>
      <c r="IO30" s="5"/>
      <c r="IP30" s="5"/>
      <c r="IQ30" s="4"/>
      <c r="IR30" s="6"/>
      <c r="IS30" s="4"/>
      <c r="IT30" s="6"/>
      <c r="IU30" s="5"/>
      <c r="IV30" s="5"/>
      <c r="IW30" s="4"/>
      <c r="IX30" s="6"/>
      <c r="IY30" s="4"/>
      <c r="IZ30" s="6"/>
      <c r="JA30" s="5"/>
      <c r="JB30" s="5"/>
      <c r="JC30" s="4"/>
      <c r="JD30" s="6"/>
      <c r="JE30" s="4"/>
      <c r="JF30" s="6"/>
      <c r="JG30" s="5"/>
      <c r="JH30" s="5"/>
      <c r="JI30" s="4">
        <v>34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</row>
    <row r="31">
      <c r="A31" s="3" t="s">
        <v>148</v>
      </c>
      <c r="B31" s="3" t="s">
        <v>160</v>
      </c>
      <c r="C31" s="3" t="s">
        <v>199</v>
      </c>
      <c r="D31" s="3" t="s">
        <v>200</v>
      </c>
      <c r="E31" s="3" t="s">
        <v>201</v>
      </c>
      <c r="F31" s="3" t="s">
        <v>201</v>
      </c>
      <c r="G31" s="3" t="s">
        <v>201</v>
      </c>
      <c r="H31" s="3" t="s">
        <v>182</v>
      </c>
      <c r="I31" s="4">
        <v>541</v>
      </c>
      <c r="J31" s="4">
        <f>=ROUNDDOWN(12.9736211031175,0)</f>
      </c>
      <c r="K31" s="4">
        <v>780</v>
      </c>
      <c r="L31" s="5">
        <v>1</v>
      </c>
      <c r="M31" s="4"/>
      <c r="N31" s="4">
        <f>=ROUNDDOWN({0},0)</f>
      </c>
      <c r="O31" s="4"/>
      <c r="P31" s="5"/>
      <c r="Q31" s="4">
        <v>140</v>
      </c>
      <c r="R31" s="6">
        <v>3339.86</v>
      </c>
      <c r="S31" s="4">
        <v>67</v>
      </c>
      <c r="T31" s="6">
        <v>1491.62</v>
      </c>
      <c r="U31" s="5">
        <v>1.0896</v>
      </c>
      <c r="V31" s="5">
        <v>1.2391</v>
      </c>
      <c r="W31" s="4"/>
      <c r="X31" s="6"/>
      <c r="Y31" s="4"/>
      <c r="Z31" s="6"/>
      <c r="AA31" s="5"/>
      <c r="AB31" s="5"/>
      <c r="AC31" s="4">
        <v>19</v>
      </c>
      <c r="AD31" s="6">
        <v>509.58</v>
      </c>
      <c r="AE31" s="4">
        <v>13</v>
      </c>
      <c r="AF31" s="6">
        <v>348.66</v>
      </c>
      <c r="AG31" s="5">
        <v>0.4615</v>
      </c>
      <c r="AH31" s="5">
        <v>0.4615</v>
      </c>
      <c r="AI31" s="4">
        <v>2</v>
      </c>
      <c r="AJ31" s="6">
        <v>58.94</v>
      </c>
      <c r="AK31" s="4"/>
      <c r="AL31" s="6"/>
      <c r="AM31" s="5"/>
      <c r="AN31" s="5"/>
      <c r="AO31" s="4">
        <v>65</v>
      </c>
      <c r="AP31" s="6">
        <v>1507.46</v>
      </c>
      <c r="AQ31" s="4">
        <v>33</v>
      </c>
      <c r="AR31" s="6">
        <v>701.12</v>
      </c>
      <c r="AS31" s="5">
        <v>0.9697</v>
      </c>
      <c r="AT31" s="5">
        <v>1.1501</v>
      </c>
      <c r="AU31" s="4">
        <v>1</v>
      </c>
      <c r="AV31" s="6">
        <v>24.61</v>
      </c>
      <c r="AW31" s="4">
        <v>1</v>
      </c>
      <c r="AX31" s="6">
        <v>24.61</v>
      </c>
      <c r="AY31" s="5"/>
      <c r="AZ31" s="5"/>
      <c r="BA31" s="4">
        <v>7</v>
      </c>
      <c r="BB31" s="6">
        <v>181.02</v>
      </c>
      <c r="BC31" s="4">
        <v>4</v>
      </c>
      <c r="BD31" s="6">
        <v>73.44</v>
      </c>
      <c r="BE31" s="5">
        <v>0.75</v>
      </c>
      <c r="BF31" s="5">
        <v>1.4649</v>
      </c>
      <c r="BG31" s="4"/>
      <c r="BH31" s="6"/>
      <c r="BI31" s="4"/>
      <c r="BJ31" s="6"/>
      <c r="BK31" s="5"/>
      <c r="BL31" s="5"/>
      <c r="BM31" s="4">
        <v>41</v>
      </c>
      <c r="BN31" s="6">
        <v>988.84</v>
      </c>
      <c r="BO31" s="4">
        <v>13</v>
      </c>
      <c r="BP31" s="6">
        <v>268.06</v>
      </c>
      <c r="BQ31" s="5">
        <v>2.1538</v>
      </c>
      <c r="BR31" s="5">
        <v>2.6889</v>
      </c>
      <c r="BS31" s="4">
        <v>1</v>
      </c>
      <c r="BT31" s="6">
        <v>27.89</v>
      </c>
      <c r="BU31" s="4"/>
      <c r="BV31" s="6"/>
      <c r="BW31" s="5"/>
      <c r="BX31" s="5"/>
      <c r="BY31" s="4"/>
      <c r="BZ31" s="6"/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/>
      <c r="CL31" s="6"/>
      <c r="CM31" s="4"/>
      <c r="CN31" s="6"/>
      <c r="CO31" s="5"/>
      <c r="CP31" s="5"/>
      <c r="CQ31" s="4"/>
      <c r="CR31" s="6"/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>
        <v>1</v>
      </c>
      <c r="DF31" s="6">
        <v>18.37</v>
      </c>
      <c r="DG31" s="5"/>
      <c r="DH31" s="5"/>
      <c r="DI31" s="4"/>
      <c r="DJ31" s="6"/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>
        <v>4</v>
      </c>
      <c r="DV31" s="6">
        <v>41.52</v>
      </c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>
        <v>2</v>
      </c>
      <c r="FZ31" s="6">
        <v>57.36</v>
      </c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  <c r="HY31" s="4"/>
      <c r="HZ31" s="6"/>
      <c r="IA31" s="4"/>
      <c r="IB31" s="6"/>
      <c r="IC31" s="5"/>
      <c r="ID31" s="5"/>
      <c r="IE31" s="4"/>
      <c r="IF31" s="6"/>
      <c r="IG31" s="4"/>
      <c r="IH31" s="6"/>
      <c r="II31" s="5"/>
      <c r="IJ31" s="5"/>
      <c r="IK31" s="4"/>
      <c r="IL31" s="6"/>
      <c r="IM31" s="4"/>
      <c r="IN31" s="6"/>
      <c r="IO31" s="5"/>
      <c r="IP31" s="5"/>
      <c r="IQ31" s="4"/>
      <c r="IR31" s="6"/>
      <c r="IS31" s="4"/>
      <c r="IT31" s="6"/>
      <c r="IU31" s="5"/>
      <c r="IV31" s="5"/>
      <c r="IW31" s="4"/>
      <c r="IX31" s="6"/>
      <c r="IY31" s="4"/>
      <c r="IZ31" s="6"/>
      <c r="JA31" s="5"/>
      <c r="JB31" s="5"/>
      <c r="JC31" s="4"/>
      <c r="JD31" s="6"/>
      <c r="JE31" s="4"/>
      <c r="JF31" s="6"/>
      <c r="JG31" s="5"/>
      <c r="JH31" s="5"/>
      <c r="JI31" s="4">
        <v>539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>
        <v>2</v>
      </c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>
        <v>160</v>
      </c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>
        <v>340</v>
      </c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>
        <v>280</v>
      </c>
      <c r="LO31" s="4"/>
      <c r="LP31" s="4"/>
      <c r="LQ31" s="4"/>
      <c r="LR31" s="4"/>
      <c r="LS31" s="4"/>
      <c r="LT31" s="4"/>
      <c r="LU31" s="4"/>
      <c r="LV31" s="4"/>
      <c r="LW31" s="4"/>
    </row>
    <row r="32">
      <c r="A32" s="3" t="s">
        <v>148</v>
      </c>
      <c r="B32" s="3" t="s">
        <v>149</v>
      </c>
      <c r="C32" s="3" t="s">
        <v>150</v>
      </c>
      <c r="D32" s="3" t="s">
        <v>202</v>
      </c>
      <c r="E32" s="3" t="s">
        <v>203</v>
      </c>
      <c r="F32" s="3" t="s">
        <v>203</v>
      </c>
      <c r="G32" s="3" t="s">
        <v>203</v>
      </c>
      <c r="H32" s="3" t="s">
        <v>182</v>
      </c>
      <c r="I32" s="4">
        <v>376</v>
      </c>
      <c r="J32" s="4">
        <f>=ROUNDDOWN(6.91176470588235,0)</f>
      </c>
      <c r="K32" s="4">
        <v>1950</v>
      </c>
      <c r="L32" s="5">
        <v>1</v>
      </c>
      <c r="M32" s="4"/>
      <c r="N32" s="4">
        <f>=ROUNDDOWN({0},0)</f>
      </c>
      <c r="O32" s="4"/>
      <c r="P32" s="5"/>
      <c r="Q32" s="4">
        <v>136</v>
      </c>
      <c r="R32" s="6">
        <v>3255.55</v>
      </c>
      <c r="S32" s="4"/>
      <c r="T32" s="6"/>
      <c r="U32" s="5"/>
      <c r="V32" s="5"/>
      <c r="W32" s="4"/>
      <c r="X32" s="6"/>
      <c r="Y32" s="4"/>
      <c r="Z32" s="6"/>
      <c r="AA32" s="5"/>
      <c r="AB32" s="5"/>
      <c r="AC32" s="4"/>
      <c r="AD32" s="6"/>
      <c r="AE32" s="4"/>
      <c r="AF32" s="6"/>
      <c r="AG32" s="5"/>
      <c r="AH32" s="5"/>
      <c r="AI32" s="4"/>
      <c r="AJ32" s="6"/>
      <c r="AK32" s="4"/>
      <c r="AL32" s="6"/>
      <c r="AM32" s="5"/>
      <c r="AN32" s="5"/>
      <c r="AO32" s="4"/>
      <c r="AP32" s="6"/>
      <c r="AQ32" s="4"/>
      <c r="AR32" s="6"/>
      <c r="AS32" s="5"/>
      <c r="AT32" s="5"/>
      <c r="AU32" s="4"/>
      <c r="AV32" s="6"/>
      <c r="AW32" s="4"/>
      <c r="AX32" s="6"/>
      <c r="AY32" s="5"/>
      <c r="AZ32" s="5"/>
      <c r="BA32" s="4"/>
      <c r="BB32" s="6"/>
      <c r="BC32" s="4"/>
      <c r="BD32" s="6"/>
      <c r="BE32" s="5"/>
      <c r="BF32" s="5"/>
      <c r="BG32" s="4"/>
      <c r="BH32" s="6"/>
      <c r="BI32" s="4"/>
      <c r="BJ32" s="6"/>
      <c r="BK32" s="5"/>
      <c r="BL32" s="5"/>
      <c r="BM32" s="4"/>
      <c r="BN32" s="6"/>
      <c r="BO32" s="4"/>
      <c r="BP32" s="6"/>
      <c r="BQ32" s="5"/>
      <c r="BR32" s="5"/>
      <c r="BS32" s="4"/>
      <c r="BT32" s="6"/>
      <c r="BU32" s="4"/>
      <c r="BV32" s="6"/>
      <c r="BW32" s="5"/>
      <c r="BX32" s="5"/>
      <c r="BY32" s="4"/>
      <c r="BZ32" s="6"/>
      <c r="CA32" s="4"/>
      <c r="CB32" s="6"/>
      <c r="CC32" s="5"/>
      <c r="CD32" s="5"/>
      <c r="CE32" s="4">
        <v>136</v>
      </c>
      <c r="CF32" s="6">
        <v>3255.55</v>
      </c>
      <c r="CG32" s="4"/>
      <c r="CH32" s="6"/>
      <c r="CI32" s="5"/>
      <c r="CJ32" s="5"/>
      <c r="CK32" s="4"/>
      <c r="CL32" s="6"/>
      <c r="CM32" s="4"/>
      <c r="CN32" s="6"/>
      <c r="CO32" s="5"/>
      <c r="CP32" s="5"/>
      <c r="CQ32" s="4"/>
      <c r="CR32" s="6"/>
      <c r="CS32" s="4"/>
      <c r="CT32" s="6"/>
      <c r="CU32" s="5"/>
      <c r="CV32" s="5"/>
      <c r="CW32" s="4"/>
      <c r="CX32" s="6"/>
      <c r="CY32" s="4"/>
      <c r="CZ32" s="6"/>
      <c r="DA32" s="5"/>
      <c r="DB32" s="5"/>
      <c r="DC32" s="4"/>
      <c r="DD32" s="6"/>
      <c r="DE32" s="4"/>
      <c r="DF32" s="6"/>
      <c r="DG32" s="5"/>
      <c r="DH32" s="5"/>
      <c r="DI32" s="4"/>
      <c r="DJ32" s="6"/>
      <c r="DK32" s="4"/>
      <c r="DL32" s="6"/>
      <c r="DM32" s="5"/>
      <c r="DN32" s="5"/>
      <c r="DO32" s="4"/>
      <c r="DP32" s="6"/>
      <c r="DQ32" s="4"/>
      <c r="DR32" s="6"/>
      <c r="DS32" s="5"/>
      <c r="DT32" s="5"/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  <c r="HY32" s="4"/>
      <c r="HZ32" s="6"/>
      <c r="IA32" s="4"/>
      <c r="IB32" s="6"/>
      <c r="IC32" s="5"/>
      <c r="ID32" s="5"/>
      <c r="IE32" s="4"/>
      <c r="IF32" s="6"/>
      <c r="IG32" s="4"/>
      <c r="IH32" s="6"/>
      <c r="II32" s="5"/>
      <c r="IJ32" s="5"/>
      <c r="IK32" s="4"/>
      <c r="IL32" s="6"/>
      <c r="IM32" s="4"/>
      <c r="IN32" s="6"/>
      <c r="IO32" s="5"/>
      <c r="IP32" s="5"/>
      <c r="IQ32" s="4"/>
      <c r="IR32" s="6"/>
      <c r="IS32" s="4"/>
      <c r="IT32" s="6"/>
      <c r="IU32" s="5"/>
      <c r="IV32" s="5"/>
      <c r="IW32" s="4"/>
      <c r="IX32" s="6"/>
      <c r="IY32" s="4"/>
      <c r="IZ32" s="6"/>
      <c r="JA32" s="5"/>
      <c r="JB32" s="5"/>
      <c r="JC32" s="4"/>
      <c r="JD32" s="6"/>
      <c r="JE32" s="4"/>
      <c r="JF32" s="6"/>
      <c r="JG32" s="5"/>
      <c r="JH32" s="5"/>
      <c r="JI32" s="4">
        <v>376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>
        <v>1950</v>
      </c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</row>
    <row r="33">
      <c r="A33" s="3" t="s">
        <v>148</v>
      </c>
      <c r="B33" s="3" t="s">
        <v>160</v>
      </c>
      <c r="C33" s="3" t="s">
        <v>199</v>
      </c>
      <c r="D33" s="3" t="s">
        <v>200</v>
      </c>
      <c r="E33" s="3" t="s">
        <v>204</v>
      </c>
      <c r="F33" s="3" t="s">
        <v>204</v>
      </c>
      <c r="G33" s="3" t="s">
        <v>204</v>
      </c>
      <c r="H33" s="3" t="s">
        <v>180</v>
      </c>
      <c r="I33" s="4">
        <v>1251</v>
      </c>
      <c r="J33" s="4">
        <f>=ROUNDDOWN(14.7176470588235,0)</f>
      </c>
      <c r="K33" s="4">
        <v>1750</v>
      </c>
      <c r="L33" s="5">
        <v>1</v>
      </c>
      <c r="M33" s="4"/>
      <c r="N33" s="4">
        <f>=ROUNDDOWN({0},0)</f>
      </c>
      <c r="O33" s="4"/>
      <c r="P33" s="5"/>
      <c r="Q33" s="4">
        <v>154</v>
      </c>
      <c r="R33" s="6">
        <v>3197.16</v>
      </c>
      <c r="S33" s="4">
        <v>108</v>
      </c>
      <c r="T33" s="6">
        <v>2483.62</v>
      </c>
      <c r="U33" s="5">
        <v>0.4259</v>
      </c>
      <c r="V33" s="5">
        <v>0.2873</v>
      </c>
      <c r="W33" s="4">
        <v>17</v>
      </c>
      <c r="X33" s="6">
        <v>377.61</v>
      </c>
      <c r="Y33" s="4">
        <v>11</v>
      </c>
      <c r="Z33" s="6">
        <v>235.95</v>
      </c>
      <c r="AA33" s="5">
        <v>0.5455</v>
      </c>
      <c r="AB33" s="5">
        <v>0.6004</v>
      </c>
      <c r="AC33" s="4">
        <v>65</v>
      </c>
      <c r="AD33" s="6">
        <v>1488.36</v>
      </c>
      <c r="AE33" s="4">
        <v>62</v>
      </c>
      <c r="AF33" s="6">
        <v>1520.24</v>
      </c>
      <c r="AG33" s="5">
        <v>0.0484</v>
      </c>
      <c r="AH33" s="5">
        <v>-0.021</v>
      </c>
      <c r="AI33" s="4">
        <v>20</v>
      </c>
      <c r="AJ33" s="6">
        <v>385.76</v>
      </c>
      <c r="AK33" s="4"/>
      <c r="AL33" s="6"/>
      <c r="AM33" s="5"/>
      <c r="AN33" s="5"/>
      <c r="AO33" s="4">
        <v>23</v>
      </c>
      <c r="AP33" s="6">
        <v>418.3</v>
      </c>
      <c r="AQ33" s="4">
        <v>5</v>
      </c>
      <c r="AR33" s="6">
        <v>117.5</v>
      </c>
      <c r="AS33" s="5">
        <v>3.6</v>
      </c>
      <c r="AT33" s="5">
        <v>2.56</v>
      </c>
      <c r="AU33" s="4">
        <v>10</v>
      </c>
      <c r="AV33" s="6">
        <v>171.6</v>
      </c>
      <c r="AW33" s="4">
        <v>2</v>
      </c>
      <c r="AX33" s="6">
        <v>48.14</v>
      </c>
      <c r="AY33" s="5">
        <v>4</v>
      </c>
      <c r="AZ33" s="5">
        <v>2.5646</v>
      </c>
      <c r="BA33" s="4">
        <v>11</v>
      </c>
      <c r="BB33" s="6">
        <v>226.45</v>
      </c>
      <c r="BC33" s="4"/>
      <c r="BD33" s="6"/>
      <c r="BE33" s="5"/>
      <c r="BF33" s="5"/>
      <c r="BG33" s="4">
        <v>1</v>
      </c>
      <c r="BH33" s="6">
        <v>23.57</v>
      </c>
      <c r="BI33" s="4">
        <v>2</v>
      </c>
      <c r="BJ33" s="6">
        <v>47.14</v>
      </c>
      <c r="BK33" s="5">
        <v>-0.5</v>
      </c>
      <c r="BL33" s="5">
        <v>-0.5</v>
      </c>
      <c r="BM33" s="4">
        <v>4</v>
      </c>
      <c r="BN33" s="6">
        <v>58.42</v>
      </c>
      <c r="BO33" s="4">
        <v>13</v>
      </c>
      <c r="BP33" s="6">
        <v>204.09</v>
      </c>
      <c r="BQ33" s="5">
        <v>-0.6923</v>
      </c>
      <c r="BR33" s="5">
        <v>-0.7138</v>
      </c>
      <c r="BS33" s="4">
        <v>2</v>
      </c>
      <c r="BT33" s="6">
        <v>35.75</v>
      </c>
      <c r="BU33" s="4">
        <v>6</v>
      </c>
      <c r="BV33" s="6">
        <v>143.04</v>
      </c>
      <c r="BW33" s="5">
        <v>-0.6667</v>
      </c>
      <c r="BX33" s="5">
        <v>-0.7501</v>
      </c>
      <c r="BY33" s="4"/>
      <c r="BZ33" s="6"/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/>
      <c r="CL33" s="6"/>
      <c r="CM33" s="4"/>
      <c r="CN33" s="6"/>
      <c r="CO33" s="5"/>
      <c r="CP33" s="5"/>
      <c r="CQ33" s="4"/>
      <c r="CR33" s="6"/>
      <c r="CS33" s="4"/>
      <c r="CT33" s="6"/>
      <c r="CU33" s="5"/>
      <c r="CV33" s="5"/>
      <c r="CW33" s="4">
        <v>1</v>
      </c>
      <c r="CX33" s="6">
        <v>11.34</v>
      </c>
      <c r="CY33" s="4"/>
      <c r="CZ33" s="6"/>
      <c r="DA33" s="5"/>
      <c r="DB33" s="5"/>
      <c r="DC33" s="4"/>
      <c r="DD33" s="6"/>
      <c r="DE33" s="4">
        <v>1</v>
      </c>
      <c r="DF33" s="6">
        <v>24.51</v>
      </c>
      <c r="DG33" s="5"/>
      <c r="DH33" s="5"/>
      <c r="DI33" s="4"/>
      <c r="DJ33" s="6"/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>
        <v>3</v>
      </c>
      <c r="EP33" s="6">
        <v>74.91</v>
      </c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>
        <v>3</v>
      </c>
      <c r="FT33" s="6">
        <v>68.1</v>
      </c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  <c r="HY33" s="4"/>
      <c r="HZ33" s="6"/>
      <c r="IA33" s="4"/>
      <c r="IB33" s="6"/>
      <c r="IC33" s="5"/>
      <c r="ID33" s="5"/>
      <c r="IE33" s="4"/>
      <c r="IF33" s="6"/>
      <c r="IG33" s="4"/>
      <c r="IH33" s="6"/>
      <c r="II33" s="5"/>
      <c r="IJ33" s="5"/>
      <c r="IK33" s="4"/>
      <c r="IL33" s="6"/>
      <c r="IM33" s="4"/>
      <c r="IN33" s="6"/>
      <c r="IO33" s="5"/>
      <c r="IP33" s="5"/>
      <c r="IQ33" s="4"/>
      <c r="IR33" s="6"/>
      <c r="IS33" s="4"/>
      <c r="IT33" s="6"/>
      <c r="IU33" s="5"/>
      <c r="IV33" s="5"/>
      <c r="IW33" s="4"/>
      <c r="IX33" s="6"/>
      <c r="IY33" s="4"/>
      <c r="IZ33" s="6"/>
      <c r="JA33" s="5"/>
      <c r="JB33" s="5"/>
      <c r="JC33" s="4"/>
      <c r="JD33" s="6"/>
      <c r="JE33" s="4"/>
      <c r="JF33" s="6"/>
      <c r="JG33" s="5"/>
      <c r="JH33" s="5"/>
      <c r="JI33" s="4">
        <v>1251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>
        <v>300</v>
      </c>
      <c r="LA33" s="4">
        <v>350</v>
      </c>
      <c r="LB33" s="4"/>
      <c r="LC33" s="4"/>
      <c r="LD33" s="4">
        <v>600</v>
      </c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>
        <v>500</v>
      </c>
      <c r="LW33" s="4"/>
    </row>
    <row r="34">
      <c r="A34" s="3" t="s">
        <v>148</v>
      </c>
      <c r="B34" s="3" t="s">
        <v>160</v>
      </c>
      <c r="C34" s="3" t="s">
        <v>150</v>
      </c>
      <c r="D34" s="3" t="s">
        <v>151</v>
      </c>
      <c r="E34" s="3" t="s">
        <v>205</v>
      </c>
      <c r="F34" s="3" t="s">
        <v>205</v>
      </c>
      <c r="G34" s="3" t="s">
        <v>205</v>
      </c>
      <c r="H34" s="3" t="s">
        <v>182</v>
      </c>
      <c r="I34" s="4">
        <v>1172</v>
      </c>
      <c r="J34" s="4">
        <f>=ROUNDDOWN(40.4137931034483,0)</f>
      </c>
      <c r="K34" s="4"/>
      <c r="L34" s="5">
        <v>1</v>
      </c>
      <c r="M34" s="4"/>
      <c r="N34" s="4">
        <f>=ROUNDDOWN({0},0)</f>
      </c>
      <c r="O34" s="4"/>
      <c r="P34" s="5"/>
      <c r="Q34" s="4">
        <v>71</v>
      </c>
      <c r="R34" s="6">
        <v>1804.54</v>
      </c>
      <c r="S34" s="4">
        <v>66</v>
      </c>
      <c r="T34" s="6">
        <v>1760.63</v>
      </c>
      <c r="U34" s="5">
        <v>0.0758</v>
      </c>
      <c r="V34" s="5">
        <v>0.0249</v>
      </c>
      <c r="W34" s="4"/>
      <c r="X34" s="6"/>
      <c r="Y34" s="4"/>
      <c r="Z34" s="6"/>
      <c r="AA34" s="5"/>
      <c r="AB34" s="5"/>
      <c r="AC34" s="4">
        <v>9</v>
      </c>
      <c r="AD34" s="6">
        <v>232.71</v>
      </c>
      <c r="AE34" s="4">
        <v>31</v>
      </c>
      <c r="AF34" s="6">
        <v>811.84</v>
      </c>
      <c r="AG34" s="5">
        <v>-0.7097</v>
      </c>
      <c r="AH34" s="5">
        <v>-0.7134</v>
      </c>
      <c r="AI34" s="4">
        <v>7</v>
      </c>
      <c r="AJ34" s="6">
        <v>183.68</v>
      </c>
      <c r="AK34" s="4"/>
      <c r="AL34" s="6"/>
      <c r="AM34" s="5"/>
      <c r="AN34" s="5"/>
      <c r="AO34" s="4">
        <v>29</v>
      </c>
      <c r="AP34" s="6">
        <v>759.34</v>
      </c>
      <c r="AQ34" s="4">
        <v>5</v>
      </c>
      <c r="AR34" s="6">
        <v>141.72</v>
      </c>
      <c r="AS34" s="5">
        <v>4.8</v>
      </c>
      <c r="AT34" s="5">
        <v>4.358</v>
      </c>
      <c r="AU34" s="4">
        <v>5</v>
      </c>
      <c r="AV34" s="6">
        <v>140.37</v>
      </c>
      <c r="AW34" s="4">
        <v>7</v>
      </c>
      <c r="AX34" s="6">
        <v>207.9</v>
      </c>
      <c r="AY34" s="5">
        <v>-0.2857</v>
      </c>
      <c r="AZ34" s="5">
        <v>-0.3248</v>
      </c>
      <c r="BA34" s="4">
        <v>7</v>
      </c>
      <c r="BB34" s="6">
        <v>183.68</v>
      </c>
      <c r="BC34" s="4">
        <v>13</v>
      </c>
      <c r="BD34" s="6">
        <v>331.59</v>
      </c>
      <c r="BE34" s="5">
        <v>-0.4615</v>
      </c>
      <c r="BF34" s="5">
        <v>-0.4461</v>
      </c>
      <c r="BG34" s="4">
        <v>4</v>
      </c>
      <c r="BH34" s="6">
        <v>61.85</v>
      </c>
      <c r="BI34" s="4">
        <v>2</v>
      </c>
      <c r="BJ34" s="6">
        <v>52.49</v>
      </c>
      <c r="BK34" s="5">
        <v>1</v>
      </c>
      <c r="BL34" s="5">
        <v>0.1783</v>
      </c>
      <c r="BM34" s="4"/>
      <c r="BN34" s="6"/>
      <c r="BO34" s="4"/>
      <c r="BP34" s="6"/>
      <c r="BQ34" s="5"/>
      <c r="BR34" s="5"/>
      <c r="BS34" s="4"/>
      <c r="BT34" s="6"/>
      <c r="BU34" s="4"/>
      <c r="BV34" s="6"/>
      <c r="BW34" s="5"/>
      <c r="BX34" s="5"/>
      <c r="BY34" s="4">
        <v>9</v>
      </c>
      <c r="BZ34" s="6">
        <v>234.5</v>
      </c>
      <c r="CA34" s="4">
        <v>1</v>
      </c>
      <c r="CB34" s="6">
        <v>30.12</v>
      </c>
      <c r="CC34" s="5">
        <v>8</v>
      </c>
      <c r="CD34" s="5">
        <v>6.7855</v>
      </c>
      <c r="CE34" s="4"/>
      <c r="CF34" s="6"/>
      <c r="CG34" s="4"/>
      <c r="CH34" s="6"/>
      <c r="CI34" s="5"/>
      <c r="CJ34" s="5"/>
      <c r="CK34" s="4"/>
      <c r="CL34" s="6"/>
      <c r="CM34" s="4"/>
      <c r="CN34" s="6"/>
      <c r="CO34" s="5"/>
      <c r="CP34" s="5"/>
      <c r="CQ34" s="4"/>
      <c r="CR34" s="6"/>
      <c r="CS34" s="4"/>
      <c r="CT34" s="6"/>
      <c r="CU34" s="5"/>
      <c r="CV34" s="5"/>
      <c r="CW34" s="4"/>
      <c r="CX34" s="6"/>
      <c r="CY34" s="4"/>
      <c r="CZ34" s="6"/>
      <c r="DA34" s="5"/>
      <c r="DB34" s="5"/>
      <c r="DC34" s="4"/>
      <c r="DD34" s="6"/>
      <c r="DE34" s="4"/>
      <c r="DF34" s="6"/>
      <c r="DG34" s="5"/>
      <c r="DH34" s="5"/>
      <c r="DI34" s="4"/>
      <c r="DJ34" s="6"/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>
        <v>1</v>
      </c>
      <c r="DV34" s="6">
        <v>8.41</v>
      </c>
      <c r="DW34" s="4"/>
      <c r="DX34" s="6"/>
      <c r="DY34" s="5"/>
      <c r="DZ34" s="5"/>
      <c r="EA34" s="4"/>
      <c r="EB34" s="6"/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>
        <v>7</v>
      </c>
      <c r="FT34" s="6">
        <v>184.97</v>
      </c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  <c r="HY34" s="4"/>
      <c r="HZ34" s="6"/>
      <c r="IA34" s="4"/>
      <c r="IB34" s="6"/>
      <c r="IC34" s="5"/>
      <c r="ID34" s="5"/>
      <c r="IE34" s="4"/>
      <c r="IF34" s="6"/>
      <c r="IG34" s="4"/>
      <c r="IH34" s="6"/>
      <c r="II34" s="5"/>
      <c r="IJ34" s="5"/>
      <c r="IK34" s="4"/>
      <c r="IL34" s="6"/>
      <c r="IM34" s="4"/>
      <c r="IN34" s="6"/>
      <c r="IO34" s="5"/>
      <c r="IP34" s="5"/>
      <c r="IQ34" s="4"/>
      <c r="IR34" s="6"/>
      <c r="IS34" s="4"/>
      <c r="IT34" s="6"/>
      <c r="IU34" s="5"/>
      <c r="IV34" s="5"/>
      <c r="IW34" s="4"/>
      <c r="IX34" s="6"/>
      <c r="IY34" s="4"/>
      <c r="IZ34" s="6"/>
      <c r="JA34" s="5"/>
      <c r="JB34" s="5"/>
      <c r="JC34" s="4"/>
      <c r="JD34" s="6"/>
      <c r="JE34" s="4"/>
      <c r="JF34" s="6"/>
      <c r="JG34" s="5"/>
      <c r="JH34" s="5"/>
      <c r="JI34" s="4">
        <v>1172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</row>
    <row r="35">
      <c r="A35" s="3" t="s">
        <v>148</v>
      </c>
      <c r="B35" s="3" t="s">
        <v>160</v>
      </c>
      <c r="C35" s="3" t="s">
        <v>172</v>
      </c>
      <c r="D35" s="3" t="s">
        <v>183</v>
      </c>
      <c r="E35" s="3" t="s">
        <v>205</v>
      </c>
      <c r="F35" s="3" t="s">
        <v>205</v>
      </c>
      <c r="G35" s="3" t="s">
        <v>205</v>
      </c>
      <c r="H35" s="3" t="s">
        <v>182</v>
      </c>
      <c r="I35" s="4">
        <v>217</v>
      </c>
      <c r="J35" s="4">
        <f>=ROUNDDOWN(8.50980392156863,0)</f>
      </c>
      <c r="K35" s="4">
        <v>600</v>
      </c>
      <c r="L35" s="5">
        <v>1</v>
      </c>
      <c r="M35" s="4"/>
      <c r="N35" s="4">
        <f>=ROUNDDOWN({0},0)</f>
      </c>
      <c r="O35" s="4"/>
      <c r="P35" s="5"/>
      <c r="Q35" s="4">
        <v>28</v>
      </c>
      <c r="R35" s="6">
        <v>1112.52</v>
      </c>
      <c r="S35" s="4">
        <v>51</v>
      </c>
      <c r="T35" s="6">
        <v>2021.47</v>
      </c>
      <c r="U35" s="5">
        <v>-0.451</v>
      </c>
      <c r="V35" s="5">
        <v>-0.4496</v>
      </c>
      <c r="W35" s="4"/>
      <c r="X35" s="6"/>
      <c r="Y35" s="4"/>
      <c r="Z35" s="6"/>
      <c r="AA35" s="5"/>
      <c r="AB35" s="5"/>
      <c r="AC35" s="4">
        <v>2</v>
      </c>
      <c r="AD35" s="6">
        <v>83.98</v>
      </c>
      <c r="AE35" s="4">
        <v>1</v>
      </c>
      <c r="AF35" s="6">
        <v>36.75</v>
      </c>
      <c r="AG35" s="5">
        <v>1</v>
      </c>
      <c r="AH35" s="5">
        <v>1.2852</v>
      </c>
      <c r="AI35" s="4">
        <v>1</v>
      </c>
      <c r="AJ35" s="6">
        <v>36.75</v>
      </c>
      <c r="AK35" s="4"/>
      <c r="AL35" s="6"/>
      <c r="AM35" s="5"/>
      <c r="AN35" s="5"/>
      <c r="AO35" s="4">
        <v>7</v>
      </c>
      <c r="AP35" s="6">
        <v>267.73</v>
      </c>
      <c r="AQ35" s="4">
        <v>3</v>
      </c>
      <c r="AR35" s="6">
        <v>115.49</v>
      </c>
      <c r="AS35" s="5">
        <v>1.3333</v>
      </c>
      <c r="AT35" s="5">
        <v>1.3182</v>
      </c>
      <c r="AU35" s="4">
        <v>6</v>
      </c>
      <c r="AV35" s="6">
        <v>259.14</v>
      </c>
      <c r="AW35" s="4">
        <v>33</v>
      </c>
      <c r="AX35" s="6">
        <v>1322.81</v>
      </c>
      <c r="AY35" s="5">
        <v>-0.8182</v>
      </c>
      <c r="AZ35" s="5">
        <v>-0.8041</v>
      </c>
      <c r="BA35" s="4">
        <v>5</v>
      </c>
      <c r="BB35" s="6">
        <v>209.95</v>
      </c>
      <c r="BC35" s="4">
        <v>12</v>
      </c>
      <c r="BD35" s="6">
        <v>461.95</v>
      </c>
      <c r="BE35" s="5">
        <v>-0.5833</v>
      </c>
      <c r="BF35" s="5">
        <v>-0.5455</v>
      </c>
      <c r="BG35" s="4">
        <v>4</v>
      </c>
      <c r="BH35" s="6">
        <v>139.98</v>
      </c>
      <c r="BI35" s="4"/>
      <c r="BJ35" s="6"/>
      <c r="BK35" s="5"/>
      <c r="BL35" s="5"/>
      <c r="BM35" s="4"/>
      <c r="BN35" s="6"/>
      <c r="BO35" s="4">
        <v>1</v>
      </c>
      <c r="BP35" s="6">
        <v>46.67</v>
      </c>
      <c r="BQ35" s="5"/>
      <c r="BR35" s="5"/>
      <c r="BS35" s="4"/>
      <c r="BT35" s="6"/>
      <c r="BU35" s="4"/>
      <c r="BV35" s="6"/>
      <c r="BW35" s="5"/>
      <c r="BX35" s="5"/>
      <c r="BY35" s="4">
        <v>3</v>
      </c>
      <c r="BZ35" s="6">
        <v>114.99</v>
      </c>
      <c r="CA35" s="4"/>
      <c r="CB35" s="6"/>
      <c r="CC35" s="5"/>
      <c r="CD35" s="5"/>
      <c r="CE35" s="4"/>
      <c r="CF35" s="6"/>
      <c r="CG35" s="4"/>
      <c r="CH35" s="6"/>
      <c r="CI35" s="5"/>
      <c r="CJ35" s="5"/>
      <c r="CK35" s="4"/>
      <c r="CL35" s="6"/>
      <c r="CM35" s="4"/>
      <c r="CN35" s="6"/>
      <c r="CO35" s="5"/>
      <c r="CP35" s="5"/>
      <c r="CQ35" s="4"/>
      <c r="CR35" s="6"/>
      <c r="CS35" s="4"/>
      <c r="CT35" s="6"/>
      <c r="CU35" s="5"/>
      <c r="CV35" s="5"/>
      <c r="CW35" s="4"/>
      <c r="CX35" s="6"/>
      <c r="CY35" s="4"/>
      <c r="CZ35" s="6"/>
      <c r="DA35" s="5"/>
      <c r="DB35" s="5"/>
      <c r="DC35" s="4"/>
      <c r="DD35" s="6"/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/>
      <c r="FT35" s="6"/>
      <c r="FU35" s="5"/>
      <c r="FV35" s="5"/>
      <c r="FW35" s="4"/>
      <c r="FX35" s="6"/>
      <c r="FY35" s="4">
        <v>1</v>
      </c>
      <c r="FZ35" s="6">
        <v>37.8</v>
      </c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  <c r="HY35" s="4"/>
      <c r="HZ35" s="6"/>
      <c r="IA35" s="4"/>
      <c r="IB35" s="6"/>
      <c r="IC35" s="5"/>
      <c r="ID35" s="5"/>
      <c r="IE35" s="4"/>
      <c r="IF35" s="6"/>
      <c r="IG35" s="4"/>
      <c r="IH35" s="6"/>
      <c r="II35" s="5"/>
      <c r="IJ35" s="5"/>
      <c r="IK35" s="4"/>
      <c r="IL35" s="6"/>
      <c r="IM35" s="4"/>
      <c r="IN35" s="6"/>
      <c r="IO35" s="5"/>
      <c r="IP35" s="5"/>
      <c r="IQ35" s="4"/>
      <c r="IR35" s="6"/>
      <c r="IS35" s="4"/>
      <c r="IT35" s="6"/>
      <c r="IU35" s="5"/>
      <c r="IV35" s="5"/>
      <c r="IW35" s="4"/>
      <c r="IX35" s="6"/>
      <c r="IY35" s="4"/>
      <c r="IZ35" s="6"/>
      <c r="JA35" s="5"/>
      <c r="JB35" s="5"/>
      <c r="JC35" s="4"/>
      <c r="JD35" s="6"/>
      <c r="JE35" s="4"/>
      <c r="JF35" s="6"/>
      <c r="JG35" s="5"/>
      <c r="JH35" s="5"/>
      <c r="JI35" s="4">
        <v>217</v>
      </c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>
        <v>330</v>
      </c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>
        <v>270</v>
      </c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</row>
    <row r="36">
      <c r="A36" s="3" t="s">
        <v>148</v>
      </c>
      <c r="B36" s="3" t="s">
        <v>160</v>
      </c>
      <c r="C36" s="3" t="s">
        <v>155</v>
      </c>
      <c r="D36" s="3" t="s">
        <v>156</v>
      </c>
      <c r="E36" s="3" t="s">
        <v>206</v>
      </c>
      <c r="F36" s="3" t="s">
        <v>182</v>
      </c>
      <c r="G36" s="3" t="s">
        <v>182</v>
      </c>
      <c r="H36" s="3" t="s">
        <v>207</v>
      </c>
      <c r="I36" s="4">
        <v>651</v>
      </c>
      <c r="J36" s="4">
        <f>=ROUNDDOWN(13.02,0)</f>
      </c>
      <c r="K36" s="4">
        <v>300</v>
      </c>
      <c r="L36" s="5">
        <v>1</v>
      </c>
      <c r="M36" s="4"/>
      <c r="N36" s="4">
        <f>=ROUNDDOWN({0},0)</f>
      </c>
      <c r="O36" s="4"/>
      <c r="P36" s="5"/>
      <c r="Q36" s="4">
        <v>58</v>
      </c>
      <c r="R36" s="6">
        <v>2725.55</v>
      </c>
      <c r="S36" s="4">
        <v>75</v>
      </c>
      <c r="T36" s="6">
        <v>3604.79</v>
      </c>
      <c r="U36" s="5">
        <v>-0.2267</v>
      </c>
      <c r="V36" s="5">
        <v>-0.2439</v>
      </c>
      <c r="W36" s="4">
        <v>27</v>
      </c>
      <c r="X36" s="6">
        <v>1297.93</v>
      </c>
      <c r="Y36" s="4">
        <v>27</v>
      </c>
      <c r="Z36" s="6">
        <v>1361.15</v>
      </c>
      <c r="AA36" s="5"/>
      <c r="AB36" s="5">
        <v>-0.0464</v>
      </c>
      <c r="AC36" s="4"/>
      <c r="AD36" s="6"/>
      <c r="AE36" s="4">
        <v>4</v>
      </c>
      <c r="AF36" s="6">
        <v>136.72</v>
      </c>
      <c r="AG36" s="5"/>
      <c r="AH36" s="5"/>
      <c r="AI36" s="4">
        <v>7</v>
      </c>
      <c r="AJ36" s="6">
        <v>355.95</v>
      </c>
      <c r="AK36" s="4">
        <v>2</v>
      </c>
      <c r="AL36" s="6">
        <v>103.34</v>
      </c>
      <c r="AM36" s="5">
        <v>2.5</v>
      </c>
      <c r="AN36" s="5">
        <v>2.4445</v>
      </c>
      <c r="AO36" s="4">
        <v>19</v>
      </c>
      <c r="AP36" s="6">
        <v>845</v>
      </c>
      <c r="AQ36" s="4">
        <v>37</v>
      </c>
      <c r="AR36" s="6">
        <v>1717.5</v>
      </c>
      <c r="AS36" s="5">
        <v>-0.4865</v>
      </c>
      <c r="AT36" s="5">
        <v>-0.508</v>
      </c>
      <c r="AU36" s="4">
        <v>1</v>
      </c>
      <c r="AV36" s="6">
        <v>54.17</v>
      </c>
      <c r="AW36" s="4">
        <v>2</v>
      </c>
      <c r="AX36" s="6">
        <v>108.34</v>
      </c>
      <c r="AY36" s="5">
        <v>-0.5</v>
      </c>
      <c r="AZ36" s="5">
        <v>-0.5</v>
      </c>
      <c r="BA36" s="4">
        <v>1</v>
      </c>
      <c r="BB36" s="6">
        <v>40.31</v>
      </c>
      <c r="BC36" s="4"/>
      <c r="BD36" s="6"/>
      <c r="BE36" s="5"/>
      <c r="BF36" s="5"/>
      <c r="BG36" s="4">
        <v>1</v>
      </c>
      <c r="BH36" s="6">
        <v>43.24</v>
      </c>
      <c r="BI36" s="4"/>
      <c r="BJ36" s="6"/>
      <c r="BK36" s="5"/>
      <c r="BL36" s="5"/>
      <c r="BM36" s="4">
        <v>1</v>
      </c>
      <c r="BN36" s="6">
        <v>43.46</v>
      </c>
      <c r="BO36" s="4">
        <v>1</v>
      </c>
      <c r="BP36" s="6">
        <v>55.54</v>
      </c>
      <c r="BQ36" s="5"/>
      <c r="BR36" s="5">
        <v>-0.2175</v>
      </c>
      <c r="BS36" s="4"/>
      <c r="BT36" s="6"/>
      <c r="BU36" s="4"/>
      <c r="BV36" s="6"/>
      <c r="BW36" s="5"/>
      <c r="BX36" s="5"/>
      <c r="BY36" s="4"/>
      <c r="BZ36" s="6"/>
      <c r="CA36" s="4"/>
      <c r="CB36" s="6"/>
      <c r="CC36" s="5"/>
      <c r="CD36" s="5"/>
      <c r="CE36" s="4"/>
      <c r="CF36" s="6"/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>
        <v>1</v>
      </c>
      <c r="CR36" s="6">
        <v>45.49</v>
      </c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>
        <v>2</v>
      </c>
      <c r="EP36" s="6">
        <v>122.2</v>
      </c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  <c r="HY36" s="4"/>
      <c r="HZ36" s="6"/>
      <c r="IA36" s="4"/>
      <c r="IB36" s="6"/>
      <c r="IC36" s="5"/>
      <c r="ID36" s="5"/>
      <c r="IE36" s="4"/>
      <c r="IF36" s="6"/>
      <c r="IG36" s="4"/>
      <c r="IH36" s="6"/>
      <c r="II36" s="5"/>
      <c r="IJ36" s="5"/>
      <c r="IK36" s="4"/>
      <c r="IL36" s="6"/>
      <c r="IM36" s="4"/>
      <c r="IN36" s="6"/>
      <c r="IO36" s="5"/>
      <c r="IP36" s="5"/>
      <c r="IQ36" s="4"/>
      <c r="IR36" s="6"/>
      <c r="IS36" s="4"/>
      <c r="IT36" s="6"/>
      <c r="IU36" s="5"/>
      <c r="IV36" s="5"/>
      <c r="IW36" s="4"/>
      <c r="IX36" s="6"/>
      <c r="IY36" s="4"/>
      <c r="IZ36" s="6"/>
      <c r="JA36" s="5"/>
      <c r="JB36" s="5"/>
      <c r="JC36" s="4"/>
      <c r="JD36" s="6"/>
      <c r="JE36" s="4"/>
      <c r="JF36" s="6"/>
      <c r="JG36" s="5"/>
      <c r="JH36" s="5"/>
      <c r="JI36" s="4">
        <v>651</v>
      </c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>
        <v>300</v>
      </c>
      <c r="LW36" s="4"/>
    </row>
    <row r="37">
      <c r="A37" s="3" t="s">
        <v>148</v>
      </c>
      <c r="B37" s="3" t="s">
        <v>175</v>
      </c>
      <c r="C37" s="3" t="s">
        <v>172</v>
      </c>
      <c r="D37" s="3" t="s">
        <v>183</v>
      </c>
      <c r="E37" s="3" t="s">
        <v>208</v>
      </c>
      <c r="F37" s="3" t="s">
        <v>208</v>
      </c>
      <c r="G37" s="3" t="s">
        <v>208</v>
      </c>
      <c r="H37" s="3" t="s">
        <v>209</v>
      </c>
      <c r="I37" s="4">
        <v>675</v>
      </c>
      <c r="J37" s="4">
        <f>=ROUNDDOWN(21.09375,0)</f>
      </c>
      <c r="K37" s="4"/>
      <c r="L37" s="5">
        <v>1</v>
      </c>
      <c r="M37" s="4"/>
      <c r="N37" s="4">
        <f>=ROUNDDOWN({0},0)</f>
      </c>
      <c r="O37" s="4"/>
      <c r="P37" s="5"/>
      <c r="Q37" s="4">
        <v>55</v>
      </c>
      <c r="R37" s="6">
        <v>2636.37</v>
      </c>
      <c r="S37" s="4">
        <v>55</v>
      </c>
      <c r="T37" s="6">
        <v>2596.9</v>
      </c>
      <c r="U37" s="5"/>
      <c r="V37" s="5">
        <v>0.0152</v>
      </c>
      <c r="W37" s="4"/>
      <c r="X37" s="6"/>
      <c r="Y37" s="4"/>
      <c r="Z37" s="6"/>
      <c r="AA37" s="5"/>
      <c r="AB37" s="5"/>
      <c r="AC37" s="4">
        <v>4</v>
      </c>
      <c r="AD37" s="6">
        <v>181.75</v>
      </c>
      <c r="AE37" s="4">
        <v>8</v>
      </c>
      <c r="AF37" s="6">
        <v>363.5</v>
      </c>
      <c r="AG37" s="5">
        <v>-0.5</v>
      </c>
      <c r="AH37" s="5">
        <v>-0.5</v>
      </c>
      <c r="AI37" s="4">
        <v>8</v>
      </c>
      <c r="AJ37" s="6">
        <v>380.8</v>
      </c>
      <c r="AK37" s="4">
        <v>2</v>
      </c>
      <c r="AL37" s="6">
        <v>104.1</v>
      </c>
      <c r="AM37" s="5">
        <v>3</v>
      </c>
      <c r="AN37" s="5">
        <v>2.658</v>
      </c>
      <c r="AO37" s="4">
        <v>7</v>
      </c>
      <c r="AP37" s="6">
        <v>283.98</v>
      </c>
      <c r="AQ37" s="4">
        <v>8</v>
      </c>
      <c r="AR37" s="6">
        <v>352.8</v>
      </c>
      <c r="AS37" s="5">
        <v>-0.125</v>
      </c>
      <c r="AT37" s="5">
        <v>-0.1951</v>
      </c>
      <c r="AU37" s="4">
        <v>8</v>
      </c>
      <c r="AV37" s="6">
        <v>359.36</v>
      </c>
      <c r="AW37" s="4">
        <v>13</v>
      </c>
      <c r="AX37" s="6">
        <v>580.97</v>
      </c>
      <c r="AY37" s="5">
        <v>-0.3846</v>
      </c>
      <c r="AZ37" s="5">
        <v>-0.3814</v>
      </c>
      <c r="BA37" s="4">
        <v>13</v>
      </c>
      <c r="BB37" s="6">
        <v>662.41</v>
      </c>
      <c r="BC37" s="4">
        <v>6</v>
      </c>
      <c r="BD37" s="6">
        <v>298.06</v>
      </c>
      <c r="BE37" s="5">
        <v>1.1667</v>
      </c>
      <c r="BF37" s="5">
        <v>1.2224</v>
      </c>
      <c r="BG37" s="4"/>
      <c r="BH37" s="6"/>
      <c r="BI37" s="4"/>
      <c r="BJ37" s="6"/>
      <c r="BK37" s="5"/>
      <c r="BL37" s="5"/>
      <c r="BM37" s="4">
        <v>5</v>
      </c>
      <c r="BN37" s="6">
        <v>296.13</v>
      </c>
      <c r="BO37" s="4">
        <v>6</v>
      </c>
      <c r="BP37" s="6">
        <v>328.34</v>
      </c>
      <c r="BQ37" s="5">
        <v>-0.1667</v>
      </c>
      <c r="BR37" s="5">
        <v>-0.0981</v>
      </c>
      <c r="BS37" s="4">
        <v>9</v>
      </c>
      <c r="BT37" s="6">
        <v>425.73</v>
      </c>
      <c r="BU37" s="4">
        <v>9</v>
      </c>
      <c r="BV37" s="6">
        <v>425.73</v>
      </c>
      <c r="BW37" s="5"/>
      <c r="BX37" s="5"/>
      <c r="BY37" s="4"/>
      <c r="BZ37" s="6"/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/>
      <c r="CL37" s="6"/>
      <c r="CM37" s="4"/>
      <c r="CN37" s="6"/>
      <c r="CO37" s="5"/>
      <c r="CP37" s="5"/>
      <c r="CQ37" s="4"/>
      <c r="CR37" s="6"/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>
        <v>1</v>
      </c>
      <c r="DD37" s="6">
        <v>46.21</v>
      </c>
      <c r="DE37" s="4">
        <v>2</v>
      </c>
      <c r="DF37" s="6">
        <v>92.42</v>
      </c>
      <c r="DG37" s="5">
        <v>-0.5</v>
      </c>
      <c r="DH37" s="5">
        <v>-0.5</v>
      </c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/>
      <c r="DV37" s="6"/>
      <c r="DW37" s="4"/>
      <c r="DX37" s="6"/>
      <c r="DY37" s="5"/>
      <c r="DZ37" s="5"/>
      <c r="EA37" s="4"/>
      <c r="EB37" s="6"/>
      <c r="EC37" s="4"/>
      <c r="ED37" s="6"/>
      <c r="EE37" s="5"/>
      <c r="EF37" s="5"/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>
        <v>1</v>
      </c>
      <c r="FZ37" s="6">
        <v>50.98</v>
      </c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  <c r="HY37" s="4"/>
      <c r="HZ37" s="6"/>
      <c r="IA37" s="4"/>
      <c r="IB37" s="6"/>
      <c r="IC37" s="5"/>
      <c r="ID37" s="5"/>
      <c r="IE37" s="4"/>
      <c r="IF37" s="6"/>
      <c r="IG37" s="4"/>
      <c r="IH37" s="6"/>
      <c r="II37" s="5"/>
      <c r="IJ37" s="5"/>
      <c r="IK37" s="4"/>
      <c r="IL37" s="6"/>
      <c r="IM37" s="4"/>
      <c r="IN37" s="6"/>
      <c r="IO37" s="5"/>
      <c r="IP37" s="5"/>
      <c r="IQ37" s="4"/>
      <c r="IR37" s="6"/>
      <c r="IS37" s="4"/>
      <c r="IT37" s="6"/>
      <c r="IU37" s="5"/>
      <c r="IV37" s="5"/>
      <c r="IW37" s="4"/>
      <c r="IX37" s="6"/>
      <c r="IY37" s="4"/>
      <c r="IZ37" s="6"/>
      <c r="JA37" s="5"/>
      <c r="JB37" s="5"/>
      <c r="JC37" s="4"/>
      <c r="JD37" s="6"/>
      <c r="JE37" s="4"/>
      <c r="JF37" s="6"/>
      <c r="JG37" s="5"/>
      <c r="JH37" s="5"/>
      <c r="JI37" s="4">
        <v>674</v>
      </c>
      <c r="JJ37" s="4"/>
      <c r="JK37" s="4"/>
      <c r="JL37" s="4"/>
      <c r="JM37" s="4"/>
      <c r="JN37" s="4"/>
      <c r="JO37" s="4"/>
      <c r="JP37" s="4"/>
      <c r="JQ37" s="4">
        <v>1</v>
      </c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</row>
    <row r="38">
      <c r="A38" s="3" t="s">
        <v>148</v>
      </c>
      <c r="B38" s="3" t="s">
        <v>160</v>
      </c>
      <c r="C38" s="3" t="s">
        <v>172</v>
      </c>
      <c r="D38" s="3" t="s">
        <v>183</v>
      </c>
      <c r="E38" s="3" t="s">
        <v>210</v>
      </c>
      <c r="F38" s="3" t="s">
        <v>210</v>
      </c>
      <c r="G38" s="3" t="s">
        <v>210</v>
      </c>
      <c r="H38" s="3" t="s">
        <v>162</v>
      </c>
      <c r="I38" s="4">
        <v>79</v>
      </c>
      <c r="J38" s="4">
        <f>=ROUNDDOWN(4.9375,0)</f>
      </c>
      <c r="K38" s="4">
        <v>300</v>
      </c>
      <c r="L38" s="5">
        <v>1</v>
      </c>
      <c r="M38" s="4"/>
      <c r="N38" s="4">
        <f>=ROUNDDOWN({0},0)</f>
      </c>
      <c r="O38" s="4"/>
      <c r="P38" s="5"/>
      <c r="Q38" s="4">
        <v>41</v>
      </c>
      <c r="R38" s="6">
        <v>2588.53</v>
      </c>
      <c r="S38" s="4">
        <v>24</v>
      </c>
      <c r="T38" s="6">
        <v>1517.11</v>
      </c>
      <c r="U38" s="5">
        <v>0.7083</v>
      </c>
      <c r="V38" s="5">
        <v>0.7062</v>
      </c>
      <c r="W38" s="4">
        <v>14</v>
      </c>
      <c r="X38" s="6">
        <v>945.39</v>
      </c>
      <c r="Y38" s="4">
        <v>10</v>
      </c>
      <c r="Z38" s="6">
        <v>680.64</v>
      </c>
      <c r="AA38" s="5">
        <v>0.4</v>
      </c>
      <c r="AB38" s="5">
        <v>0.389</v>
      </c>
      <c r="AC38" s="4">
        <v>20</v>
      </c>
      <c r="AD38" s="6">
        <v>1202.87</v>
      </c>
      <c r="AE38" s="4">
        <v>8</v>
      </c>
      <c r="AF38" s="6">
        <v>474.53</v>
      </c>
      <c r="AG38" s="5">
        <v>1.5</v>
      </c>
      <c r="AH38" s="5">
        <v>1.5349</v>
      </c>
      <c r="AI38" s="4">
        <v>2</v>
      </c>
      <c r="AJ38" s="6">
        <v>132.43</v>
      </c>
      <c r="AK38" s="4">
        <v>1</v>
      </c>
      <c r="AL38" s="6">
        <v>60.7</v>
      </c>
      <c r="AM38" s="5">
        <v>1</v>
      </c>
      <c r="AN38" s="5">
        <v>1.1817</v>
      </c>
      <c r="AO38" s="4"/>
      <c r="AP38" s="6"/>
      <c r="AQ38" s="4">
        <v>2</v>
      </c>
      <c r="AR38" s="6">
        <v>120.98</v>
      </c>
      <c r="AS38" s="5"/>
      <c r="AT38" s="5"/>
      <c r="AU38" s="4"/>
      <c r="AV38" s="6"/>
      <c r="AW38" s="4">
        <v>1</v>
      </c>
      <c r="AX38" s="6">
        <v>57.29</v>
      </c>
      <c r="AY38" s="5"/>
      <c r="AZ38" s="5"/>
      <c r="BA38" s="4">
        <v>3</v>
      </c>
      <c r="BB38" s="6">
        <v>203.96</v>
      </c>
      <c r="BC38" s="4">
        <v>1</v>
      </c>
      <c r="BD38" s="6">
        <v>60.64</v>
      </c>
      <c r="BE38" s="5">
        <v>2</v>
      </c>
      <c r="BF38" s="5">
        <v>2.3635</v>
      </c>
      <c r="BG38" s="4">
        <v>2</v>
      </c>
      <c r="BH38" s="6">
        <v>103.88</v>
      </c>
      <c r="BI38" s="4">
        <v>1</v>
      </c>
      <c r="BJ38" s="6">
        <v>62.33</v>
      </c>
      <c r="BK38" s="5">
        <v>1</v>
      </c>
      <c r="BL38" s="5">
        <v>0.6666</v>
      </c>
      <c r="BM38" s="4"/>
      <c r="BN38" s="6"/>
      <c r="BO38" s="4"/>
      <c r="BP38" s="6"/>
      <c r="BQ38" s="5"/>
      <c r="BR38" s="5"/>
      <c r="BS38" s="4"/>
      <c r="BT38" s="6"/>
      <c r="BU38" s="4"/>
      <c r="BV38" s="6"/>
      <c r="BW38" s="5"/>
      <c r="BX38" s="5"/>
      <c r="BY38" s="4"/>
      <c r="BZ38" s="6"/>
      <c r="CA38" s="4"/>
      <c r="CB38" s="6"/>
      <c r="CC38" s="5"/>
      <c r="CD38" s="5"/>
      <c r="CE38" s="4"/>
      <c r="CF38" s="6"/>
      <c r="CG38" s="4"/>
      <c r="CH38" s="6"/>
      <c r="CI38" s="5"/>
      <c r="CJ38" s="5"/>
      <c r="CK38" s="4"/>
      <c r="CL38" s="6"/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  <c r="HY38" s="4"/>
      <c r="HZ38" s="6"/>
      <c r="IA38" s="4"/>
      <c r="IB38" s="6"/>
      <c r="IC38" s="5"/>
      <c r="ID38" s="5"/>
      <c r="IE38" s="4"/>
      <c r="IF38" s="6"/>
      <c r="IG38" s="4"/>
      <c r="IH38" s="6"/>
      <c r="II38" s="5"/>
      <c r="IJ38" s="5"/>
      <c r="IK38" s="4"/>
      <c r="IL38" s="6"/>
      <c r="IM38" s="4"/>
      <c r="IN38" s="6"/>
      <c r="IO38" s="5"/>
      <c r="IP38" s="5"/>
      <c r="IQ38" s="4"/>
      <c r="IR38" s="6"/>
      <c r="IS38" s="4"/>
      <c r="IT38" s="6"/>
      <c r="IU38" s="5"/>
      <c r="IV38" s="5"/>
      <c r="IW38" s="4"/>
      <c r="IX38" s="6"/>
      <c r="IY38" s="4"/>
      <c r="IZ38" s="6"/>
      <c r="JA38" s="5"/>
      <c r="JB38" s="5"/>
      <c r="JC38" s="4"/>
      <c r="JD38" s="6"/>
      <c r="JE38" s="4"/>
      <c r="JF38" s="6"/>
      <c r="JG38" s="5"/>
      <c r="JH38" s="5"/>
      <c r="JI38" s="4">
        <v>79</v>
      </c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>
        <v>300</v>
      </c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</row>
    <row r="39">
      <c r="A39" s="3" t="s">
        <v>148</v>
      </c>
      <c r="B39" s="3" t="s">
        <v>149</v>
      </c>
      <c r="C39" s="3" t="s">
        <v>172</v>
      </c>
      <c r="D39" s="3" t="s">
        <v>183</v>
      </c>
      <c r="E39" s="3" t="s">
        <v>211</v>
      </c>
      <c r="F39" s="3" t="s">
        <v>211</v>
      </c>
      <c r="G39" s="3" t="s">
        <v>211</v>
      </c>
      <c r="H39" s="3" t="s">
        <v>159</v>
      </c>
      <c r="I39" s="4">
        <v>71</v>
      </c>
      <c r="J39" s="4">
        <f>=ROUNDDOWN(7.97752808988764,0)</f>
      </c>
      <c r="K39" s="4">
        <v>400</v>
      </c>
      <c r="L39" s="5">
        <v>1</v>
      </c>
      <c r="M39" s="4"/>
      <c r="N39" s="4">
        <f>=ROUNDDOWN({0},0)</f>
      </c>
      <c r="O39" s="4"/>
      <c r="P39" s="5"/>
      <c r="Q39" s="4">
        <v>27</v>
      </c>
      <c r="R39" s="6">
        <v>1614.22</v>
      </c>
      <c r="S39" s="4"/>
      <c r="T39" s="6"/>
      <c r="U39" s="5"/>
      <c r="V39" s="5"/>
      <c r="W39" s="4">
        <v>1</v>
      </c>
      <c r="X39" s="6">
        <v>62.64</v>
      </c>
      <c r="Y39" s="4"/>
      <c r="Z39" s="6"/>
      <c r="AA39" s="5"/>
      <c r="AB39" s="5"/>
      <c r="AC39" s="4">
        <v>5</v>
      </c>
      <c r="AD39" s="6">
        <v>300.25</v>
      </c>
      <c r="AE39" s="4"/>
      <c r="AF39" s="6"/>
      <c r="AG39" s="5"/>
      <c r="AH39" s="5"/>
      <c r="AI39" s="4">
        <v>6</v>
      </c>
      <c r="AJ39" s="6">
        <v>360.3</v>
      </c>
      <c r="AK39" s="4"/>
      <c r="AL39" s="6"/>
      <c r="AM39" s="5"/>
      <c r="AN39" s="5"/>
      <c r="AO39" s="4">
        <v>9</v>
      </c>
      <c r="AP39" s="6">
        <v>540.45</v>
      </c>
      <c r="AQ39" s="4"/>
      <c r="AR39" s="6"/>
      <c r="AS39" s="5"/>
      <c r="AT39" s="5"/>
      <c r="AU39" s="4">
        <v>1</v>
      </c>
      <c r="AV39" s="6">
        <v>61.77</v>
      </c>
      <c r="AW39" s="4"/>
      <c r="AX39" s="6"/>
      <c r="AY39" s="5"/>
      <c r="AZ39" s="5"/>
      <c r="BA39" s="4"/>
      <c r="BB39" s="6"/>
      <c r="BC39" s="4"/>
      <c r="BD39" s="6"/>
      <c r="BE39" s="5"/>
      <c r="BF39" s="5"/>
      <c r="BG39" s="4">
        <v>3</v>
      </c>
      <c r="BH39" s="6">
        <v>171.57</v>
      </c>
      <c r="BI39" s="4"/>
      <c r="BJ39" s="6"/>
      <c r="BK39" s="5"/>
      <c r="BL39" s="5"/>
      <c r="BM39" s="4">
        <v>1</v>
      </c>
      <c r="BN39" s="6">
        <v>57.19</v>
      </c>
      <c r="BO39" s="4"/>
      <c r="BP39" s="6"/>
      <c r="BQ39" s="5"/>
      <c r="BR39" s="5"/>
      <c r="BS39" s="4">
        <v>1</v>
      </c>
      <c r="BT39" s="6">
        <v>60.05</v>
      </c>
      <c r="BU39" s="4"/>
      <c r="BV39" s="6"/>
      <c r="BW39" s="5"/>
      <c r="BX39" s="5"/>
      <c r="BY39" s="4"/>
      <c r="BZ39" s="6"/>
      <c r="CA39" s="4"/>
      <c r="CB39" s="6"/>
      <c r="CC39" s="5"/>
      <c r="CD39" s="5"/>
      <c r="CE39" s="4"/>
      <c r="CF39" s="6"/>
      <c r="CG39" s="4"/>
      <c r="CH39" s="6"/>
      <c r="CI39" s="5"/>
      <c r="CJ39" s="5"/>
      <c r="CK39" s="4"/>
      <c r="CL39" s="6"/>
      <c r="CM39" s="4"/>
      <c r="CN39" s="6"/>
      <c r="CO39" s="5"/>
      <c r="CP39" s="5"/>
      <c r="CQ39" s="4"/>
      <c r="CR39" s="6"/>
      <c r="CS39" s="4"/>
      <c r="CT39" s="6"/>
      <c r="CU39" s="5"/>
      <c r="CV39" s="5"/>
      <c r="CW39" s="4"/>
      <c r="CX39" s="6"/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  <c r="HY39" s="4"/>
      <c r="HZ39" s="6"/>
      <c r="IA39" s="4"/>
      <c r="IB39" s="6"/>
      <c r="IC39" s="5"/>
      <c r="ID39" s="5"/>
      <c r="IE39" s="4"/>
      <c r="IF39" s="6"/>
      <c r="IG39" s="4"/>
      <c r="IH39" s="6"/>
      <c r="II39" s="5"/>
      <c r="IJ39" s="5"/>
      <c r="IK39" s="4"/>
      <c r="IL39" s="6"/>
      <c r="IM39" s="4"/>
      <c r="IN39" s="6"/>
      <c r="IO39" s="5"/>
      <c r="IP39" s="5"/>
      <c r="IQ39" s="4"/>
      <c r="IR39" s="6"/>
      <c r="IS39" s="4"/>
      <c r="IT39" s="6"/>
      <c r="IU39" s="5"/>
      <c r="IV39" s="5"/>
      <c r="IW39" s="4"/>
      <c r="IX39" s="6"/>
      <c r="IY39" s="4"/>
      <c r="IZ39" s="6"/>
      <c r="JA39" s="5"/>
      <c r="JB39" s="5"/>
      <c r="JC39" s="4"/>
      <c r="JD39" s="6"/>
      <c r="JE39" s="4"/>
      <c r="JF39" s="6"/>
      <c r="JG39" s="5"/>
      <c r="JH39" s="5"/>
      <c r="JI39" s="4">
        <v>71</v>
      </c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>
        <v>400</v>
      </c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</row>
    <row r="40">
      <c r="A40" s="3" t="s">
        <v>148</v>
      </c>
      <c r="B40" s="3" t="s">
        <v>149</v>
      </c>
      <c r="C40" s="3" t="s">
        <v>189</v>
      </c>
      <c r="D40" s="3" t="s">
        <v>186</v>
      </c>
      <c r="E40" s="3" t="s">
        <v>211</v>
      </c>
      <c r="F40" s="3" t="s">
        <v>211</v>
      </c>
      <c r="G40" s="3" t="s">
        <v>211</v>
      </c>
      <c r="H40" s="3" t="s">
        <v>159</v>
      </c>
      <c r="I40" s="4">
        <v>673</v>
      </c>
      <c r="J40" s="4">
        <f>=ROUNDDOWN(27.8099173553719,0)</f>
      </c>
      <c r="K40" s="4">
        <v>400</v>
      </c>
      <c r="L40" s="5">
        <v>1</v>
      </c>
      <c r="M40" s="4"/>
      <c r="N40" s="4">
        <f>=ROUNDDOWN({0},0)</f>
      </c>
      <c r="O40" s="4"/>
      <c r="P40" s="5"/>
      <c r="Q40" s="4">
        <v>58</v>
      </c>
      <c r="R40" s="6">
        <v>915.03</v>
      </c>
      <c r="S40" s="4"/>
      <c r="T40" s="6"/>
      <c r="U40" s="5"/>
      <c r="V40" s="5"/>
      <c r="W40" s="4">
        <v>18</v>
      </c>
      <c r="X40" s="6">
        <v>292.74</v>
      </c>
      <c r="Y40" s="4"/>
      <c r="Z40" s="6"/>
      <c r="AA40" s="5"/>
      <c r="AB40" s="5"/>
      <c r="AC40" s="4"/>
      <c r="AD40" s="6"/>
      <c r="AE40" s="4"/>
      <c r="AF40" s="6"/>
      <c r="AG40" s="5"/>
      <c r="AH40" s="5"/>
      <c r="AI40" s="4">
        <v>4</v>
      </c>
      <c r="AJ40" s="6">
        <v>60.48</v>
      </c>
      <c r="AK40" s="4"/>
      <c r="AL40" s="6"/>
      <c r="AM40" s="5"/>
      <c r="AN40" s="5"/>
      <c r="AO40" s="4">
        <v>17</v>
      </c>
      <c r="AP40" s="6">
        <v>268.4</v>
      </c>
      <c r="AQ40" s="4"/>
      <c r="AR40" s="6"/>
      <c r="AS40" s="5"/>
      <c r="AT40" s="5"/>
      <c r="AU40" s="4">
        <v>5</v>
      </c>
      <c r="AV40" s="6">
        <v>82.13</v>
      </c>
      <c r="AW40" s="4"/>
      <c r="AX40" s="6"/>
      <c r="AY40" s="5"/>
      <c r="AZ40" s="5"/>
      <c r="BA40" s="4"/>
      <c r="BB40" s="6"/>
      <c r="BC40" s="4"/>
      <c r="BD40" s="6"/>
      <c r="BE40" s="5"/>
      <c r="BF40" s="5"/>
      <c r="BG40" s="4">
        <v>8</v>
      </c>
      <c r="BH40" s="6">
        <v>109.26</v>
      </c>
      <c r="BI40" s="4"/>
      <c r="BJ40" s="6"/>
      <c r="BK40" s="5"/>
      <c r="BL40" s="5"/>
      <c r="BM40" s="4"/>
      <c r="BN40" s="6"/>
      <c r="BO40" s="4"/>
      <c r="BP40" s="6"/>
      <c r="BQ40" s="5"/>
      <c r="BR40" s="5"/>
      <c r="BS40" s="4"/>
      <c r="BT40" s="6"/>
      <c r="BU40" s="4"/>
      <c r="BV40" s="6"/>
      <c r="BW40" s="5"/>
      <c r="BX40" s="5"/>
      <c r="BY40" s="4">
        <v>6</v>
      </c>
      <c r="BZ40" s="6">
        <v>102.02</v>
      </c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  <c r="HY40" s="4"/>
      <c r="HZ40" s="6"/>
      <c r="IA40" s="4"/>
      <c r="IB40" s="6"/>
      <c r="IC40" s="5"/>
      <c r="ID40" s="5"/>
      <c r="IE40" s="4"/>
      <c r="IF40" s="6"/>
      <c r="IG40" s="4"/>
      <c r="IH40" s="6"/>
      <c r="II40" s="5"/>
      <c r="IJ40" s="5"/>
      <c r="IK40" s="4"/>
      <c r="IL40" s="6"/>
      <c r="IM40" s="4"/>
      <c r="IN40" s="6"/>
      <c r="IO40" s="5"/>
      <c r="IP40" s="5"/>
      <c r="IQ40" s="4"/>
      <c r="IR40" s="6"/>
      <c r="IS40" s="4"/>
      <c r="IT40" s="6"/>
      <c r="IU40" s="5"/>
      <c r="IV40" s="5"/>
      <c r="IW40" s="4"/>
      <c r="IX40" s="6"/>
      <c r="IY40" s="4"/>
      <c r="IZ40" s="6"/>
      <c r="JA40" s="5"/>
      <c r="JB40" s="5"/>
      <c r="JC40" s="4"/>
      <c r="JD40" s="6"/>
      <c r="JE40" s="4"/>
      <c r="JF40" s="6"/>
      <c r="JG40" s="5"/>
      <c r="JH40" s="5"/>
      <c r="JI40" s="4">
        <v>673</v>
      </c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>
        <v>400</v>
      </c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</row>
    <row r="41">
      <c r="A41" s="3" t="s">
        <v>148</v>
      </c>
      <c r="B41" s="3" t="s">
        <v>160</v>
      </c>
      <c r="C41" s="3" t="s">
        <v>150</v>
      </c>
      <c r="D41" s="3" t="s">
        <v>178</v>
      </c>
      <c r="E41" s="3" t="s">
        <v>212</v>
      </c>
      <c r="F41" s="3" t="s">
        <v>213</v>
      </c>
      <c r="G41" s="3" t="s">
        <v>212</v>
      </c>
      <c r="H41" s="3" t="s">
        <v>180</v>
      </c>
      <c r="I41" s="4">
        <v>1105</v>
      </c>
      <c r="J41" s="4">
        <f>=ROUNDDOWN(27.625,0)</f>
      </c>
      <c r="K41" s="4">
        <v>660</v>
      </c>
      <c r="L41" s="5">
        <v>1</v>
      </c>
      <c r="M41" s="4"/>
      <c r="N41" s="4">
        <f>=ROUNDDOWN({0},0)</f>
      </c>
      <c r="O41" s="4"/>
      <c r="P41" s="5"/>
      <c r="Q41" s="4">
        <v>27</v>
      </c>
      <c r="R41" s="6">
        <v>2500.08</v>
      </c>
      <c r="S41" s="4">
        <v>34</v>
      </c>
      <c r="T41" s="6">
        <v>3839.6</v>
      </c>
      <c r="U41" s="5">
        <v>-0.2059</v>
      </c>
      <c r="V41" s="5">
        <v>-0.3489</v>
      </c>
      <c r="W41" s="4">
        <v>1</v>
      </c>
      <c r="X41" s="6">
        <v>104.59</v>
      </c>
      <c r="Y41" s="4"/>
      <c r="Z41" s="6"/>
      <c r="AA41" s="5"/>
      <c r="AB41" s="5"/>
      <c r="AC41" s="4">
        <v>23</v>
      </c>
      <c r="AD41" s="6">
        <v>2101.34</v>
      </c>
      <c r="AE41" s="4">
        <v>10</v>
      </c>
      <c r="AF41" s="6">
        <v>1115.43</v>
      </c>
      <c r="AG41" s="5">
        <v>1.3</v>
      </c>
      <c r="AH41" s="5">
        <v>0.8839</v>
      </c>
      <c r="AI41" s="4"/>
      <c r="AJ41" s="6"/>
      <c r="AK41" s="4">
        <v>1</v>
      </c>
      <c r="AL41" s="6">
        <v>90.15</v>
      </c>
      <c r="AM41" s="5"/>
      <c r="AN41" s="5"/>
      <c r="AO41" s="4"/>
      <c r="AP41" s="6"/>
      <c r="AQ41" s="4">
        <v>1</v>
      </c>
      <c r="AR41" s="6">
        <v>145.59</v>
      </c>
      <c r="AS41" s="5"/>
      <c r="AT41" s="5"/>
      <c r="AU41" s="4"/>
      <c r="AV41" s="6"/>
      <c r="AW41" s="4"/>
      <c r="AX41" s="6"/>
      <c r="AY41" s="5"/>
      <c r="AZ41" s="5"/>
      <c r="BA41" s="4"/>
      <c r="BB41" s="6"/>
      <c r="BC41" s="4">
        <v>4</v>
      </c>
      <c r="BD41" s="6">
        <v>454.17</v>
      </c>
      <c r="BE41" s="5"/>
      <c r="BF41" s="5"/>
      <c r="BG41" s="4"/>
      <c r="BH41" s="6"/>
      <c r="BI41" s="4"/>
      <c r="BJ41" s="6"/>
      <c r="BK41" s="5"/>
      <c r="BL41" s="5"/>
      <c r="BM41" s="4">
        <v>2</v>
      </c>
      <c r="BN41" s="6">
        <v>222.59</v>
      </c>
      <c r="BO41" s="4">
        <v>9</v>
      </c>
      <c r="BP41" s="6">
        <v>1001.65</v>
      </c>
      <c r="BQ41" s="5">
        <v>-0.7778</v>
      </c>
      <c r="BR41" s="5">
        <v>-0.7778</v>
      </c>
      <c r="BS41" s="4"/>
      <c r="BT41" s="6"/>
      <c r="BU41" s="4">
        <v>2</v>
      </c>
      <c r="BV41" s="6">
        <v>234.84</v>
      </c>
      <c r="BW41" s="5"/>
      <c r="BX41" s="5"/>
      <c r="BY41" s="4">
        <v>1</v>
      </c>
      <c r="BZ41" s="6">
        <v>71.56</v>
      </c>
      <c r="CA41" s="4">
        <v>6</v>
      </c>
      <c r="CB41" s="6">
        <v>671.56</v>
      </c>
      <c r="CC41" s="5">
        <v>-0.8333</v>
      </c>
      <c r="CD41" s="5">
        <v>-0.8934</v>
      </c>
      <c r="CE41" s="4"/>
      <c r="CF41" s="6"/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>
        <v>1</v>
      </c>
      <c r="DF41" s="6">
        <v>126.21</v>
      </c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/>
      <c r="DV41" s="6"/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/>
      <c r="ET41" s="6"/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  <c r="HY41" s="4"/>
      <c r="HZ41" s="6"/>
      <c r="IA41" s="4"/>
      <c r="IB41" s="6"/>
      <c r="IC41" s="5"/>
      <c r="ID41" s="5"/>
      <c r="IE41" s="4"/>
      <c r="IF41" s="6"/>
      <c r="IG41" s="4"/>
      <c r="IH41" s="6"/>
      <c r="II41" s="5"/>
      <c r="IJ41" s="5"/>
      <c r="IK41" s="4"/>
      <c r="IL41" s="6"/>
      <c r="IM41" s="4"/>
      <c r="IN41" s="6"/>
      <c r="IO41" s="5"/>
      <c r="IP41" s="5"/>
      <c r="IQ41" s="4"/>
      <c r="IR41" s="6"/>
      <c r="IS41" s="4"/>
      <c r="IT41" s="6"/>
      <c r="IU41" s="5"/>
      <c r="IV41" s="5"/>
      <c r="IW41" s="4"/>
      <c r="IX41" s="6"/>
      <c r="IY41" s="4"/>
      <c r="IZ41" s="6"/>
      <c r="JA41" s="5"/>
      <c r="JB41" s="5"/>
      <c r="JC41" s="4"/>
      <c r="JD41" s="6"/>
      <c r="JE41" s="4"/>
      <c r="JF41" s="6"/>
      <c r="JG41" s="5"/>
      <c r="JH41" s="5"/>
      <c r="JI41" s="4">
        <v>1105</v>
      </c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>
        <v>510</v>
      </c>
      <c r="LO41" s="4"/>
      <c r="LP41" s="4">
        <v>150</v>
      </c>
      <c r="LQ41" s="4"/>
      <c r="LR41" s="4"/>
      <c r="LS41" s="4"/>
      <c r="LT41" s="4"/>
      <c r="LU41" s="4"/>
      <c r="LV41" s="4"/>
      <c r="LW41" s="4"/>
    </row>
    <row r="42">
      <c r="A42" s="3" t="s">
        <v>148</v>
      </c>
      <c r="B42" s="3" t="s">
        <v>160</v>
      </c>
      <c r="C42" s="3" t="s">
        <v>172</v>
      </c>
      <c r="D42" s="3" t="s">
        <v>183</v>
      </c>
      <c r="E42" s="3" t="s">
        <v>214</v>
      </c>
      <c r="F42" s="3" t="s">
        <v>214</v>
      </c>
      <c r="G42" s="3" t="s">
        <v>214</v>
      </c>
      <c r="H42" s="3" t="s">
        <v>162</v>
      </c>
      <c r="I42" s="4">
        <v>393</v>
      </c>
      <c r="J42" s="4">
        <f>=ROUNDDOWN(16.375,0)</f>
      </c>
      <c r="K42" s="4"/>
      <c r="L42" s="5">
        <v>1</v>
      </c>
      <c r="M42" s="4"/>
      <c r="N42" s="4">
        <f>=ROUNDDOWN({0},0)</f>
      </c>
      <c r="O42" s="4"/>
      <c r="P42" s="5"/>
      <c r="Q42" s="4">
        <v>53</v>
      </c>
      <c r="R42" s="6">
        <v>2434.19</v>
      </c>
      <c r="S42" s="4">
        <v>58</v>
      </c>
      <c r="T42" s="6">
        <v>2710.52</v>
      </c>
      <c r="U42" s="5">
        <v>-0.0862</v>
      </c>
      <c r="V42" s="5">
        <v>-0.1019</v>
      </c>
      <c r="W42" s="4">
        <v>8</v>
      </c>
      <c r="X42" s="6">
        <v>325.52</v>
      </c>
      <c r="Y42" s="4">
        <v>3</v>
      </c>
      <c r="Z42" s="6">
        <v>122.07</v>
      </c>
      <c r="AA42" s="5">
        <v>1.6667</v>
      </c>
      <c r="AB42" s="5">
        <v>1.6667</v>
      </c>
      <c r="AC42" s="4">
        <v>3</v>
      </c>
      <c r="AD42" s="6">
        <v>99.3</v>
      </c>
      <c r="AE42" s="4">
        <v>3</v>
      </c>
      <c r="AF42" s="6">
        <v>99.3</v>
      </c>
      <c r="AG42" s="5"/>
      <c r="AH42" s="5"/>
      <c r="AI42" s="4">
        <v>7</v>
      </c>
      <c r="AJ42" s="6">
        <v>347.62</v>
      </c>
      <c r="AK42" s="4"/>
      <c r="AL42" s="6"/>
      <c r="AM42" s="5"/>
      <c r="AN42" s="5"/>
      <c r="AO42" s="4">
        <v>5</v>
      </c>
      <c r="AP42" s="6">
        <v>192.35</v>
      </c>
      <c r="AQ42" s="4">
        <v>11</v>
      </c>
      <c r="AR42" s="6">
        <v>565.69</v>
      </c>
      <c r="AS42" s="5">
        <v>-0.5455</v>
      </c>
      <c r="AT42" s="5">
        <v>-0.66</v>
      </c>
      <c r="AU42" s="4">
        <v>4</v>
      </c>
      <c r="AV42" s="6">
        <v>197.91</v>
      </c>
      <c r="AW42" s="4">
        <v>9</v>
      </c>
      <c r="AX42" s="6">
        <v>453.11</v>
      </c>
      <c r="AY42" s="5">
        <v>-0.5556</v>
      </c>
      <c r="AZ42" s="5">
        <v>-0.5632</v>
      </c>
      <c r="BA42" s="4">
        <v>3</v>
      </c>
      <c r="BB42" s="6">
        <v>157.55</v>
      </c>
      <c r="BC42" s="4">
        <v>4</v>
      </c>
      <c r="BD42" s="6">
        <v>229.55</v>
      </c>
      <c r="BE42" s="5">
        <v>-0.25</v>
      </c>
      <c r="BF42" s="5">
        <v>-0.3137</v>
      </c>
      <c r="BG42" s="4">
        <v>11</v>
      </c>
      <c r="BH42" s="6">
        <v>450.75</v>
      </c>
      <c r="BI42" s="4">
        <v>19</v>
      </c>
      <c r="BJ42" s="6">
        <v>744.22</v>
      </c>
      <c r="BK42" s="5">
        <v>-0.4211</v>
      </c>
      <c r="BL42" s="5">
        <v>-0.3943</v>
      </c>
      <c r="BM42" s="4">
        <v>1</v>
      </c>
      <c r="BN42" s="6">
        <v>57.74</v>
      </c>
      <c r="BO42" s="4">
        <v>6</v>
      </c>
      <c r="BP42" s="6">
        <v>334.3</v>
      </c>
      <c r="BQ42" s="5">
        <v>-0.8333</v>
      </c>
      <c r="BR42" s="5">
        <v>-0.8273</v>
      </c>
      <c r="BS42" s="4">
        <v>2</v>
      </c>
      <c r="BT42" s="6">
        <v>95.26</v>
      </c>
      <c r="BU42" s="4">
        <v>1</v>
      </c>
      <c r="BV42" s="6">
        <v>47.63</v>
      </c>
      <c r="BW42" s="5">
        <v>1</v>
      </c>
      <c r="BX42" s="5">
        <v>1</v>
      </c>
      <c r="BY42" s="4">
        <v>9</v>
      </c>
      <c r="BZ42" s="6">
        <v>510.19</v>
      </c>
      <c r="CA42" s="4">
        <v>2</v>
      </c>
      <c r="CB42" s="6">
        <v>114.65</v>
      </c>
      <c r="CC42" s="5">
        <v>3.5</v>
      </c>
      <c r="CD42" s="5">
        <v>3.45</v>
      </c>
      <c r="CE42" s="4"/>
      <c r="CF42" s="6"/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/>
      <c r="CR42" s="6"/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/>
      <c r="DV42" s="6"/>
      <c r="DW42" s="4"/>
      <c r="DX42" s="6"/>
      <c r="DY42" s="5"/>
      <c r="DZ42" s="5"/>
      <c r="EA42" s="4"/>
      <c r="EB42" s="6"/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  <c r="HY42" s="4"/>
      <c r="HZ42" s="6"/>
      <c r="IA42" s="4"/>
      <c r="IB42" s="6"/>
      <c r="IC42" s="5"/>
      <c r="ID42" s="5"/>
      <c r="IE42" s="4"/>
      <c r="IF42" s="6"/>
      <c r="IG42" s="4"/>
      <c r="IH42" s="6"/>
      <c r="II42" s="5"/>
      <c r="IJ42" s="5"/>
      <c r="IK42" s="4"/>
      <c r="IL42" s="6"/>
      <c r="IM42" s="4"/>
      <c r="IN42" s="6"/>
      <c r="IO42" s="5"/>
      <c r="IP42" s="5"/>
      <c r="IQ42" s="4"/>
      <c r="IR42" s="6"/>
      <c r="IS42" s="4"/>
      <c r="IT42" s="6"/>
      <c r="IU42" s="5"/>
      <c r="IV42" s="5"/>
      <c r="IW42" s="4"/>
      <c r="IX42" s="6"/>
      <c r="IY42" s="4"/>
      <c r="IZ42" s="6"/>
      <c r="JA42" s="5"/>
      <c r="JB42" s="5"/>
      <c r="JC42" s="4"/>
      <c r="JD42" s="6"/>
      <c r="JE42" s="4"/>
      <c r="JF42" s="6"/>
      <c r="JG42" s="5"/>
      <c r="JH42" s="5"/>
      <c r="JI42" s="4">
        <v>393</v>
      </c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</row>
    <row r="43">
      <c r="A43" s="3" t="s">
        <v>148</v>
      </c>
      <c r="B43" s="3" t="s">
        <v>160</v>
      </c>
      <c r="C43" s="3" t="s">
        <v>150</v>
      </c>
      <c r="D43" s="3" t="s">
        <v>178</v>
      </c>
      <c r="E43" s="3" t="s">
        <v>215</v>
      </c>
      <c r="F43" s="3" t="s">
        <v>215</v>
      </c>
      <c r="G43" s="3" t="s">
        <v>215</v>
      </c>
      <c r="H43" s="3" t="s">
        <v>180</v>
      </c>
      <c r="I43" s="4">
        <v>748</v>
      </c>
      <c r="J43" s="4">
        <f>=ROUNDDOWN(11.0979228486647,0)</f>
      </c>
      <c r="K43" s="4">
        <v>1020</v>
      </c>
      <c r="L43" s="5">
        <v>1</v>
      </c>
      <c r="M43" s="4"/>
      <c r="N43" s="4">
        <f>=ROUNDDOWN({0},0)</f>
      </c>
      <c r="O43" s="4"/>
      <c r="P43" s="5"/>
      <c r="Q43" s="4">
        <v>28</v>
      </c>
      <c r="R43" s="6">
        <v>2216.02</v>
      </c>
      <c r="S43" s="4">
        <v>21</v>
      </c>
      <c r="T43" s="6">
        <v>1811.29</v>
      </c>
      <c r="U43" s="5">
        <v>0.3333</v>
      </c>
      <c r="V43" s="5">
        <v>0.2234</v>
      </c>
      <c r="W43" s="4"/>
      <c r="X43" s="6"/>
      <c r="Y43" s="4"/>
      <c r="Z43" s="6"/>
      <c r="AA43" s="5"/>
      <c r="AB43" s="5"/>
      <c r="AC43" s="4">
        <v>8</v>
      </c>
      <c r="AD43" s="6">
        <v>603.61</v>
      </c>
      <c r="AE43" s="4">
        <v>6</v>
      </c>
      <c r="AF43" s="6">
        <v>339.18</v>
      </c>
      <c r="AG43" s="5">
        <v>0.3333</v>
      </c>
      <c r="AH43" s="5">
        <v>0.7796</v>
      </c>
      <c r="AI43" s="4">
        <v>5</v>
      </c>
      <c r="AJ43" s="6">
        <v>396.66</v>
      </c>
      <c r="AK43" s="4"/>
      <c r="AL43" s="6"/>
      <c r="AM43" s="5"/>
      <c r="AN43" s="5"/>
      <c r="AO43" s="4">
        <v>1</v>
      </c>
      <c r="AP43" s="6">
        <v>89.59</v>
      </c>
      <c r="AQ43" s="4">
        <v>2</v>
      </c>
      <c r="AR43" s="6">
        <v>212.78</v>
      </c>
      <c r="AS43" s="5">
        <v>-0.5</v>
      </c>
      <c r="AT43" s="5">
        <v>-0.579</v>
      </c>
      <c r="AU43" s="4">
        <v>11</v>
      </c>
      <c r="AV43" s="6">
        <v>927.15</v>
      </c>
      <c r="AW43" s="4">
        <v>8</v>
      </c>
      <c r="AX43" s="6">
        <v>729.13</v>
      </c>
      <c r="AY43" s="5">
        <v>0.375</v>
      </c>
      <c r="AZ43" s="5">
        <v>0.2716</v>
      </c>
      <c r="BA43" s="4"/>
      <c r="BB43" s="6"/>
      <c r="BC43" s="4"/>
      <c r="BD43" s="6"/>
      <c r="BE43" s="5"/>
      <c r="BF43" s="5"/>
      <c r="BG43" s="4"/>
      <c r="BH43" s="6"/>
      <c r="BI43" s="4"/>
      <c r="BJ43" s="6"/>
      <c r="BK43" s="5"/>
      <c r="BL43" s="5"/>
      <c r="BM43" s="4">
        <v>1</v>
      </c>
      <c r="BN43" s="6">
        <v>89.03</v>
      </c>
      <c r="BO43" s="4">
        <v>1</v>
      </c>
      <c r="BP43" s="6">
        <v>77.9</v>
      </c>
      <c r="BQ43" s="5"/>
      <c r="BR43" s="5">
        <v>0.1429</v>
      </c>
      <c r="BS43" s="4"/>
      <c r="BT43" s="6"/>
      <c r="BU43" s="4"/>
      <c r="BV43" s="6"/>
      <c r="BW43" s="5"/>
      <c r="BX43" s="5"/>
      <c r="BY43" s="4"/>
      <c r="BZ43" s="6"/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/>
      <c r="CR43" s="6"/>
      <c r="CS43" s="4"/>
      <c r="CT43" s="6"/>
      <c r="CU43" s="5"/>
      <c r="CV43" s="5"/>
      <c r="CW43" s="4"/>
      <c r="CX43" s="6"/>
      <c r="CY43" s="4">
        <v>1</v>
      </c>
      <c r="CZ43" s="6">
        <v>109.73</v>
      </c>
      <c r="DA43" s="5"/>
      <c r="DB43" s="5"/>
      <c r="DC43" s="4"/>
      <c r="DD43" s="6"/>
      <c r="DE43" s="4">
        <v>3</v>
      </c>
      <c r="DF43" s="6">
        <v>342.57</v>
      </c>
      <c r="DG43" s="5"/>
      <c r="DH43" s="5"/>
      <c r="DI43" s="4">
        <v>2</v>
      </c>
      <c r="DJ43" s="6">
        <v>109.98</v>
      </c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  <c r="HY43" s="4"/>
      <c r="HZ43" s="6"/>
      <c r="IA43" s="4"/>
      <c r="IB43" s="6"/>
      <c r="IC43" s="5"/>
      <c r="ID43" s="5"/>
      <c r="IE43" s="4"/>
      <c r="IF43" s="6"/>
      <c r="IG43" s="4"/>
      <c r="IH43" s="6"/>
      <c r="II43" s="5"/>
      <c r="IJ43" s="5"/>
      <c r="IK43" s="4"/>
      <c r="IL43" s="6"/>
      <c r="IM43" s="4"/>
      <c r="IN43" s="6"/>
      <c r="IO43" s="5"/>
      <c r="IP43" s="5"/>
      <c r="IQ43" s="4"/>
      <c r="IR43" s="6"/>
      <c r="IS43" s="4"/>
      <c r="IT43" s="6"/>
      <c r="IU43" s="5"/>
      <c r="IV43" s="5"/>
      <c r="IW43" s="4"/>
      <c r="IX43" s="6"/>
      <c r="IY43" s="4"/>
      <c r="IZ43" s="6"/>
      <c r="JA43" s="5"/>
      <c r="JB43" s="5"/>
      <c r="JC43" s="4"/>
      <c r="JD43" s="6"/>
      <c r="JE43" s="4"/>
      <c r="JF43" s="6"/>
      <c r="JG43" s="5"/>
      <c r="JH43" s="5"/>
      <c r="JI43" s="4">
        <v>748</v>
      </c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>
        <v>100</v>
      </c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>
        <v>400</v>
      </c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>
        <v>520</v>
      </c>
      <c r="LQ43" s="4"/>
      <c r="LR43" s="4"/>
      <c r="LS43" s="4"/>
      <c r="LT43" s="4"/>
      <c r="LU43" s="4"/>
      <c r="LV43" s="4"/>
      <c r="LW43" s="4"/>
    </row>
    <row r="44">
      <c r="A44" s="3" t="s">
        <v>148</v>
      </c>
      <c r="B44" s="3" t="s">
        <v>216</v>
      </c>
      <c r="C44" s="3" t="s">
        <v>150</v>
      </c>
      <c r="D44" s="3" t="s">
        <v>151</v>
      </c>
      <c r="E44" s="3" t="s">
        <v>217</v>
      </c>
      <c r="F44" s="3" t="s">
        <v>217</v>
      </c>
      <c r="G44" s="3" t="s">
        <v>217</v>
      </c>
      <c r="H44" s="3" t="s">
        <v>182</v>
      </c>
      <c r="I44" s="4">
        <v>229</v>
      </c>
      <c r="J44" s="4">
        <f>=ROUNDDOWN(9.01574803149606,0)</f>
      </c>
      <c r="K44" s="4">
        <v>680</v>
      </c>
      <c r="L44" s="5">
        <v>1</v>
      </c>
      <c r="M44" s="4"/>
      <c r="N44" s="4">
        <f>=ROUNDDOWN({0},0)</f>
      </c>
      <c r="O44" s="4"/>
      <c r="P44" s="5"/>
      <c r="Q44" s="4">
        <v>51</v>
      </c>
      <c r="R44" s="6">
        <v>1767.93</v>
      </c>
      <c r="S44" s="4">
        <v>3</v>
      </c>
      <c r="T44" s="6">
        <v>112.47</v>
      </c>
      <c r="U44" s="5">
        <v>16</v>
      </c>
      <c r="V44" s="5">
        <v>14.7191</v>
      </c>
      <c r="W44" s="4"/>
      <c r="X44" s="6"/>
      <c r="Y44" s="4"/>
      <c r="Z44" s="6"/>
      <c r="AA44" s="5"/>
      <c r="AB44" s="5"/>
      <c r="AC44" s="4"/>
      <c r="AD44" s="6"/>
      <c r="AE44" s="4"/>
      <c r="AF44" s="6"/>
      <c r="AG44" s="5"/>
      <c r="AH44" s="5"/>
      <c r="AI44" s="4">
        <v>3</v>
      </c>
      <c r="AJ44" s="6">
        <v>106.46</v>
      </c>
      <c r="AK44" s="4"/>
      <c r="AL44" s="6"/>
      <c r="AM44" s="5"/>
      <c r="AN44" s="5"/>
      <c r="AO44" s="4">
        <v>6</v>
      </c>
      <c r="AP44" s="6">
        <v>212.92</v>
      </c>
      <c r="AQ44" s="4"/>
      <c r="AR44" s="6"/>
      <c r="AS44" s="5"/>
      <c r="AT44" s="5"/>
      <c r="AU44" s="4"/>
      <c r="AV44" s="6"/>
      <c r="AW44" s="4"/>
      <c r="AX44" s="6"/>
      <c r="AY44" s="5"/>
      <c r="AZ44" s="5"/>
      <c r="BA44" s="4">
        <v>36</v>
      </c>
      <c r="BB44" s="6">
        <v>1257.07</v>
      </c>
      <c r="BC44" s="4"/>
      <c r="BD44" s="6"/>
      <c r="BE44" s="5"/>
      <c r="BF44" s="5"/>
      <c r="BG44" s="4">
        <v>1</v>
      </c>
      <c r="BH44" s="6">
        <v>35.09</v>
      </c>
      <c r="BI44" s="4"/>
      <c r="BJ44" s="6"/>
      <c r="BK44" s="5"/>
      <c r="BL44" s="5"/>
      <c r="BM44" s="4">
        <v>3</v>
      </c>
      <c r="BN44" s="6">
        <v>116.97</v>
      </c>
      <c r="BO44" s="4">
        <v>3</v>
      </c>
      <c r="BP44" s="6">
        <v>112.47</v>
      </c>
      <c r="BQ44" s="5"/>
      <c r="BR44" s="5">
        <v>0.04</v>
      </c>
      <c r="BS44" s="4"/>
      <c r="BT44" s="6"/>
      <c r="BU44" s="4"/>
      <c r="BV44" s="6"/>
      <c r="BW44" s="5"/>
      <c r="BX44" s="5"/>
      <c r="BY44" s="4"/>
      <c r="BZ44" s="6"/>
      <c r="CA44" s="4"/>
      <c r="CB44" s="6"/>
      <c r="CC44" s="5"/>
      <c r="CD44" s="5"/>
      <c r="CE44" s="4"/>
      <c r="CF44" s="6"/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/>
      <c r="CX44" s="6"/>
      <c r="CY44" s="4"/>
      <c r="CZ44" s="6"/>
      <c r="DA44" s="5"/>
      <c r="DB44" s="5"/>
      <c r="DC44" s="4"/>
      <c r="DD44" s="6"/>
      <c r="DE44" s="4"/>
      <c r="DF44" s="6"/>
      <c r="DG44" s="5"/>
      <c r="DH44" s="5"/>
      <c r="DI44" s="4"/>
      <c r="DJ44" s="6"/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/>
      <c r="ET44" s="6"/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>
        <v>2</v>
      </c>
      <c r="FF44" s="6">
        <v>39.42</v>
      </c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  <c r="HY44" s="4"/>
      <c r="HZ44" s="6"/>
      <c r="IA44" s="4"/>
      <c r="IB44" s="6"/>
      <c r="IC44" s="5"/>
      <c r="ID44" s="5"/>
      <c r="IE44" s="4"/>
      <c r="IF44" s="6"/>
      <c r="IG44" s="4"/>
      <c r="IH44" s="6"/>
      <c r="II44" s="5"/>
      <c r="IJ44" s="5"/>
      <c r="IK44" s="4"/>
      <c r="IL44" s="6"/>
      <c r="IM44" s="4"/>
      <c r="IN44" s="6"/>
      <c r="IO44" s="5"/>
      <c r="IP44" s="5"/>
      <c r="IQ44" s="4"/>
      <c r="IR44" s="6"/>
      <c r="IS44" s="4"/>
      <c r="IT44" s="6"/>
      <c r="IU44" s="5"/>
      <c r="IV44" s="5"/>
      <c r="IW44" s="4"/>
      <c r="IX44" s="6"/>
      <c r="IY44" s="4"/>
      <c r="IZ44" s="6"/>
      <c r="JA44" s="5"/>
      <c r="JB44" s="5"/>
      <c r="JC44" s="4"/>
      <c r="JD44" s="6"/>
      <c r="JE44" s="4"/>
      <c r="JF44" s="6"/>
      <c r="JG44" s="5"/>
      <c r="JH44" s="5"/>
      <c r="JI44" s="4">
        <v>229</v>
      </c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>
        <v>330</v>
      </c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>
        <v>350</v>
      </c>
      <c r="LO44" s="4"/>
      <c r="LP44" s="4"/>
      <c r="LQ44" s="4"/>
      <c r="LR44" s="4"/>
      <c r="LS44" s="4"/>
      <c r="LT44" s="4"/>
      <c r="LU44" s="4"/>
      <c r="LV44" s="4"/>
      <c r="LW44" s="4"/>
    </row>
    <row r="45">
      <c r="A45" s="3" t="s">
        <v>148</v>
      </c>
      <c r="B45" s="3" t="s">
        <v>216</v>
      </c>
      <c r="C45" s="3" t="s">
        <v>172</v>
      </c>
      <c r="D45" s="3" t="s">
        <v>183</v>
      </c>
      <c r="E45" s="3" t="s">
        <v>217</v>
      </c>
      <c r="F45" s="3" t="s">
        <v>217</v>
      </c>
      <c r="G45" s="3" t="s">
        <v>217</v>
      </c>
      <c r="H45" s="3" t="s">
        <v>182</v>
      </c>
      <c r="I45" s="4"/>
      <c r="J45" s="4">
        <f>=ROUNDDOWN({0},0)</f>
      </c>
      <c r="K45" s="4">
        <v>460</v>
      </c>
      <c r="L45" s="5"/>
      <c r="M45" s="4"/>
      <c r="N45" s="4">
        <f>=ROUNDDOWN({0},0)</f>
      </c>
      <c r="O45" s="4"/>
      <c r="P45" s="5"/>
      <c r="Q45" s="4">
        <v>3</v>
      </c>
      <c r="R45" s="6">
        <v>141.19</v>
      </c>
      <c r="S45" s="4">
        <v>1</v>
      </c>
      <c r="T45" s="6">
        <v>62.99</v>
      </c>
      <c r="U45" s="5">
        <v>2</v>
      </c>
      <c r="V45" s="5">
        <v>1.2415</v>
      </c>
      <c r="W45" s="4"/>
      <c r="X45" s="6"/>
      <c r="Y45" s="4"/>
      <c r="Z45" s="6"/>
      <c r="AA45" s="5"/>
      <c r="AB45" s="5"/>
      <c r="AC45" s="4"/>
      <c r="AD45" s="6"/>
      <c r="AE45" s="4"/>
      <c r="AF45" s="6"/>
      <c r="AG45" s="5"/>
      <c r="AH45" s="5"/>
      <c r="AI45" s="4"/>
      <c r="AJ45" s="6"/>
      <c r="AK45" s="4"/>
      <c r="AL45" s="6"/>
      <c r="AM45" s="5"/>
      <c r="AN45" s="5"/>
      <c r="AO45" s="4"/>
      <c r="AP45" s="6"/>
      <c r="AQ45" s="4"/>
      <c r="AR45" s="6"/>
      <c r="AS45" s="5"/>
      <c r="AT45" s="5"/>
      <c r="AU45" s="4"/>
      <c r="AV45" s="6"/>
      <c r="AW45" s="4"/>
      <c r="AX45" s="6"/>
      <c r="AY45" s="5"/>
      <c r="AZ45" s="5"/>
      <c r="BA45" s="4"/>
      <c r="BB45" s="6"/>
      <c r="BC45" s="4"/>
      <c r="BD45" s="6"/>
      <c r="BE45" s="5"/>
      <c r="BF45" s="5"/>
      <c r="BG45" s="4"/>
      <c r="BH45" s="6"/>
      <c r="BI45" s="4"/>
      <c r="BJ45" s="6"/>
      <c r="BK45" s="5"/>
      <c r="BL45" s="5"/>
      <c r="BM45" s="4"/>
      <c r="BN45" s="6"/>
      <c r="BO45" s="4">
        <v>1</v>
      </c>
      <c r="BP45" s="6">
        <v>62.99</v>
      </c>
      <c r="BQ45" s="5"/>
      <c r="BR45" s="5"/>
      <c r="BS45" s="4"/>
      <c r="BT45" s="6"/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/>
      <c r="CX45" s="6"/>
      <c r="CY45" s="4"/>
      <c r="CZ45" s="6"/>
      <c r="DA45" s="5"/>
      <c r="DB45" s="5"/>
      <c r="DC45" s="4"/>
      <c r="DD45" s="6"/>
      <c r="DE45" s="4"/>
      <c r="DF45" s="6"/>
      <c r="DG45" s="5"/>
      <c r="DH45" s="5"/>
      <c r="DI45" s="4">
        <v>1</v>
      </c>
      <c r="DJ45" s="6">
        <v>69.99</v>
      </c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>
        <v>2</v>
      </c>
      <c r="FF45" s="6">
        <v>71.2</v>
      </c>
      <c r="FG45" s="4"/>
      <c r="FH45" s="6"/>
      <c r="FI45" s="5"/>
      <c r="FJ45" s="5"/>
      <c r="FK45" s="4"/>
      <c r="FL45" s="6"/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  <c r="HY45" s="4"/>
      <c r="HZ45" s="6"/>
      <c r="IA45" s="4"/>
      <c r="IB45" s="6"/>
      <c r="IC45" s="5"/>
      <c r="ID45" s="5"/>
      <c r="IE45" s="4"/>
      <c r="IF45" s="6"/>
      <c r="IG45" s="4"/>
      <c r="IH45" s="6"/>
      <c r="II45" s="5"/>
      <c r="IJ45" s="5"/>
      <c r="IK45" s="4"/>
      <c r="IL45" s="6"/>
      <c r="IM45" s="4"/>
      <c r="IN45" s="6"/>
      <c r="IO45" s="5"/>
      <c r="IP45" s="5"/>
      <c r="IQ45" s="4"/>
      <c r="IR45" s="6"/>
      <c r="IS45" s="4"/>
      <c r="IT45" s="6"/>
      <c r="IU45" s="5"/>
      <c r="IV45" s="5"/>
      <c r="IW45" s="4"/>
      <c r="IX45" s="6"/>
      <c r="IY45" s="4"/>
      <c r="IZ45" s="6"/>
      <c r="JA45" s="5"/>
      <c r="JB45" s="5"/>
      <c r="JC45" s="4"/>
      <c r="JD45" s="6"/>
      <c r="JE45" s="4"/>
      <c r="JF45" s="6"/>
      <c r="JG45" s="5"/>
      <c r="JH45" s="5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>
        <v>250</v>
      </c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>
        <v>210</v>
      </c>
      <c r="LO45" s="4"/>
      <c r="LP45" s="4"/>
      <c r="LQ45" s="4"/>
      <c r="LR45" s="4"/>
      <c r="LS45" s="4"/>
      <c r="LT45" s="4"/>
      <c r="LU45" s="4"/>
      <c r="LV45" s="4"/>
      <c r="LW45" s="4"/>
    </row>
    <row r="46">
      <c r="A46" s="3" t="s">
        <v>148</v>
      </c>
      <c r="B46" s="3" t="s">
        <v>149</v>
      </c>
      <c r="C46" s="3" t="s">
        <v>172</v>
      </c>
      <c r="D46" s="3" t="s">
        <v>183</v>
      </c>
      <c r="E46" s="3" t="s">
        <v>218</v>
      </c>
      <c r="F46" s="3" t="s">
        <v>218</v>
      </c>
      <c r="G46" s="3" t="s">
        <v>218</v>
      </c>
      <c r="H46" s="3" t="s">
        <v>159</v>
      </c>
      <c r="I46" s="4">
        <v>413</v>
      </c>
      <c r="J46" s="4">
        <f>=ROUNDDOWN(35,0)</f>
      </c>
      <c r="K46" s="4"/>
      <c r="L46" s="5">
        <v>1</v>
      </c>
      <c r="M46" s="4"/>
      <c r="N46" s="4">
        <f>=ROUNDDOWN({0},0)</f>
      </c>
      <c r="O46" s="4"/>
      <c r="P46" s="5"/>
      <c r="Q46" s="4">
        <v>74</v>
      </c>
      <c r="R46" s="6">
        <v>1869.59</v>
      </c>
      <c r="S46" s="4"/>
      <c r="T46" s="6"/>
      <c r="U46" s="5"/>
      <c r="V46" s="5"/>
      <c r="W46" s="4"/>
      <c r="X46" s="6"/>
      <c r="Y46" s="4"/>
      <c r="Z46" s="6"/>
      <c r="AA46" s="5"/>
      <c r="AB46" s="5"/>
      <c r="AC46" s="4">
        <v>4</v>
      </c>
      <c r="AD46" s="6">
        <v>110.88</v>
      </c>
      <c r="AE46" s="4"/>
      <c r="AF46" s="6"/>
      <c r="AG46" s="5"/>
      <c r="AH46" s="5"/>
      <c r="AI46" s="4">
        <v>2</v>
      </c>
      <c r="AJ46" s="6">
        <v>50.38</v>
      </c>
      <c r="AK46" s="4"/>
      <c r="AL46" s="6"/>
      <c r="AM46" s="5"/>
      <c r="AN46" s="5"/>
      <c r="AO46" s="4">
        <v>45</v>
      </c>
      <c r="AP46" s="6">
        <v>1131.2</v>
      </c>
      <c r="AQ46" s="4"/>
      <c r="AR46" s="6"/>
      <c r="AS46" s="5"/>
      <c r="AT46" s="5"/>
      <c r="AU46" s="4">
        <v>5</v>
      </c>
      <c r="AV46" s="6">
        <v>126.97</v>
      </c>
      <c r="AW46" s="4"/>
      <c r="AX46" s="6"/>
      <c r="AY46" s="5"/>
      <c r="AZ46" s="5"/>
      <c r="BA46" s="4"/>
      <c r="BB46" s="6"/>
      <c r="BC46" s="4"/>
      <c r="BD46" s="6"/>
      <c r="BE46" s="5"/>
      <c r="BF46" s="5"/>
      <c r="BG46" s="4">
        <v>2</v>
      </c>
      <c r="BH46" s="6">
        <v>50.39</v>
      </c>
      <c r="BI46" s="4"/>
      <c r="BJ46" s="6"/>
      <c r="BK46" s="5"/>
      <c r="BL46" s="5"/>
      <c r="BM46" s="4">
        <v>11</v>
      </c>
      <c r="BN46" s="6">
        <v>263.93</v>
      </c>
      <c r="BO46" s="4"/>
      <c r="BP46" s="6"/>
      <c r="BQ46" s="5"/>
      <c r="BR46" s="5"/>
      <c r="BS46" s="4">
        <v>3</v>
      </c>
      <c r="BT46" s="6">
        <v>83.16</v>
      </c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>
        <v>1</v>
      </c>
      <c r="CR46" s="6">
        <v>25.19</v>
      </c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/>
      <c r="DD46" s="6"/>
      <c r="DE46" s="4"/>
      <c r="DF46" s="6"/>
      <c r="DG46" s="5"/>
      <c r="DH46" s="5"/>
      <c r="DI46" s="4">
        <v>1</v>
      </c>
      <c r="DJ46" s="6">
        <v>27.49</v>
      </c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/>
      <c r="DV46" s="6"/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  <c r="HY46" s="4"/>
      <c r="HZ46" s="6"/>
      <c r="IA46" s="4"/>
      <c r="IB46" s="6"/>
      <c r="IC46" s="5"/>
      <c r="ID46" s="5"/>
      <c r="IE46" s="4"/>
      <c r="IF46" s="6"/>
      <c r="IG46" s="4"/>
      <c r="IH46" s="6"/>
      <c r="II46" s="5"/>
      <c r="IJ46" s="5"/>
      <c r="IK46" s="4"/>
      <c r="IL46" s="6"/>
      <c r="IM46" s="4"/>
      <c r="IN46" s="6"/>
      <c r="IO46" s="5"/>
      <c r="IP46" s="5"/>
      <c r="IQ46" s="4"/>
      <c r="IR46" s="6"/>
      <c r="IS46" s="4"/>
      <c r="IT46" s="6"/>
      <c r="IU46" s="5"/>
      <c r="IV46" s="5"/>
      <c r="IW46" s="4"/>
      <c r="IX46" s="6"/>
      <c r="IY46" s="4"/>
      <c r="IZ46" s="6"/>
      <c r="JA46" s="5"/>
      <c r="JB46" s="5"/>
      <c r="JC46" s="4"/>
      <c r="JD46" s="6"/>
      <c r="JE46" s="4"/>
      <c r="JF46" s="6"/>
      <c r="JG46" s="5"/>
      <c r="JH46" s="5"/>
      <c r="JI46" s="4">
        <v>413</v>
      </c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</row>
    <row r="47">
      <c r="A47" s="3" t="s">
        <v>148</v>
      </c>
      <c r="B47" s="3" t="s">
        <v>149</v>
      </c>
      <c r="C47" s="3" t="s">
        <v>155</v>
      </c>
      <c r="D47" s="3" t="s">
        <v>155</v>
      </c>
      <c r="E47" s="3" t="s">
        <v>219</v>
      </c>
      <c r="F47" s="3" t="s">
        <v>219</v>
      </c>
      <c r="G47" s="3" t="s">
        <v>219</v>
      </c>
      <c r="H47" s="3" t="s">
        <v>182</v>
      </c>
      <c r="I47" s="4">
        <v>1487</v>
      </c>
      <c r="J47" s="4">
        <f>=ROUNDDOWN(39.5478723404255,0)</f>
      </c>
      <c r="K47" s="4"/>
      <c r="L47" s="5">
        <v>1</v>
      </c>
      <c r="M47" s="4"/>
      <c r="N47" s="4">
        <f>=ROUNDDOWN({0},0)</f>
      </c>
      <c r="O47" s="4"/>
      <c r="P47" s="5"/>
      <c r="Q47" s="4">
        <v>56</v>
      </c>
      <c r="R47" s="6">
        <v>1120.58</v>
      </c>
      <c r="S47" s="4">
        <v>84</v>
      </c>
      <c r="T47" s="6">
        <v>1621.42</v>
      </c>
      <c r="U47" s="5">
        <v>-0.3333</v>
      </c>
      <c r="V47" s="5">
        <v>-0.3089</v>
      </c>
      <c r="W47" s="4"/>
      <c r="X47" s="6"/>
      <c r="Y47" s="4"/>
      <c r="Z47" s="6"/>
      <c r="AA47" s="5"/>
      <c r="AB47" s="5"/>
      <c r="AC47" s="4"/>
      <c r="AD47" s="6"/>
      <c r="AE47" s="4"/>
      <c r="AF47" s="6"/>
      <c r="AG47" s="5"/>
      <c r="AH47" s="5"/>
      <c r="AI47" s="4"/>
      <c r="AJ47" s="6"/>
      <c r="AK47" s="4"/>
      <c r="AL47" s="6"/>
      <c r="AM47" s="5"/>
      <c r="AN47" s="5"/>
      <c r="AO47" s="4"/>
      <c r="AP47" s="6"/>
      <c r="AQ47" s="4"/>
      <c r="AR47" s="6"/>
      <c r="AS47" s="5"/>
      <c r="AT47" s="5"/>
      <c r="AU47" s="4"/>
      <c r="AV47" s="6"/>
      <c r="AW47" s="4"/>
      <c r="AX47" s="6"/>
      <c r="AY47" s="5"/>
      <c r="AZ47" s="5"/>
      <c r="BA47" s="4"/>
      <c r="BB47" s="6"/>
      <c r="BC47" s="4"/>
      <c r="BD47" s="6"/>
      <c r="BE47" s="5"/>
      <c r="BF47" s="5"/>
      <c r="BG47" s="4"/>
      <c r="BH47" s="6"/>
      <c r="BI47" s="4"/>
      <c r="BJ47" s="6"/>
      <c r="BK47" s="5"/>
      <c r="BL47" s="5"/>
      <c r="BM47" s="4"/>
      <c r="BN47" s="6"/>
      <c r="BO47" s="4"/>
      <c r="BP47" s="6"/>
      <c r="BQ47" s="5"/>
      <c r="BR47" s="5"/>
      <c r="BS47" s="4"/>
      <c r="BT47" s="6"/>
      <c r="BU47" s="4"/>
      <c r="BV47" s="6"/>
      <c r="BW47" s="5"/>
      <c r="BX47" s="5"/>
      <c r="BY47" s="4">
        <v>56</v>
      </c>
      <c r="BZ47" s="6">
        <v>1120.58</v>
      </c>
      <c r="CA47" s="4">
        <v>84</v>
      </c>
      <c r="CB47" s="6">
        <v>1621.42</v>
      </c>
      <c r="CC47" s="5">
        <v>-0.3333</v>
      </c>
      <c r="CD47" s="5">
        <v>-0.3089</v>
      </c>
      <c r="CE47" s="4"/>
      <c r="CF47" s="6"/>
      <c r="CG47" s="4"/>
      <c r="CH47" s="6"/>
      <c r="CI47" s="5"/>
      <c r="CJ47" s="5"/>
      <c r="CK47" s="4"/>
      <c r="CL47" s="6"/>
      <c r="CM47" s="4"/>
      <c r="CN47" s="6"/>
      <c r="CO47" s="5"/>
      <c r="CP47" s="5"/>
      <c r="CQ47" s="4"/>
      <c r="CR47" s="6"/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/>
      <c r="DV47" s="6"/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  <c r="HY47" s="4"/>
      <c r="HZ47" s="6"/>
      <c r="IA47" s="4"/>
      <c r="IB47" s="6"/>
      <c r="IC47" s="5"/>
      <c r="ID47" s="5"/>
      <c r="IE47" s="4"/>
      <c r="IF47" s="6"/>
      <c r="IG47" s="4"/>
      <c r="IH47" s="6"/>
      <c r="II47" s="5"/>
      <c r="IJ47" s="5"/>
      <c r="IK47" s="4"/>
      <c r="IL47" s="6"/>
      <c r="IM47" s="4"/>
      <c r="IN47" s="6"/>
      <c r="IO47" s="5"/>
      <c r="IP47" s="5"/>
      <c r="IQ47" s="4"/>
      <c r="IR47" s="6"/>
      <c r="IS47" s="4"/>
      <c r="IT47" s="6"/>
      <c r="IU47" s="5"/>
      <c r="IV47" s="5"/>
      <c r="IW47" s="4"/>
      <c r="IX47" s="6"/>
      <c r="IY47" s="4"/>
      <c r="IZ47" s="6"/>
      <c r="JA47" s="5"/>
      <c r="JB47" s="5"/>
      <c r="JC47" s="4"/>
      <c r="JD47" s="6"/>
      <c r="JE47" s="4"/>
      <c r="JF47" s="6"/>
      <c r="JG47" s="5"/>
      <c r="JH47" s="5"/>
      <c r="JI47" s="4">
        <v>1487</v>
      </c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</row>
    <row r="48">
      <c r="A48" s="3" t="s">
        <v>148</v>
      </c>
      <c r="B48" s="3" t="s">
        <v>149</v>
      </c>
      <c r="C48" s="3" t="s">
        <v>172</v>
      </c>
      <c r="D48" s="3" t="s">
        <v>172</v>
      </c>
      <c r="E48" s="3" t="s">
        <v>219</v>
      </c>
      <c r="F48" s="3" t="s">
        <v>219</v>
      </c>
      <c r="G48" s="3" t="s">
        <v>219</v>
      </c>
      <c r="H48" s="3" t="s">
        <v>182</v>
      </c>
      <c r="I48" s="4">
        <v>808</v>
      </c>
      <c r="J48" s="4">
        <f>=ROUNDDOWN(24.4108761329305,0)</f>
      </c>
      <c r="K48" s="4"/>
      <c r="L48" s="5">
        <v>1</v>
      </c>
      <c r="M48" s="4"/>
      <c r="N48" s="4">
        <f>=ROUNDDOWN({0},0)</f>
      </c>
      <c r="O48" s="4"/>
      <c r="P48" s="5"/>
      <c r="Q48" s="4">
        <v>26</v>
      </c>
      <c r="R48" s="6">
        <v>650.5</v>
      </c>
      <c r="S48" s="4">
        <v>5</v>
      </c>
      <c r="T48" s="6">
        <v>133.35</v>
      </c>
      <c r="U48" s="5">
        <v>4.2</v>
      </c>
      <c r="V48" s="5">
        <v>3.8781</v>
      </c>
      <c r="W48" s="4"/>
      <c r="X48" s="6"/>
      <c r="Y48" s="4"/>
      <c r="Z48" s="6"/>
      <c r="AA48" s="5"/>
      <c r="AB48" s="5"/>
      <c r="AC48" s="4"/>
      <c r="AD48" s="6"/>
      <c r="AE48" s="4"/>
      <c r="AF48" s="6"/>
      <c r="AG48" s="5"/>
      <c r="AH48" s="5"/>
      <c r="AI48" s="4"/>
      <c r="AJ48" s="6"/>
      <c r="AK48" s="4"/>
      <c r="AL48" s="6"/>
      <c r="AM48" s="5"/>
      <c r="AN48" s="5"/>
      <c r="AO48" s="4"/>
      <c r="AP48" s="6"/>
      <c r="AQ48" s="4"/>
      <c r="AR48" s="6"/>
      <c r="AS48" s="5"/>
      <c r="AT48" s="5"/>
      <c r="AU48" s="4"/>
      <c r="AV48" s="6"/>
      <c r="AW48" s="4"/>
      <c r="AX48" s="6"/>
      <c r="AY48" s="5"/>
      <c r="AZ48" s="5"/>
      <c r="BA48" s="4"/>
      <c r="BB48" s="6"/>
      <c r="BC48" s="4"/>
      <c r="BD48" s="6"/>
      <c r="BE48" s="5"/>
      <c r="BF48" s="5"/>
      <c r="BG48" s="4"/>
      <c r="BH48" s="6"/>
      <c r="BI48" s="4"/>
      <c r="BJ48" s="6"/>
      <c r="BK48" s="5"/>
      <c r="BL48" s="5"/>
      <c r="BM48" s="4"/>
      <c r="BN48" s="6"/>
      <c r="BO48" s="4"/>
      <c r="BP48" s="6"/>
      <c r="BQ48" s="5"/>
      <c r="BR48" s="5"/>
      <c r="BS48" s="4"/>
      <c r="BT48" s="6"/>
      <c r="BU48" s="4"/>
      <c r="BV48" s="6"/>
      <c r="BW48" s="5"/>
      <c r="BX48" s="5"/>
      <c r="BY48" s="4">
        <v>26</v>
      </c>
      <c r="BZ48" s="6">
        <v>650.5</v>
      </c>
      <c r="CA48" s="4">
        <v>5</v>
      </c>
      <c r="CB48" s="6">
        <v>133.35</v>
      </c>
      <c r="CC48" s="5">
        <v>4.2</v>
      </c>
      <c r="CD48" s="5">
        <v>3.8781</v>
      </c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  <c r="HY48" s="4"/>
      <c r="HZ48" s="6"/>
      <c r="IA48" s="4"/>
      <c r="IB48" s="6"/>
      <c r="IC48" s="5"/>
      <c r="ID48" s="5"/>
      <c r="IE48" s="4"/>
      <c r="IF48" s="6"/>
      <c r="IG48" s="4"/>
      <c r="IH48" s="6"/>
      <c r="II48" s="5"/>
      <c r="IJ48" s="5"/>
      <c r="IK48" s="4"/>
      <c r="IL48" s="6"/>
      <c r="IM48" s="4"/>
      <c r="IN48" s="6"/>
      <c r="IO48" s="5"/>
      <c r="IP48" s="5"/>
      <c r="IQ48" s="4"/>
      <c r="IR48" s="6"/>
      <c r="IS48" s="4"/>
      <c r="IT48" s="6"/>
      <c r="IU48" s="5"/>
      <c r="IV48" s="5"/>
      <c r="IW48" s="4"/>
      <c r="IX48" s="6"/>
      <c r="IY48" s="4"/>
      <c r="IZ48" s="6"/>
      <c r="JA48" s="5"/>
      <c r="JB48" s="5"/>
      <c r="JC48" s="4"/>
      <c r="JD48" s="6"/>
      <c r="JE48" s="4"/>
      <c r="JF48" s="6"/>
      <c r="JG48" s="5"/>
      <c r="JH48" s="5"/>
      <c r="JI48" s="4">
        <v>808</v>
      </c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</row>
    <row r="49">
      <c r="A49" s="3" t="s">
        <v>148</v>
      </c>
      <c r="B49" s="3" t="s">
        <v>220</v>
      </c>
      <c r="C49" s="3" t="s">
        <v>172</v>
      </c>
      <c r="D49" s="3" t="s">
        <v>183</v>
      </c>
      <c r="E49" s="3" t="s">
        <v>221</v>
      </c>
      <c r="F49" s="3" t="s">
        <v>221</v>
      </c>
      <c r="G49" s="3" t="s">
        <v>221</v>
      </c>
      <c r="H49" s="3" t="s">
        <v>222</v>
      </c>
      <c r="I49" s="4">
        <v>2183</v>
      </c>
      <c r="J49" s="4">
        <f>=ROUNDDOWN(18.0413223140496,0)</f>
      </c>
      <c r="K49" s="4">
        <v>1500</v>
      </c>
      <c r="L49" s="5">
        <v>1</v>
      </c>
      <c r="M49" s="4"/>
      <c r="N49" s="4">
        <f>=ROUNDDOWN({0},0)</f>
      </c>
      <c r="O49" s="4"/>
      <c r="P49" s="5"/>
      <c r="Q49" s="4">
        <v>52</v>
      </c>
      <c r="R49" s="6">
        <v>1514.74</v>
      </c>
      <c r="S49" s="4"/>
      <c r="T49" s="6"/>
      <c r="U49" s="5"/>
      <c r="V49" s="5"/>
      <c r="W49" s="4"/>
      <c r="X49" s="6"/>
      <c r="Y49" s="4"/>
      <c r="Z49" s="6"/>
      <c r="AA49" s="5"/>
      <c r="AB49" s="5"/>
      <c r="AC49" s="4"/>
      <c r="AD49" s="6"/>
      <c r="AE49" s="4"/>
      <c r="AF49" s="6"/>
      <c r="AG49" s="5"/>
      <c r="AH49" s="5"/>
      <c r="AI49" s="4">
        <v>18</v>
      </c>
      <c r="AJ49" s="6">
        <v>516.26</v>
      </c>
      <c r="AK49" s="4"/>
      <c r="AL49" s="6"/>
      <c r="AM49" s="5"/>
      <c r="AN49" s="5"/>
      <c r="AO49" s="4"/>
      <c r="AP49" s="6"/>
      <c r="AQ49" s="4"/>
      <c r="AR49" s="6"/>
      <c r="AS49" s="5"/>
      <c r="AT49" s="5"/>
      <c r="AU49" s="4">
        <v>34</v>
      </c>
      <c r="AV49" s="6">
        <v>998.48</v>
      </c>
      <c r="AW49" s="4"/>
      <c r="AX49" s="6"/>
      <c r="AY49" s="5"/>
      <c r="AZ49" s="5"/>
      <c r="BA49" s="4"/>
      <c r="BB49" s="6"/>
      <c r="BC49" s="4"/>
      <c r="BD49" s="6"/>
      <c r="BE49" s="5"/>
      <c r="BF49" s="5"/>
      <c r="BG49" s="4"/>
      <c r="BH49" s="6"/>
      <c r="BI49" s="4"/>
      <c r="BJ49" s="6"/>
      <c r="BK49" s="5"/>
      <c r="BL49" s="5"/>
      <c r="BM49" s="4"/>
      <c r="BN49" s="6"/>
      <c r="BO49" s="4"/>
      <c r="BP49" s="6"/>
      <c r="BQ49" s="5"/>
      <c r="BR49" s="5"/>
      <c r="BS49" s="4"/>
      <c r="BT49" s="6"/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/>
      <c r="CF49" s="6"/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/>
      <c r="CR49" s="6"/>
      <c r="CS49" s="4"/>
      <c r="CT49" s="6"/>
      <c r="CU49" s="5"/>
      <c r="CV49" s="5"/>
      <c r="CW49" s="4"/>
      <c r="CX49" s="6"/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  <c r="HY49" s="4"/>
      <c r="HZ49" s="6"/>
      <c r="IA49" s="4"/>
      <c r="IB49" s="6"/>
      <c r="IC49" s="5"/>
      <c r="ID49" s="5"/>
      <c r="IE49" s="4"/>
      <c r="IF49" s="6"/>
      <c r="IG49" s="4"/>
      <c r="IH49" s="6"/>
      <c r="II49" s="5"/>
      <c r="IJ49" s="5"/>
      <c r="IK49" s="4"/>
      <c r="IL49" s="6"/>
      <c r="IM49" s="4"/>
      <c r="IN49" s="6"/>
      <c r="IO49" s="5"/>
      <c r="IP49" s="5"/>
      <c r="IQ49" s="4"/>
      <c r="IR49" s="6"/>
      <c r="IS49" s="4"/>
      <c r="IT49" s="6"/>
      <c r="IU49" s="5"/>
      <c r="IV49" s="5"/>
      <c r="IW49" s="4"/>
      <c r="IX49" s="6"/>
      <c r="IY49" s="4"/>
      <c r="IZ49" s="6"/>
      <c r="JA49" s="5"/>
      <c r="JB49" s="5"/>
      <c r="JC49" s="4"/>
      <c r="JD49" s="6"/>
      <c r="JE49" s="4"/>
      <c r="JF49" s="6"/>
      <c r="JG49" s="5"/>
      <c r="JH49" s="5"/>
      <c r="JI49" s="4">
        <v>2183</v>
      </c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>
        <v>1500</v>
      </c>
    </row>
    <row r="50">
      <c r="A50" s="3" t="s">
        <v>148</v>
      </c>
      <c r="B50" s="3" t="s">
        <v>160</v>
      </c>
      <c r="C50" s="3" t="s">
        <v>150</v>
      </c>
      <c r="D50" s="3" t="s">
        <v>178</v>
      </c>
      <c r="E50" s="3" t="s">
        <v>223</v>
      </c>
      <c r="F50" s="3" t="s">
        <v>223</v>
      </c>
      <c r="G50" s="3" t="s">
        <v>223</v>
      </c>
      <c r="H50" s="3" t="s">
        <v>180</v>
      </c>
      <c r="I50" s="4">
        <v>1585</v>
      </c>
      <c r="J50" s="4">
        <f>=ROUNDDOWN(17.8089887640449,0)</f>
      </c>
      <c r="K50" s="4">
        <v>1300</v>
      </c>
      <c r="L50" s="5">
        <v>1</v>
      </c>
      <c r="M50" s="4"/>
      <c r="N50" s="4">
        <f>=ROUNDDOWN({0},0)</f>
      </c>
      <c r="O50" s="4"/>
      <c r="P50" s="5"/>
      <c r="Q50" s="4">
        <v>38</v>
      </c>
      <c r="R50" s="6">
        <v>1418.03</v>
      </c>
      <c r="S50" s="4">
        <v>108</v>
      </c>
      <c r="T50" s="6">
        <v>4107.03</v>
      </c>
      <c r="U50" s="5">
        <v>-0.6481</v>
      </c>
      <c r="V50" s="5">
        <v>-0.6547</v>
      </c>
      <c r="W50" s="4">
        <v>5</v>
      </c>
      <c r="X50" s="6">
        <v>200.9</v>
      </c>
      <c r="Y50" s="4">
        <v>45</v>
      </c>
      <c r="Z50" s="6">
        <v>1720.74</v>
      </c>
      <c r="AA50" s="5">
        <v>-0.8889</v>
      </c>
      <c r="AB50" s="5">
        <v>-0.8832</v>
      </c>
      <c r="AC50" s="4">
        <v>19</v>
      </c>
      <c r="AD50" s="6">
        <v>676.61</v>
      </c>
      <c r="AE50" s="4">
        <v>13</v>
      </c>
      <c r="AF50" s="6">
        <v>455.87</v>
      </c>
      <c r="AG50" s="5">
        <v>0.4615</v>
      </c>
      <c r="AH50" s="5">
        <v>0.4842</v>
      </c>
      <c r="AI50" s="4"/>
      <c r="AJ50" s="6"/>
      <c r="AK50" s="4">
        <v>3</v>
      </c>
      <c r="AL50" s="6">
        <v>96.24</v>
      </c>
      <c r="AM50" s="5"/>
      <c r="AN50" s="5"/>
      <c r="AO50" s="4">
        <v>3</v>
      </c>
      <c r="AP50" s="6">
        <v>124.77</v>
      </c>
      <c r="AQ50" s="4">
        <v>12</v>
      </c>
      <c r="AR50" s="6">
        <v>472.48</v>
      </c>
      <c r="AS50" s="5">
        <v>-0.75</v>
      </c>
      <c r="AT50" s="5">
        <v>-0.7359</v>
      </c>
      <c r="AU50" s="4">
        <v>2</v>
      </c>
      <c r="AV50" s="6">
        <v>76.9</v>
      </c>
      <c r="AW50" s="4">
        <v>12</v>
      </c>
      <c r="AX50" s="6">
        <v>520.64</v>
      </c>
      <c r="AY50" s="5">
        <v>-0.8333</v>
      </c>
      <c r="AZ50" s="5">
        <v>-0.8523</v>
      </c>
      <c r="BA50" s="4">
        <v>4</v>
      </c>
      <c r="BB50" s="6">
        <v>136.67</v>
      </c>
      <c r="BC50" s="4">
        <v>17</v>
      </c>
      <c r="BD50" s="6">
        <v>649.32</v>
      </c>
      <c r="BE50" s="5">
        <v>-0.7647</v>
      </c>
      <c r="BF50" s="5">
        <v>-0.7895</v>
      </c>
      <c r="BG50" s="4"/>
      <c r="BH50" s="6"/>
      <c r="BI50" s="4"/>
      <c r="BJ50" s="6"/>
      <c r="BK50" s="5"/>
      <c r="BL50" s="5"/>
      <c r="BM50" s="4"/>
      <c r="BN50" s="6"/>
      <c r="BO50" s="4">
        <v>1</v>
      </c>
      <c r="BP50" s="6">
        <v>26.56</v>
      </c>
      <c r="BQ50" s="5"/>
      <c r="BR50" s="5"/>
      <c r="BS50" s="4">
        <v>1</v>
      </c>
      <c r="BT50" s="6">
        <v>35.5</v>
      </c>
      <c r="BU50" s="4">
        <v>2</v>
      </c>
      <c r="BV50" s="6">
        <v>57.96</v>
      </c>
      <c r="BW50" s="5">
        <v>-0.5</v>
      </c>
      <c r="BX50" s="5">
        <v>-0.3875</v>
      </c>
      <c r="BY50" s="4"/>
      <c r="BZ50" s="6"/>
      <c r="CA50" s="4">
        <v>1</v>
      </c>
      <c r="CB50" s="6">
        <v>28.21</v>
      </c>
      <c r="CC50" s="5"/>
      <c r="CD50" s="5"/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>
        <v>3</v>
      </c>
      <c r="CX50" s="6">
        <v>124.95</v>
      </c>
      <c r="CY50" s="4"/>
      <c r="CZ50" s="6"/>
      <c r="DA50" s="5"/>
      <c r="DB50" s="5"/>
      <c r="DC50" s="4">
        <v>1</v>
      </c>
      <c r="DD50" s="6">
        <v>41.73</v>
      </c>
      <c r="DE50" s="4">
        <v>1</v>
      </c>
      <c r="DF50" s="6">
        <v>36.51</v>
      </c>
      <c r="DG50" s="5"/>
      <c r="DH50" s="5">
        <v>0.143</v>
      </c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>
        <v>1</v>
      </c>
      <c r="EP50" s="6">
        <v>42.5</v>
      </c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  <c r="HY50" s="4"/>
      <c r="HZ50" s="6"/>
      <c r="IA50" s="4"/>
      <c r="IB50" s="6"/>
      <c r="IC50" s="5"/>
      <c r="ID50" s="5"/>
      <c r="IE50" s="4"/>
      <c r="IF50" s="6"/>
      <c r="IG50" s="4"/>
      <c r="IH50" s="6"/>
      <c r="II50" s="5"/>
      <c r="IJ50" s="5"/>
      <c r="IK50" s="4"/>
      <c r="IL50" s="6"/>
      <c r="IM50" s="4"/>
      <c r="IN50" s="6"/>
      <c r="IO50" s="5"/>
      <c r="IP50" s="5"/>
      <c r="IQ50" s="4"/>
      <c r="IR50" s="6"/>
      <c r="IS50" s="4"/>
      <c r="IT50" s="6"/>
      <c r="IU50" s="5"/>
      <c r="IV50" s="5"/>
      <c r="IW50" s="4"/>
      <c r="IX50" s="6"/>
      <c r="IY50" s="4"/>
      <c r="IZ50" s="6"/>
      <c r="JA50" s="5"/>
      <c r="JB50" s="5"/>
      <c r="JC50" s="4"/>
      <c r="JD50" s="6"/>
      <c r="JE50" s="4"/>
      <c r="JF50" s="6"/>
      <c r="JG50" s="5"/>
      <c r="JH50" s="5"/>
      <c r="JI50" s="4">
        <v>1585</v>
      </c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>
        <v>100</v>
      </c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>
        <v>1200</v>
      </c>
      <c r="LQ50" s="4"/>
      <c r="LR50" s="4"/>
      <c r="LS50" s="4"/>
      <c r="LT50" s="4"/>
      <c r="LU50" s="4"/>
      <c r="LV50" s="4"/>
      <c r="LW50" s="4"/>
    </row>
    <row r="51">
      <c r="A51" s="3" t="s">
        <v>148</v>
      </c>
      <c r="B51" s="3" t="s">
        <v>160</v>
      </c>
      <c r="C51" s="3" t="s">
        <v>172</v>
      </c>
      <c r="D51" s="3" t="s">
        <v>183</v>
      </c>
      <c r="E51" s="3" t="s">
        <v>224</v>
      </c>
      <c r="F51" s="3" t="s">
        <v>225</v>
      </c>
      <c r="G51" s="3" t="s">
        <v>225</v>
      </c>
      <c r="H51" s="3" t="s">
        <v>159</v>
      </c>
      <c r="I51" s="4">
        <v>445</v>
      </c>
      <c r="J51" s="4">
        <f>=ROUNDDOWN(12.027027027027,0)</f>
      </c>
      <c r="K51" s="4">
        <v>800</v>
      </c>
      <c r="L51" s="5">
        <v>1</v>
      </c>
      <c r="M51" s="4"/>
      <c r="N51" s="4">
        <f>=ROUNDDOWN({0},0)</f>
      </c>
      <c r="O51" s="4"/>
      <c r="P51" s="5"/>
      <c r="Q51" s="4">
        <v>36</v>
      </c>
      <c r="R51" s="6">
        <v>1325.73</v>
      </c>
      <c r="S51" s="4">
        <v>82</v>
      </c>
      <c r="T51" s="6">
        <v>3063.03</v>
      </c>
      <c r="U51" s="5">
        <v>-0.561</v>
      </c>
      <c r="V51" s="5">
        <v>-0.5672</v>
      </c>
      <c r="W51" s="4"/>
      <c r="X51" s="6"/>
      <c r="Y51" s="4"/>
      <c r="Z51" s="6"/>
      <c r="AA51" s="5"/>
      <c r="AB51" s="5"/>
      <c r="AC51" s="4">
        <v>5</v>
      </c>
      <c r="AD51" s="6">
        <v>143.7</v>
      </c>
      <c r="AE51" s="4">
        <v>5</v>
      </c>
      <c r="AF51" s="6">
        <v>158.1</v>
      </c>
      <c r="AG51" s="5"/>
      <c r="AH51" s="5">
        <v>-0.0911</v>
      </c>
      <c r="AI51" s="4">
        <v>7</v>
      </c>
      <c r="AJ51" s="6">
        <v>280.63</v>
      </c>
      <c r="AK51" s="4">
        <v>8</v>
      </c>
      <c r="AL51" s="6">
        <v>296.11</v>
      </c>
      <c r="AM51" s="5">
        <v>-0.125</v>
      </c>
      <c r="AN51" s="5">
        <v>-0.0523</v>
      </c>
      <c r="AO51" s="4">
        <v>5</v>
      </c>
      <c r="AP51" s="6">
        <v>195.2</v>
      </c>
      <c r="AQ51" s="4">
        <v>36</v>
      </c>
      <c r="AR51" s="6">
        <v>1330.89</v>
      </c>
      <c r="AS51" s="5">
        <v>-0.8611</v>
      </c>
      <c r="AT51" s="5">
        <v>-0.8533</v>
      </c>
      <c r="AU51" s="4">
        <v>2</v>
      </c>
      <c r="AV51" s="6">
        <v>81.11</v>
      </c>
      <c r="AW51" s="4">
        <v>13</v>
      </c>
      <c r="AX51" s="6">
        <v>526.8</v>
      </c>
      <c r="AY51" s="5">
        <v>-0.8462</v>
      </c>
      <c r="AZ51" s="5">
        <v>-0.846</v>
      </c>
      <c r="BA51" s="4">
        <v>1</v>
      </c>
      <c r="BB51" s="6">
        <v>33.54</v>
      </c>
      <c r="BC51" s="4">
        <v>1</v>
      </c>
      <c r="BD51" s="6">
        <v>39.13</v>
      </c>
      <c r="BE51" s="5"/>
      <c r="BF51" s="5">
        <v>-0.1429</v>
      </c>
      <c r="BG51" s="4"/>
      <c r="BH51" s="6"/>
      <c r="BI51" s="4"/>
      <c r="BJ51" s="6"/>
      <c r="BK51" s="5"/>
      <c r="BL51" s="5"/>
      <c r="BM51" s="4">
        <v>8</v>
      </c>
      <c r="BN51" s="6">
        <v>274.71</v>
      </c>
      <c r="BO51" s="4">
        <v>8</v>
      </c>
      <c r="BP51" s="6">
        <v>260.15</v>
      </c>
      <c r="BQ51" s="5"/>
      <c r="BR51" s="5">
        <v>0.056</v>
      </c>
      <c r="BS51" s="4">
        <v>2</v>
      </c>
      <c r="BT51" s="6">
        <v>67.1</v>
      </c>
      <c r="BU51" s="4">
        <v>3</v>
      </c>
      <c r="BV51" s="6">
        <v>117.42</v>
      </c>
      <c r="BW51" s="5">
        <v>-0.3333</v>
      </c>
      <c r="BX51" s="5">
        <v>-0.4285</v>
      </c>
      <c r="BY51" s="4"/>
      <c r="BZ51" s="6"/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/>
      <c r="CL51" s="6"/>
      <c r="CM51" s="4">
        <v>1</v>
      </c>
      <c r="CN51" s="6">
        <v>39.14</v>
      </c>
      <c r="CO51" s="5"/>
      <c r="CP51" s="5"/>
      <c r="CQ51" s="4"/>
      <c r="CR51" s="6"/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>
        <v>2</v>
      </c>
      <c r="DP51" s="6">
        <v>82.2</v>
      </c>
      <c r="DQ51" s="4">
        <v>1</v>
      </c>
      <c r="DR51" s="6">
        <v>41.1</v>
      </c>
      <c r="DS51" s="5">
        <v>1</v>
      </c>
      <c r="DT51" s="5">
        <v>1</v>
      </c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>
        <v>1</v>
      </c>
      <c r="EP51" s="6">
        <v>37.54</v>
      </c>
      <c r="EQ51" s="5"/>
      <c r="ER51" s="5"/>
      <c r="ES51" s="4">
        <v>4</v>
      </c>
      <c r="ET51" s="6">
        <v>167.54</v>
      </c>
      <c r="EU51" s="4">
        <v>5</v>
      </c>
      <c r="EV51" s="6">
        <v>216.65</v>
      </c>
      <c r="EW51" s="5">
        <v>-0.2</v>
      </c>
      <c r="EX51" s="5">
        <v>-0.2267</v>
      </c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  <c r="HY51" s="4"/>
      <c r="HZ51" s="6"/>
      <c r="IA51" s="4"/>
      <c r="IB51" s="6"/>
      <c r="IC51" s="5"/>
      <c r="ID51" s="5"/>
      <c r="IE51" s="4"/>
      <c r="IF51" s="6"/>
      <c r="IG51" s="4"/>
      <c r="IH51" s="6"/>
      <c r="II51" s="5"/>
      <c r="IJ51" s="5"/>
      <c r="IK51" s="4"/>
      <c r="IL51" s="6"/>
      <c r="IM51" s="4"/>
      <c r="IN51" s="6"/>
      <c r="IO51" s="5"/>
      <c r="IP51" s="5"/>
      <c r="IQ51" s="4"/>
      <c r="IR51" s="6"/>
      <c r="IS51" s="4"/>
      <c r="IT51" s="6"/>
      <c r="IU51" s="5"/>
      <c r="IV51" s="5"/>
      <c r="IW51" s="4"/>
      <c r="IX51" s="6"/>
      <c r="IY51" s="4"/>
      <c r="IZ51" s="6"/>
      <c r="JA51" s="5"/>
      <c r="JB51" s="5"/>
      <c r="JC51" s="4"/>
      <c r="JD51" s="6"/>
      <c r="JE51" s="4"/>
      <c r="JF51" s="6"/>
      <c r="JG51" s="5"/>
      <c r="JH51" s="5"/>
      <c r="JI51" s="4">
        <v>445</v>
      </c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>
        <v>115</v>
      </c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>
        <v>255</v>
      </c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>
        <v>430</v>
      </c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</row>
    <row r="52">
      <c r="A52" s="3" t="s">
        <v>148</v>
      </c>
      <c r="B52" s="3" t="s">
        <v>171</v>
      </c>
      <c r="C52" s="3" t="s">
        <v>172</v>
      </c>
      <c r="D52" s="3" t="s">
        <v>173</v>
      </c>
      <c r="E52" s="3" t="s">
        <v>226</v>
      </c>
      <c r="F52" s="3" t="s">
        <v>226</v>
      </c>
      <c r="G52" s="3" t="s">
        <v>226</v>
      </c>
      <c r="H52" s="3" t="s">
        <v>162</v>
      </c>
      <c r="I52" s="4">
        <v>132</v>
      </c>
      <c r="J52" s="4">
        <f>=ROUNDDOWN(8.25,0)</f>
      </c>
      <c r="K52" s="4"/>
      <c r="L52" s="5">
        <v>1</v>
      </c>
      <c r="M52" s="4"/>
      <c r="N52" s="4">
        <f>=ROUNDDOWN({0},0)</f>
      </c>
      <c r="O52" s="4"/>
      <c r="P52" s="5"/>
      <c r="Q52" s="4">
        <v>13</v>
      </c>
      <c r="R52" s="6">
        <v>1266.97</v>
      </c>
      <c r="S52" s="4">
        <v>16</v>
      </c>
      <c r="T52" s="6">
        <v>1732.15</v>
      </c>
      <c r="U52" s="5">
        <v>-0.1875</v>
      </c>
      <c r="V52" s="5">
        <v>-0.2686</v>
      </c>
      <c r="W52" s="4"/>
      <c r="X52" s="6"/>
      <c r="Y52" s="4"/>
      <c r="Z52" s="6"/>
      <c r="AA52" s="5"/>
      <c r="AB52" s="5"/>
      <c r="AC52" s="4">
        <v>2</v>
      </c>
      <c r="AD52" s="6">
        <v>183.5</v>
      </c>
      <c r="AE52" s="4"/>
      <c r="AF52" s="6"/>
      <c r="AG52" s="5"/>
      <c r="AH52" s="5"/>
      <c r="AI52" s="4">
        <v>3</v>
      </c>
      <c r="AJ52" s="6">
        <v>295.77</v>
      </c>
      <c r="AK52" s="4">
        <v>2</v>
      </c>
      <c r="AL52" s="6">
        <v>193.16</v>
      </c>
      <c r="AM52" s="5">
        <v>0.5</v>
      </c>
      <c r="AN52" s="5">
        <v>0.5312</v>
      </c>
      <c r="AO52" s="4">
        <v>8</v>
      </c>
      <c r="AP52" s="6">
        <v>787.7</v>
      </c>
      <c r="AQ52" s="4">
        <v>7</v>
      </c>
      <c r="AR52" s="6">
        <v>818.79</v>
      </c>
      <c r="AS52" s="5">
        <v>0.1429</v>
      </c>
      <c r="AT52" s="5">
        <v>-0.038</v>
      </c>
      <c r="AU52" s="4"/>
      <c r="AV52" s="6"/>
      <c r="AW52" s="4">
        <v>2</v>
      </c>
      <c r="AX52" s="6">
        <v>200.73</v>
      </c>
      <c r="AY52" s="5"/>
      <c r="AZ52" s="5"/>
      <c r="BA52" s="4"/>
      <c r="BB52" s="6"/>
      <c r="BC52" s="4">
        <v>2</v>
      </c>
      <c r="BD52" s="6">
        <v>201.1</v>
      </c>
      <c r="BE52" s="5"/>
      <c r="BF52" s="5"/>
      <c r="BG52" s="4"/>
      <c r="BH52" s="6"/>
      <c r="BI52" s="4"/>
      <c r="BJ52" s="6"/>
      <c r="BK52" s="5"/>
      <c r="BL52" s="5"/>
      <c r="BM52" s="4"/>
      <c r="BN52" s="6"/>
      <c r="BO52" s="4">
        <v>2</v>
      </c>
      <c r="BP52" s="6">
        <v>193.18</v>
      </c>
      <c r="BQ52" s="5"/>
      <c r="BR52" s="5"/>
      <c r="BS52" s="4"/>
      <c r="BT52" s="6"/>
      <c r="BU52" s="4"/>
      <c r="BV52" s="6"/>
      <c r="BW52" s="5"/>
      <c r="BX52" s="5"/>
      <c r="BY52" s="4"/>
      <c r="BZ52" s="6"/>
      <c r="CA52" s="4"/>
      <c r="CB52" s="6"/>
      <c r="CC52" s="5"/>
      <c r="CD52" s="5"/>
      <c r="CE52" s="4"/>
      <c r="CF52" s="6"/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>
        <v>1</v>
      </c>
      <c r="DF52" s="6">
        <v>125.19</v>
      </c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  <c r="HY52" s="4"/>
      <c r="HZ52" s="6"/>
      <c r="IA52" s="4"/>
      <c r="IB52" s="6"/>
      <c r="IC52" s="5"/>
      <c r="ID52" s="5"/>
      <c r="IE52" s="4"/>
      <c r="IF52" s="6"/>
      <c r="IG52" s="4"/>
      <c r="IH52" s="6"/>
      <c r="II52" s="5"/>
      <c r="IJ52" s="5"/>
      <c r="IK52" s="4"/>
      <c r="IL52" s="6"/>
      <c r="IM52" s="4"/>
      <c r="IN52" s="6"/>
      <c r="IO52" s="5"/>
      <c r="IP52" s="5"/>
      <c r="IQ52" s="4"/>
      <c r="IR52" s="6"/>
      <c r="IS52" s="4"/>
      <c r="IT52" s="6"/>
      <c r="IU52" s="5"/>
      <c r="IV52" s="5"/>
      <c r="IW52" s="4"/>
      <c r="IX52" s="6"/>
      <c r="IY52" s="4"/>
      <c r="IZ52" s="6"/>
      <c r="JA52" s="5"/>
      <c r="JB52" s="5"/>
      <c r="JC52" s="4"/>
      <c r="JD52" s="6"/>
      <c r="JE52" s="4"/>
      <c r="JF52" s="6"/>
      <c r="JG52" s="5"/>
      <c r="JH52" s="5"/>
      <c r="JI52" s="4">
        <v>132</v>
      </c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</row>
    <row r="53">
      <c r="A53" s="3" t="s">
        <v>148</v>
      </c>
      <c r="B53" s="3" t="s">
        <v>175</v>
      </c>
      <c r="C53" s="3" t="s">
        <v>199</v>
      </c>
      <c r="D53" s="3" t="s">
        <v>200</v>
      </c>
      <c r="E53" s="3" t="s">
        <v>227</v>
      </c>
      <c r="F53" s="3" t="s">
        <v>182</v>
      </c>
      <c r="G53" s="3" t="s">
        <v>182</v>
      </c>
      <c r="H53" s="3" t="s">
        <v>162</v>
      </c>
      <c r="I53" s="4">
        <v>924</v>
      </c>
      <c r="J53" s="4">
        <f>=ROUNDDOWN(23.1,0)</f>
      </c>
      <c r="K53" s="4"/>
      <c r="L53" s="5">
        <v>1</v>
      </c>
      <c r="M53" s="4"/>
      <c r="N53" s="4">
        <f>=ROUNDDOWN({0},0)</f>
      </c>
      <c r="O53" s="4"/>
      <c r="P53" s="5"/>
      <c r="Q53" s="4">
        <v>67</v>
      </c>
      <c r="R53" s="6">
        <v>1216.4</v>
      </c>
      <c r="S53" s="4">
        <v>71</v>
      </c>
      <c r="T53" s="6">
        <v>1329.32</v>
      </c>
      <c r="U53" s="5">
        <v>-0.0563</v>
      </c>
      <c r="V53" s="5">
        <v>-0.0849</v>
      </c>
      <c r="W53" s="4"/>
      <c r="X53" s="6"/>
      <c r="Y53" s="4"/>
      <c r="Z53" s="6"/>
      <c r="AA53" s="5"/>
      <c r="AB53" s="5"/>
      <c r="AC53" s="4"/>
      <c r="AD53" s="6"/>
      <c r="AE53" s="4"/>
      <c r="AF53" s="6"/>
      <c r="AG53" s="5"/>
      <c r="AH53" s="5"/>
      <c r="AI53" s="4">
        <v>6</v>
      </c>
      <c r="AJ53" s="6">
        <v>112.62</v>
      </c>
      <c r="AK53" s="4"/>
      <c r="AL53" s="6"/>
      <c r="AM53" s="5"/>
      <c r="AN53" s="5"/>
      <c r="AO53" s="4">
        <v>3</v>
      </c>
      <c r="AP53" s="6">
        <v>55.08</v>
      </c>
      <c r="AQ53" s="4">
        <v>7</v>
      </c>
      <c r="AR53" s="6">
        <v>128.52</v>
      </c>
      <c r="AS53" s="5">
        <v>-0.5714</v>
      </c>
      <c r="AT53" s="5">
        <v>-0.5714</v>
      </c>
      <c r="AU53" s="4"/>
      <c r="AV53" s="6"/>
      <c r="AW53" s="4"/>
      <c r="AX53" s="6"/>
      <c r="AY53" s="5"/>
      <c r="AZ53" s="5"/>
      <c r="BA53" s="4">
        <v>5</v>
      </c>
      <c r="BB53" s="6">
        <v>96.35</v>
      </c>
      <c r="BC53" s="4">
        <v>9</v>
      </c>
      <c r="BD53" s="6">
        <v>173.43</v>
      </c>
      <c r="BE53" s="5">
        <v>-0.4444</v>
      </c>
      <c r="BF53" s="5">
        <v>-0.4444</v>
      </c>
      <c r="BG53" s="4">
        <v>9</v>
      </c>
      <c r="BH53" s="6">
        <v>144.89</v>
      </c>
      <c r="BI53" s="4">
        <v>32</v>
      </c>
      <c r="BJ53" s="6">
        <v>556.59</v>
      </c>
      <c r="BK53" s="5">
        <v>-0.7188</v>
      </c>
      <c r="BL53" s="5">
        <v>-0.7397</v>
      </c>
      <c r="BM53" s="4">
        <v>38</v>
      </c>
      <c r="BN53" s="6">
        <v>697.3</v>
      </c>
      <c r="BO53" s="4">
        <v>22</v>
      </c>
      <c r="BP53" s="6">
        <v>452.42</v>
      </c>
      <c r="BQ53" s="5">
        <v>0.7273</v>
      </c>
      <c r="BR53" s="5">
        <v>0.5413</v>
      </c>
      <c r="BS53" s="4">
        <v>6</v>
      </c>
      <c r="BT53" s="6">
        <v>110.16</v>
      </c>
      <c r="BU53" s="4">
        <v>1</v>
      </c>
      <c r="BV53" s="6">
        <v>18.36</v>
      </c>
      <c r="BW53" s="5">
        <v>5</v>
      </c>
      <c r="BX53" s="5">
        <v>5</v>
      </c>
      <c r="BY53" s="4"/>
      <c r="BZ53" s="6"/>
      <c r="CA53" s="4"/>
      <c r="CB53" s="6"/>
      <c r="CC53" s="5"/>
      <c r="CD53" s="5"/>
      <c r="CE53" s="4"/>
      <c r="CF53" s="6"/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  <c r="HY53" s="4"/>
      <c r="HZ53" s="6"/>
      <c r="IA53" s="4"/>
      <c r="IB53" s="6"/>
      <c r="IC53" s="5"/>
      <c r="ID53" s="5"/>
      <c r="IE53" s="4"/>
      <c r="IF53" s="6"/>
      <c r="IG53" s="4"/>
      <c r="IH53" s="6"/>
      <c r="II53" s="5"/>
      <c r="IJ53" s="5"/>
      <c r="IK53" s="4"/>
      <c r="IL53" s="6"/>
      <c r="IM53" s="4"/>
      <c r="IN53" s="6"/>
      <c r="IO53" s="5"/>
      <c r="IP53" s="5"/>
      <c r="IQ53" s="4"/>
      <c r="IR53" s="6"/>
      <c r="IS53" s="4"/>
      <c r="IT53" s="6"/>
      <c r="IU53" s="5"/>
      <c r="IV53" s="5"/>
      <c r="IW53" s="4"/>
      <c r="IX53" s="6"/>
      <c r="IY53" s="4"/>
      <c r="IZ53" s="6"/>
      <c r="JA53" s="5"/>
      <c r="JB53" s="5"/>
      <c r="JC53" s="4"/>
      <c r="JD53" s="6"/>
      <c r="JE53" s="4"/>
      <c r="JF53" s="6"/>
      <c r="JG53" s="5"/>
      <c r="JH53" s="5"/>
      <c r="JI53" s="4">
        <v>924</v>
      </c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</row>
    <row r="54">
      <c r="A54" s="3" t="s">
        <v>148</v>
      </c>
      <c r="B54" s="3" t="s">
        <v>171</v>
      </c>
      <c r="C54" s="3" t="s">
        <v>172</v>
      </c>
      <c r="D54" s="3" t="s">
        <v>173</v>
      </c>
      <c r="E54" s="3" t="s">
        <v>228</v>
      </c>
      <c r="F54" s="3" t="s">
        <v>228</v>
      </c>
      <c r="G54" s="3" t="s">
        <v>228</v>
      </c>
      <c r="H54" s="3" t="s">
        <v>162</v>
      </c>
      <c r="I54" s="4">
        <v>74</v>
      </c>
      <c r="J54" s="4">
        <f>=ROUNDDOWN(7.4,0)</f>
      </c>
      <c r="K54" s="4"/>
      <c r="L54" s="5">
        <v>1</v>
      </c>
      <c r="M54" s="4"/>
      <c r="N54" s="4">
        <f>=ROUNDDOWN({0},0)</f>
      </c>
      <c r="O54" s="4"/>
      <c r="P54" s="5"/>
      <c r="Q54" s="4">
        <v>11</v>
      </c>
      <c r="R54" s="6">
        <v>1170.06</v>
      </c>
      <c r="S54" s="4">
        <v>11</v>
      </c>
      <c r="T54" s="6">
        <v>1356.43</v>
      </c>
      <c r="U54" s="5"/>
      <c r="V54" s="5">
        <v>-0.1374</v>
      </c>
      <c r="W54" s="4">
        <v>2</v>
      </c>
      <c r="X54" s="6">
        <v>193.76</v>
      </c>
      <c r="Y54" s="4"/>
      <c r="Z54" s="6"/>
      <c r="AA54" s="5"/>
      <c r="AB54" s="5"/>
      <c r="AC54" s="4">
        <v>1</v>
      </c>
      <c r="AD54" s="6">
        <v>114.68</v>
      </c>
      <c r="AE54" s="4">
        <v>1</v>
      </c>
      <c r="AF54" s="6">
        <v>120.72</v>
      </c>
      <c r="AG54" s="5"/>
      <c r="AH54" s="5">
        <v>-0.05</v>
      </c>
      <c r="AI54" s="4">
        <v>2</v>
      </c>
      <c r="AJ54" s="6">
        <v>271.62</v>
      </c>
      <c r="AK54" s="4">
        <v>2</v>
      </c>
      <c r="AL54" s="6">
        <v>241.44</v>
      </c>
      <c r="AM54" s="5"/>
      <c r="AN54" s="5">
        <v>0.125</v>
      </c>
      <c r="AO54" s="4">
        <v>2</v>
      </c>
      <c r="AP54" s="6">
        <v>228</v>
      </c>
      <c r="AQ54" s="4">
        <v>3</v>
      </c>
      <c r="AR54" s="6">
        <v>360</v>
      </c>
      <c r="AS54" s="5">
        <v>-0.3333</v>
      </c>
      <c r="AT54" s="5">
        <v>-0.3667</v>
      </c>
      <c r="AU54" s="4"/>
      <c r="AV54" s="6"/>
      <c r="AW54" s="4">
        <v>2</v>
      </c>
      <c r="AX54" s="6">
        <v>233.28</v>
      </c>
      <c r="AY54" s="5"/>
      <c r="AZ54" s="5"/>
      <c r="BA54" s="4">
        <v>4</v>
      </c>
      <c r="BB54" s="6">
        <v>362</v>
      </c>
      <c r="BC54" s="4"/>
      <c r="BD54" s="6"/>
      <c r="BE54" s="5"/>
      <c r="BF54" s="5"/>
      <c r="BG54" s="4"/>
      <c r="BH54" s="6"/>
      <c r="BI54" s="4"/>
      <c r="BJ54" s="6"/>
      <c r="BK54" s="5"/>
      <c r="BL54" s="5"/>
      <c r="BM54" s="4"/>
      <c r="BN54" s="6"/>
      <c r="BO54" s="4">
        <v>1</v>
      </c>
      <c r="BP54" s="6">
        <v>115.91</v>
      </c>
      <c r="BQ54" s="5"/>
      <c r="BR54" s="5"/>
      <c r="BS54" s="4"/>
      <c r="BT54" s="6"/>
      <c r="BU54" s="4"/>
      <c r="BV54" s="6"/>
      <c r="BW54" s="5"/>
      <c r="BX54" s="5"/>
      <c r="BY54" s="4"/>
      <c r="BZ54" s="6"/>
      <c r="CA54" s="4"/>
      <c r="CB54" s="6"/>
      <c r="CC54" s="5"/>
      <c r="CD54" s="5"/>
      <c r="CE54" s="4"/>
      <c r="CF54" s="6"/>
      <c r="CG54" s="4"/>
      <c r="CH54" s="6"/>
      <c r="CI54" s="5"/>
      <c r="CJ54" s="5"/>
      <c r="CK54" s="4"/>
      <c r="CL54" s="6"/>
      <c r="CM54" s="4"/>
      <c r="CN54" s="6"/>
      <c r="CO54" s="5"/>
      <c r="CP54" s="5"/>
      <c r="CQ54" s="4"/>
      <c r="CR54" s="6"/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>
        <v>2</v>
      </c>
      <c r="FZ54" s="6">
        <v>285.08</v>
      </c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  <c r="HY54" s="4"/>
      <c r="HZ54" s="6"/>
      <c r="IA54" s="4"/>
      <c r="IB54" s="6"/>
      <c r="IC54" s="5"/>
      <c r="ID54" s="5"/>
      <c r="IE54" s="4"/>
      <c r="IF54" s="6"/>
      <c r="IG54" s="4"/>
      <c r="IH54" s="6"/>
      <c r="II54" s="5"/>
      <c r="IJ54" s="5"/>
      <c r="IK54" s="4"/>
      <c r="IL54" s="6"/>
      <c r="IM54" s="4"/>
      <c r="IN54" s="6"/>
      <c r="IO54" s="5"/>
      <c r="IP54" s="5"/>
      <c r="IQ54" s="4"/>
      <c r="IR54" s="6"/>
      <c r="IS54" s="4"/>
      <c r="IT54" s="6"/>
      <c r="IU54" s="5"/>
      <c r="IV54" s="5"/>
      <c r="IW54" s="4"/>
      <c r="IX54" s="6"/>
      <c r="IY54" s="4"/>
      <c r="IZ54" s="6"/>
      <c r="JA54" s="5"/>
      <c r="JB54" s="5"/>
      <c r="JC54" s="4"/>
      <c r="JD54" s="6"/>
      <c r="JE54" s="4"/>
      <c r="JF54" s="6"/>
      <c r="JG54" s="5"/>
      <c r="JH54" s="5"/>
      <c r="JI54" s="4">
        <v>74</v>
      </c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</row>
    <row r="55">
      <c r="A55" s="3" t="s">
        <v>148</v>
      </c>
      <c r="B55" s="3" t="s">
        <v>171</v>
      </c>
      <c r="C55" s="3" t="s">
        <v>172</v>
      </c>
      <c r="D55" s="3" t="s">
        <v>173</v>
      </c>
      <c r="E55" s="3" t="s">
        <v>229</v>
      </c>
      <c r="F55" s="3" t="s">
        <v>230</v>
      </c>
      <c r="G55" s="3" t="s">
        <v>230</v>
      </c>
      <c r="H55" s="3" t="s">
        <v>162</v>
      </c>
      <c r="I55" s="4">
        <v>361</v>
      </c>
      <c r="J55" s="4">
        <f>=ROUNDDOWN(27.7692307692308,0)</f>
      </c>
      <c r="K55" s="4">
        <v>220</v>
      </c>
      <c r="L55" s="5">
        <v>1</v>
      </c>
      <c r="M55" s="4"/>
      <c r="N55" s="4">
        <f>=ROUNDDOWN({0},0)</f>
      </c>
      <c r="O55" s="4"/>
      <c r="P55" s="5"/>
      <c r="Q55" s="4">
        <v>18</v>
      </c>
      <c r="R55" s="6">
        <v>1141.18</v>
      </c>
      <c r="S55" s="4">
        <v>27</v>
      </c>
      <c r="T55" s="6">
        <v>1826.97</v>
      </c>
      <c r="U55" s="5">
        <v>-0.3333</v>
      </c>
      <c r="V55" s="5">
        <v>-0.3754</v>
      </c>
      <c r="W55" s="4"/>
      <c r="X55" s="6"/>
      <c r="Y55" s="4"/>
      <c r="Z55" s="6"/>
      <c r="AA55" s="5"/>
      <c r="AB55" s="5"/>
      <c r="AC55" s="4">
        <v>3</v>
      </c>
      <c r="AD55" s="6">
        <v>204.19</v>
      </c>
      <c r="AE55" s="4">
        <v>7</v>
      </c>
      <c r="AF55" s="6">
        <v>402.88</v>
      </c>
      <c r="AG55" s="5">
        <v>-0.5714</v>
      </c>
      <c r="AH55" s="5">
        <v>-0.4932</v>
      </c>
      <c r="AI55" s="4">
        <v>3</v>
      </c>
      <c r="AJ55" s="6">
        <v>207.45</v>
      </c>
      <c r="AK55" s="4"/>
      <c r="AL55" s="6"/>
      <c r="AM55" s="5"/>
      <c r="AN55" s="5"/>
      <c r="AO55" s="4">
        <v>9</v>
      </c>
      <c r="AP55" s="6">
        <v>544.41</v>
      </c>
      <c r="AQ55" s="4">
        <v>2</v>
      </c>
      <c r="AR55" s="6">
        <v>131.98</v>
      </c>
      <c r="AS55" s="5">
        <v>3.5</v>
      </c>
      <c r="AT55" s="5">
        <v>3.1249</v>
      </c>
      <c r="AU55" s="4"/>
      <c r="AV55" s="6"/>
      <c r="AW55" s="4">
        <v>4</v>
      </c>
      <c r="AX55" s="6">
        <v>287.71</v>
      </c>
      <c r="AY55" s="5"/>
      <c r="AZ55" s="5"/>
      <c r="BA55" s="4">
        <v>1</v>
      </c>
      <c r="BB55" s="6">
        <v>59.03</v>
      </c>
      <c r="BC55" s="4">
        <v>1</v>
      </c>
      <c r="BD55" s="6">
        <v>59.03</v>
      </c>
      <c r="BE55" s="5"/>
      <c r="BF55" s="5"/>
      <c r="BG55" s="4"/>
      <c r="BH55" s="6"/>
      <c r="BI55" s="4"/>
      <c r="BJ55" s="6"/>
      <c r="BK55" s="5"/>
      <c r="BL55" s="5"/>
      <c r="BM55" s="4">
        <v>1</v>
      </c>
      <c r="BN55" s="6">
        <v>60.05</v>
      </c>
      <c r="BO55" s="4">
        <v>1</v>
      </c>
      <c r="BP55" s="6">
        <v>80.07</v>
      </c>
      <c r="BQ55" s="5"/>
      <c r="BR55" s="5">
        <v>-0.25</v>
      </c>
      <c r="BS55" s="4"/>
      <c r="BT55" s="6"/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/>
      <c r="CF55" s="6"/>
      <c r="CG55" s="4"/>
      <c r="CH55" s="6"/>
      <c r="CI55" s="5"/>
      <c r="CJ55" s="5"/>
      <c r="CK55" s="4"/>
      <c r="CL55" s="6"/>
      <c r="CM55" s="4">
        <v>1</v>
      </c>
      <c r="CN55" s="6">
        <v>69.78</v>
      </c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>
        <v>1</v>
      </c>
      <c r="CZ55" s="6">
        <v>65.51</v>
      </c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>
        <v>1</v>
      </c>
      <c r="EN55" s="6">
        <v>66.05</v>
      </c>
      <c r="EO55" s="4">
        <v>8</v>
      </c>
      <c r="EP55" s="6">
        <v>588.5</v>
      </c>
      <c r="EQ55" s="5">
        <v>-0.875</v>
      </c>
      <c r="ER55" s="5">
        <v>-0.8878</v>
      </c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>
        <v>2</v>
      </c>
      <c r="FZ55" s="6">
        <v>141.51</v>
      </c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  <c r="HY55" s="4"/>
      <c r="HZ55" s="6"/>
      <c r="IA55" s="4"/>
      <c r="IB55" s="6"/>
      <c r="IC55" s="5"/>
      <c r="ID55" s="5"/>
      <c r="IE55" s="4"/>
      <c r="IF55" s="6"/>
      <c r="IG55" s="4"/>
      <c r="IH55" s="6"/>
      <c r="II55" s="5"/>
      <c r="IJ55" s="5"/>
      <c r="IK55" s="4"/>
      <c r="IL55" s="6"/>
      <c r="IM55" s="4"/>
      <c r="IN55" s="6"/>
      <c r="IO55" s="5"/>
      <c r="IP55" s="5"/>
      <c r="IQ55" s="4"/>
      <c r="IR55" s="6"/>
      <c r="IS55" s="4"/>
      <c r="IT55" s="6"/>
      <c r="IU55" s="5"/>
      <c r="IV55" s="5"/>
      <c r="IW55" s="4"/>
      <c r="IX55" s="6"/>
      <c r="IY55" s="4"/>
      <c r="IZ55" s="6"/>
      <c r="JA55" s="5"/>
      <c r="JB55" s="5"/>
      <c r="JC55" s="4"/>
      <c r="JD55" s="6"/>
      <c r="JE55" s="4"/>
      <c r="JF55" s="6"/>
      <c r="JG55" s="5"/>
      <c r="JH55" s="5"/>
      <c r="JI55" s="4">
        <v>195</v>
      </c>
      <c r="JJ55" s="4"/>
      <c r="JK55" s="4"/>
      <c r="JL55" s="4"/>
      <c r="JM55" s="4">
        <v>166</v>
      </c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>
        <v>220</v>
      </c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</row>
    <row r="56">
      <c r="A56" s="3" t="s">
        <v>148</v>
      </c>
      <c r="B56" s="3" t="s">
        <v>171</v>
      </c>
      <c r="C56" s="3" t="s">
        <v>155</v>
      </c>
      <c r="D56" s="3" t="s">
        <v>156</v>
      </c>
      <c r="E56" s="3" t="s">
        <v>231</v>
      </c>
      <c r="F56" s="3" t="s">
        <v>231</v>
      </c>
      <c r="G56" s="3" t="s">
        <v>231</v>
      </c>
      <c r="H56" s="3" t="s">
        <v>182</v>
      </c>
      <c r="I56" s="4">
        <v>783</v>
      </c>
      <c r="J56" s="4">
        <f>=ROUNDDOWN(26.1,0)</f>
      </c>
      <c r="K56" s="4">
        <v>310</v>
      </c>
      <c r="L56" s="5">
        <v>1</v>
      </c>
      <c r="M56" s="4"/>
      <c r="N56" s="4">
        <f>=ROUNDDOWN({0},0)</f>
      </c>
      <c r="O56" s="4"/>
      <c r="P56" s="5"/>
      <c r="Q56" s="4">
        <v>26</v>
      </c>
      <c r="R56" s="6">
        <v>1041.09</v>
      </c>
      <c r="S56" s="4">
        <v>49</v>
      </c>
      <c r="T56" s="6">
        <v>1958.87</v>
      </c>
      <c r="U56" s="5">
        <v>-0.4694</v>
      </c>
      <c r="V56" s="5">
        <v>-0.4685</v>
      </c>
      <c r="W56" s="4">
        <v>1</v>
      </c>
      <c r="X56" s="6">
        <v>43.8</v>
      </c>
      <c r="Y56" s="4"/>
      <c r="Z56" s="6"/>
      <c r="AA56" s="5"/>
      <c r="AB56" s="5"/>
      <c r="AC56" s="4">
        <v>5</v>
      </c>
      <c r="AD56" s="6">
        <v>178.5</v>
      </c>
      <c r="AE56" s="4">
        <v>1</v>
      </c>
      <c r="AF56" s="6">
        <v>36.75</v>
      </c>
      <c r="AG56" s="5">
        <v>4</v>
      </c>
      <c r="AH56" s="5">
        <v>3.8571</v>
      </c>
      <c r="AI56" s="4">
        <v>1</v>
      </c>
      <c r="AJ56" s="6">
        <v>41.99</v>
      </c>
      <c r="AK56" s="4"/>
      <c r="AL56" s="6"/>
      <c r="AM56" s="5"/>
      <c r="AN56" s="5"/>
      <c r="AO56" s="4">
        <v>7</v>
      </c>
      <c r="AP56" s="6">
        <v>269.97</v>
      </c>
      <c r="AQ56" s="4">
        <v>34</v>
      </c>
      <c r="AR56" s="6">
        <v>1360.63</v>
      </c>
      <c r="AS56" s="5">
        <v>-0.7941</v>
      </c>
      <c r="AT56" s="5">
        <v>-0.8016</v>
      </c>
      <c r="AU56" s="4">
        <v>5</v>
      </c>
      <c r="AV56" s="6">
        <v>199.78</v>
      </c>
      <c r="AW56" s="4">
        <v>13</v>
      </c>
      <c r="AX56" s="6">
        <v>502.18</v>
      </c>
      <c r="AY56" s="5">
        <v>-0.6154</v>
      </c>
      <c r="AZ56" s="5">
        <v>-0.6022</v>
      </c>
      <c r="BA56" s="4">
        <v>4</v>
      </c>
      <c r="BB56" s="6">
        <v>157.48</v>
      </c>
      <c r="BC56" s="4"/>
      <c r="BD56" s="6"/>
      <c r="BE56" s="5"/>
      <c r="BF56" s="5"/>
      <c r="BG56" s="4">
        <v>1</v>
      </c>
      <c r="BH56" s="6">
        <v>39.99</v>
      </c>
      <c r="BI56" s="4"/>
      <c r="BJ56" s="6"/>
      <c r="BK56" s="5"/>
      <c r="BL56" s="5"/>
      <c r="BM56" s="4">
        <v>1</v>
      </c>
      <c r="BN56" s="6">
        <v>45.19</v>
      </c>
      <c r="BO56" s="4">
        <v>1</v>
      </c>
      <c r="BP56" s="6">
        <v>59.31</v>
      </c>
      <c r="BQ56" s="5"/>
      <c r="BR56" s="5">
        <v>-0.2381</v>
      </c>
      <c r="BS56" s="4"/>
      <c r="BT56" s="6"/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>
        <v>1</v>
      </c>
      <c r="DJ56" s="6">
        <v>64.39</v>
      </c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  <c r="HY56" s="4"/>
      <c r="HZ56" s="6"/>
      <c r="IA56" s="4"/>
      <c r="IB56" s="6"/>
      <c r="IC56" s="5"/>
      <c r="ID56" s="5"/>
      <c r="IE56" s="4"/>
      <c r="IF56" s="6"/>
      <c r="IG56" s="4"/>
      <c r="IH56" s="6"/>
      <c r="II56" s="5"/>
      <c r="IJ56" s="5"/>
      <c r="IK56" s="4"/>
      <c r="IL56" s="6"/>
      <c r="IM56" s="4"/>
      <c r="IN56" s="6"/>
      <c r="IO56" s="5"/>
      <c r="IP56" s="5"/>
      <c r="IQ56" s="4"/>
      <c r="IR56" s="6"/>
      <c r="IS56" s="4"/>
      <c r="IT56" s="6"/>
      <c r="IU56" s="5"/>
      <c r="IV56" s="5"/>
      <c r="IW56" s="4"/>
      <c r="IX56" s="6"/>
      <c r="IY56" s="4"/>
      <c r="IZ56" s="6"/>
      <c r="JA56" s="5"/>
      <c r="JB56" s="5"/>
      <c r="JC56" s="4"/>
      <c r="JD56" s="6"/>
      <c r="JE56" s="4"/>
      <c r="JF56" s="6"/>
      <c r="JG56" s="5"/>
      <c r="JH56" s="5"/>
      <c r="JI56" s="4">
        <v>783</v>
      </c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>
        <v>310</v>
      </c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</row>
    <row r="57">
      <c r="A57" s="3" t="s">
        <v>148</v>
      </c>
      <c r="B57" s="3" t="s">
        <v>160</v>
      </c>
      <c r="C57" s="3" t="s">
        <v>150</v>
      </c>
      <c r="D57" s="3" t="s">
        <v>151</v>
      </c>
      <c r="E57" s="3" t="s">
        <v>232</v>
      </c>
      <c r="F57" s="3" t="s">
        <v>232</v>
      </c>
      <c r="G57" s="3" t="s">
        <v>232</v>
      </c>
      <c r="H57" s="3" t="s">
        <v>159</v>
      </c>
      <c r="I57" s="4">
        <v>1320</v>
      </c>
      <c r="J57" s="4">
        <f>=ROUNDDOWN(59.1928251121076,0)</f>
      </c>
      <c r="K57" s="4"/>
      <c r="L57" s="5">
        <v>1</v>
      </c>
      <c r="M57" s="4"/>
      <c r="N57" s="4">
        <f>=ROUNDDOWN({0},0)</f>
      </c>
      <c r="O57" s="4"/>
      <c r="P57" s="5"/>
      <c r="Q57" s="4">
        <v>43</v>
      </c>
      <c r="R57" s="6">
        <v>1034.51</v>
      </c>
      <c r="S57" s="4"/>
      <c r="T57" s="6"/>
      <c r="U57" s="5"/>
      <c r="V57" s="5"/>
      <c r="W57" s="4">
        <v>4</v>
      </c>
      <c r="X57" s="6">
        <v>98.53</v>
      </c>
      <c r="Y57" s="4"/>
      <c r="Z57" s="6"/>
      <c r="AA57" s="5"/>
      <c r="AB57" s="5"/>
      <c r="AC57" s="4">
        <v>3</v>
      </c>
      <c r="AD57" s="6">
        <v>68.22</v>
      </c>
      <c r="AE57" s="4"/>
      <c r="AF57" s="6"/>
      <c r="AG57" s="5"/>
      <c r="AH57" s="5"/>
      <c r="AI57" s="4"/>
      <c r="AJ57" s="6"/>
      <c r="AK57" s="4"/>
      <c r="AL57" s="6"/>
      <c r="AM57" s="5"/>
      <c r="AN57" s="5"/>
      <c r="AO57" s="4">
        <v>11</v>
      </c>
      <c r="AP57" s="6">
        <v>265.05</v>
      </c>
      <c r="AQ57" s="4"/>
      <c r="AR57" s="6"/>
      <c r="AS57" s="5"/>
      <c r="AT57" s="5"/>
      <c r="AU57" s="4">
        <v>10</v>
      </c>
      <c r="AV57" s="6">
        <v>251</v>
      </c>
      <c r="AW57" s="4"/>
      <c r="AX57" s="6"/>
      <c r="AY57" s="5"/>
      <c r="AZ57" s="5"/>
      <c r="BA57" s="4"/>
      <c r="BB57" s="6"/>
      <c r="BC57" s="4"/>
      <c r="BD57" s="6"/>
      <c r="BE57" s="5"/>
      <c r="BF57" s="5"/>
      <c r="BG57" s="4"/>
      <c r="BH57" s="6"/>
      <c r="BI57" s="4"/>
      <c r="BJ57" s="6"/>
      <c r="BK57" s="5"/>
      <c r="BL57" s="5"/>
      <c r="BM57" s="4">
        <v>1</v>
      </c>
      <c r="BN57" s="6">
        <v>25.42</v>
      </c>
      <c r="BO57" s="4"/>
      <c r="BP57" s="6"/>
      <c r="BQ57" s="5"/>
      <c r="BR57" s="5"/>
      <c r="BS57" s="4">
        <v>13</v>
      </c>
      <c r="BT57" s="6">
        <v>314.91</v>
      </c>
      <c r="BU57" s="4"/>
      <c r="BV57" s="6"/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>
        <v>1</v>
      </c>
      <c r="DV57" s="6">
        <v>11.38</v>
      </c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  <c r="HY57" s="4"/>
      <c r="HZ57" s="6"/>
      <c r="IA57" s="4"/>
      <c r="IB57" s="6"/>
      <c r="IC57" s="5"/>
      <c r="ID57" s="5"/>
      <c r="IE57" s="4"/>
      <c r="IF57" s="6"/>
      <c r="IG57" s="4"/>
      <c r="IH57" s="6"/>
      <c r="II57" s="5"/>
      <c r="IJ57" s="5"/>
      <c r="IK57" s="4"/>
      <c r="IL57" s="6"/>
      <c r="IM57" s="4"/>
      <c r="IN57" s="6"/>
      <c r="IO57" s="5"/>
      <c r="IP57" s="5"/>
      <c r="IQ57" s="4"/>
      <c r="IR57" s="6"/>
      <c r="IS57" s="4"/>
      <c r="IT57" s="6"/>
      <c r="IU57" s="5"/>
      <c r="IV57" s="5"/>
      <c r="IW57" s="4"/>
      <c r="IX57" s="6"/>
      <c r="IY57" s="4"/>
      <c r="IZ57" s="6"/>
      <c r="JA57" s="5"/>
      <c r="JB57" s="5"/>
      <c r="JC57" s="4"/>
      <c r="JD57" s="6"/>
      <c r="JE57" s="4"/>
      <c r="JF57" s="6"/>
      <c r="JG57" s="5"/>
      <c r="JH57" s="5"/>
      <c r="JI57" s="4">
        <v>1320</v>
      </c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</row>
    <row r="58">
      <c r="A58" s="3" t="s">
        <v>148</v>
      </c>
      <c r="B58" s="3" t="s">
        <v>197</v>
      </c>
      <c r="C58" s="3" t="s">
        <v>150</v>
      </c>
      <c r="D58" s="3" t="s">
        <v>178</v>
      </c>
      <c r="E58" s="3" t="s">
        <v>233</v>
      </c>
      <c r="F58" s="3" t="s">
        <v>233</v>
      </c>
      <c r="G58" s="3" t="s">
        <v>233</v>
      </c>
      <c r="H58" s="3" t="s">
        <v>180</v>
      </c>
      <c r="I58" s="4">
        <v>668</v>
      </c>
      <c r="J58" s="4">
        <f>=ROUNDDOWN(47.7142857142857,0)</f>
      </c>
      <c r="K58" s="4"/>
      <c r="L58" s="5">
        <v>1</v>
      </c>
      <c r="M58" s="4"/>
      <c r="N58" s="4">
        <f>=ROUNDDOWN({0},0)</f>
      </c>
      <c r="O58" s="4"/>
      <c r="P58" s="5"/>
      <c r="Q58" s="4">
        <v>10</v>
      </c>
      <c r="R58" s="6">
        <v>1027.18</v>
      </c>
      <c r="S58" s="4">
        <v>27</v>
      </c>
      <c r="T58" s="6">
        <v>2616.64</v>
      </c>
      <c r="U58" s="5">
        <v>-0.6296</v>
      </c>
      <c r="V58" s="5">
        <v>-0.6074</v>
      </c>
      <c r="W58" s="4"/>
      <c r="X58" s="6"/>
      <c r="Y58" s="4"/>
      <c r="Z58" s="6"/>
      <c r="AA58" s="5"/>
      <c r="AB58" s="5"/>
      <c r="AC58" s="4">
        <v>5</v>
      </c>
      <c r="AD58" s="6">
        <v>524.96</v>
      </c>
      <c r="AE58" s="4">
        <v>2</v>
      </c>
      <c r="AF58" s="6">
        <v>173.23</v>
      </c>
      <c r="AG58" s="5">
        <v>1.5</v>
      </c>
      <c r="AH58" s="5">
        <v>2.0304</v>
      </c>
      <c r="AI58" s="4">
        <v>1</v>
      </c>
      <c r="AJ58" s="6">
        <v>104.99</v>
      </c>
      <c r="AK58" s="4"/>
      <c r="AL58" s="6"/>
      <c r="AM58" s="5"/>
      <c r="AN58" s="5"/>
      <c r="AO58" s="4">
        <v>1</v>
      </c>
      <c r="AP58" s="6">
        <v>107.99</v>
      </c>
      <c r="AQ58" s="4">
        <v>8</v>
      </c>
      <c r="AR58" s="6">
        <v>701.95</v>
      </c>
      <c r="AS58" s="5">
        <v>-0.875</v>
      </c>
      <c r="AT58" s="5">
        <v>-0.8462</v>
      </c>
      <c r="AU58" s="4"/>
      <c r="AV58" s="6"/>
      <c r="AW58" s="4"/>
      <c r="AX58" s="6"/>
      <c r="AY58" s="5"/>
      <c r="AZ58" s="5"/>
      <c r="BA58" s="4">
        <v>1</v>
      </c>
      <c r="BB58" s="6">
        <v>89.25</v>
      </c>
      <c r="BC58" s="4">
        <v>16</v>
      </c>
      <c r="BD58" s="6">
        <v>1648.37</v>
      </c>
      <c r="BE58" s="5">
        <v>-0.9375</v>
      </c>
      <c r="BF58" s="5">
        <v>-0.9459</v>
      </c>
      <c r="BG58" s="4"/>
      <c r="BH58" s="6"/>
      <c r="BI58" s="4"/>
      <c r="BJ58" s="6"/>
      <c r="BK58" s="5"/>
      <c r="BL58" s="5"/>
      <c r="BM58" s="4">
        <v>1</v>
      </c>
      <c r="BN58" s="6">
        <v>65</v>
      </c>
      <c r="BO58" s="4"/>
      <c r="BP58" s="6"/>
      <c r="BQ58" s="5"/>
      <c r="BR58" s="5"/>
      <c r="BS58" s="4"/>
      <c r="BT58" s="6"/>
      <c r="BU58" s="4"/>
      <c r="BV58" s="6"/>
      <c r="BW58" s="5"/>
      <c r="BX58" s="5"/>
      <c r="BY58" s="4"/>
      <c r="BZ58" s="6"/>
      <c r="CA58" s="4">
        <v>1</v>
      </c>
      <c r="CB58" s="6">
        <v>93.09</v>
      </c>
      <c r="CC58" s="5"/>
      <c r="CD58" s="5"/>
      <c r="CE58" s="4"/>
      <c r="CF58" s="6"/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/>
      <c r="CZ58" s="6"/>
      <c r="DA58" s="5"/>
      <c r="DB58" s="5"/>
      <c r="DC58" s="4">
        <v>1</v>
      </c>
      <c r="DD58" s="6">
        <v>134.99</v>
      </c>
      <c r="DE58" s="4"/>
      <c r="DF58" s="6"/>
      <c r="DG58" s="5"/>
      <c r="DH58" s="5"/>
      <c r="DI58" s="4"/>
      <c r="DJ58" s="6"/>
      <c r="DK58" s="4"/>
      <c r="DL58" s="6"/>
      <c r="DM58" s="5"/>
      <c r="DN58" s="5"/>
      <c r="DO58" s="4"/>
      <c r="DP58" s="6"/>
      <c r="DQ58" s="4"/>
      <c r="DR58" s="6"/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  <c r="HY58" s="4"/>
      <c r="HZ58" s="6"/>
      <c r="IA58" s="4"/>
      <c r="IB58" s="6"/>
      <c r="IC58" s="5"/>
      <c r="ID58" s="5"/>
      <c r="IE58" s="4"/>
      <c r="IF58" s="6"/>
      <c r="IG58" s="4"/>
      <c r="IH58" s="6"/>
      <c r="II58" s="5"/>
      <c r="IJ58" s="5"/>
      <c r="IK58" s="4"/>
      <c r="IL58" s="6"/>
      <c r="IM58" s="4"/>
      <c r="IN58" s="6"/>
      <c r="IO58" s="5"/>
      <c r="IP58" s="5"/>
      <c r="IQ58" s="4"/>
      <c r="IR58" s="6"/>
      <c r="IS58" s="4"/>
      <c r="IT58" s="6"/>
      <c r="IU58" s="5"/>
      <c r="IV58" s="5"/>
      <c r="IW58" s="4"/>
      <c r="IX58" s="6"/>
      <c r="IY58" s="4"/>
      <c r="IZ58" s="6"/>
      <c r="JA58" s="5"/>
      <c r="JB58" s="5"/>
      <c r="JC58" s="4"/>
      <c r="JD58" s="6"/>
      <c r="JE58" s="4"/>
      <c r="JF58" s="6"/>
      <c r="JG58" s="5"/>
      <c r="JH58" s="5"/>
      <c r="JI58" s="4">
        <v>668</v>
      </c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</row>
    <row r="59">
      <c r="A59" s="3" t="s">
        <v>148</v>
      </c>
      <c r="B59" s="3" t="s">
        <v>234</v>
      </c>
      <c r="C59" s="3" t="s">
        <v>150</v>
      </c>
      <c r="D59" s="3" t="s">
        <v>151</v>
      </c>
      <c r="E59" s="3" t="s">
        <v>235</v>
      </c>
      <c r="F59" s="3" t="s">
        <v>236</v>
      </c>
      <c r="G59" s="3" t="s">
        <v>236</v>
      </c>
      <c r="H59" s="3" t="s">
        <v>159</v>
      </c>
      <c r="I59" s="4">
        <v>1009</v>
      </c>
      <c r="J59" s="4">
        <f>=ROUNDDOWN(13.2763157894737,0)</f>
      </c>
      <c r="K59" s="4">
        <v>1910</v>
      </c>
      <c r="L59" s="5">
        <v>1</v>
      </c>
      <c r="M59" s="4"/>
      <c r="N59" s="4">
        <f>=ROUNDDOWN({0},0)</f>
      </c>
      <c r="O59" s="4"/>
      <c r="P59" s="5"/>
      <c r="Q59" s="4">
        <v>36</v>
      </c>
      <c r="R59" s="6">
        <v>567.86</v>
      </c>
      <c r="S59" s="4">
        <v>232</v>
      </c>
      <c r="T59" s="6">
        <v>3994.29</v>
      </c>
      <c r="U59" s="5">
        <v>-0.8448</v>
      </c>
      <c r="V59" s="5">
        <v>-0.8578</v>
      </c>
      <c r="W59" s="4">
        <v>1</v>
      </c>
      <c r="X59" s="6">
        <v>16.43</v>
      </c>
      <c r="Y59" s="4">
        <v>184</v>
      </c>
      <c r="Z59" s="6">
        <v>3207.59</v>
      </c>
      <c r="AA59" s="5">
        <v>-0.9946</v>
      </c>
      <c r="AB59" s="5">
        <v>-0.9949</v>
      </c>
      <c r="AC59" s="4">
        <v>3</v>
      </c>
      <c r="AD59" s="6">
        <v>51.3</v>
      </c>
      <c r="AE59" s="4">
        <v>7</v>
      </c>
      <c r="AF59" s="6">
        <v>119.7</v>
      </c>
      <c r="AG59" s="5">
        <v>-0.5714</v>
      </c>
      <c r="AH59" s="5">
        <v>-0.5714</v>
      </c>
      <c r="AI59" s="4">
        <v>7</v>
      </c>
      <c r="AJ59" s="6">
        <v>116.98</v>
      </c>
      <c r="AK59" s="4">
        <v>1</v>
      </c>
      <c r="AL59" s="6">
        <v>17.1</v>
      </c>
      <c r="AM59" s="5">
        <v>6</v>
      </c>
      <c r="AN59" s="5">
        <v>5.8409</v>
      </c>
      <c r="AO59" s="4">
        <v>5</v>
      </c>
      <c r="AP59" s="6">
        <v>85.01</v>
      </c>
      <c r="AQ59" s="4">
        <v>10</v>
      </c>
      <c r="AR59" s="6">
        <v>175.03</v>
      </c>
      <c r="AS59" s="5">
        <v>-0.5</v>
      </c>
      <c r="AT59" s="5">
        <v>-0.5143</v>
      </c>
      <c r="AU59" s="4">
        <v>5</v>
      </c>
      <c r="AV59" s="6">
        <v>75.9</v>
      </c>
      <c r="AW59" s="4">
        <v>1</v>
      </c>
      <c r="AX59" s="6">
        <v>16.22</v>
      </c>
      <c r="AY59" s="5">
        <v>4</v>
      </c>
      <c r="AZ59" s="5">
        <v>3.6794</v>
      </c>
      <c r="BA59" s="4">
        <v>5</v>
      </c>
      <c r="BB59" s="6">
        <v>81.08</v>
      </c>
      <c r="BC59" s="4">
        <v>19</v>
      </c>
      <c r="BD59" s="6">
        <v>306.52</v>
      </c>
      <c r="BE59" s="5">
        <v>-0.7368</v>
      </c>
      <c r="BF59" s="5">
        <v>-0.7355</v>
      </c>
      <c r="BG59" s="4">
        <v>5</v>
      </c>
      <c r="BH59" s="6">
        <v>80.5</v>
      </c>
      <c r="BI59" s="4">
        <v>3</v>
      </c>
      <c r="BJ59" s="6">
        <v>43.3</v>
      </c>
      <c r="BK59" s="5">
        <v>0.6667</v>
      </c>
      <c r="BL59" s="5">
        <v>0.8591</v>
      </c>
      <c r="BM59" s="4"/>
      <c r="BN59" s="6"/>
      <c r="BO59" s="4">
        <v>4</v>
      </c>
      <c r="BP59" s="6">
        <v>63.16</v>
      </c>
      <c r="BQ59" s="5"/>
      <c r="BR59" s="5"/>
      <c r="BS59" s="4"/>
      <c r="BT59" s="6"/>
      <c r="BU59" s="4">
        <v>1</v>
      </c>
      <c r="BV59" s="6">
        <v>15.38</v>
      </c>
      <c r="BW59" s="5"/>
      <c r="BX59" s="5"/>
      <c r="BY59" s="4"/>
      <c r="BZ59" s="6"/>
      <c r="CA59" s="4"/>
      <c r="CB59" s="6"/>
      <c r="CC59" s="5"/>
      <c r="CD59" s="5"/>
      <c r="CE59" s="4"/>
      <c r="CF59" s="6"/>
      <c r="CG59" s="4"/>
      <c r="CH59" s="6"/>
      <c r="CI59" s="5"/>
      <c r="CJ59" s="5"/>
      <c r="CK59" s="4"/>
      <c r="CL59" s="6"/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/>
      <c r="CX59" s="6"/>
      <c r="CY59" s="4"/>
      <c r="CZ59" s="6"/>
      <c r="DA59" s="5"/>
      <c r="DB59" s="5"/>
      <c r="DC59" s="4"/>
      <c r="DD59" s="6"/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>
        <v>2</v>
      </c>
      <c r="DV59" s="6">
        <v>11.88</v>
      </c>
      <c r="DW59" s="4"/>
      <c r="DX59" s="6"/>
      <c r="DY59" s="5"/>
      <c r="DZ59" s="5"/>
      <c r="EA59" s="4">
        <v>1</v>
      </c>
      <c r="EB59" s="6">
        <v>14.5</v>
      </c>
      <c r="EC59" s="4">
        <v>1</v>
      </c>
      <c r="ED59" s="6">
        <v>14.5</v>
      </c>
      <c r="EE59" s="5"/>
      <c r="EF59" s="5"/>
      <c r="EG59" s="4">
        <v>2</v>
      </c>
      <c r="EH59" s="6">
        <v>34.28</v>
      </c>
      <c r="EI59" s="4">
        <v>1</v>
      </c>
      <c r="EJ59" s="6">
        <v>15.79</v>
      </c>
      <c r="EK59" s="5">
        <v>1</v>
      </c>
      <c r="EL59" s="5">
        <v>1.171</v>
      </c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  <c r="HY59" s="4"/>
      <c r="HZ59" s="6"/>
      <c r="IA59" s="4"/>
      <c r="IB59" s="6"/>
      <c r="IC59" s="5"/>
      <c r="ID59" s="5"/>
      <c r="IE59" s="4"/>
      <c r="IF59" s="6"/>
      <c r="IG59" s="4"/>
      <c r="IH59" s="6"/>
      <c r="II59" s="5"/>
      <c r="IJ59" s="5"/>
      <c r="IK59" s="4"/>
      <c r="IL59" s="6"/>
      <c r="IM59" s="4"/>
      <c r="IN59" s="6"/>
      <c r="IO59" s="5"/>
      <c r="IP59" s="5"/>
      <c r="IQ59" s="4"/>
      <c r="IR59" s="6"/>
      <c r="IS59" s="4"/>
      <c r="IT59" s="6"/>
      <c r="IU59" s="5"/>
      <c r="IV59" s="5"/>
      <c r="IW59" s="4"/>
      <c r="IX59" s="6"/>
      <c r="IY59" s="4"/>
      <c r="IZ59" s="6"/>
      <c r="JA59" s="5"/>
      <c r="JB59" s="5"/>
      <c r="JC59" s="4"/>
      <c r="JD59" s="6"/>
      <c r="JE59" s="4"/>
      <c r="JF59" s="6"/>
      <c r="JG59" s="5"/>
      <c r="JH59" s="5"/>
      <c r="JI59" s="4">
        <v>514</v>
      </c>
      <c r="JJ59" s="4"/>
      <c r="JK59" s="4"/>
      <c r="JL59" s="4"/>
      <c r="JM59" s="4">
        <v>495</v>
      </c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>
        <v>600</v>
      </c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>
        <v>850</v>
      </c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>
        <v>70</v>
      </c>
      <c r="LL59" s="4"/>
      <c r="LM59" s="4"/>
      <c r="LN59" s="4"/>
      <c r="LO59" s="4"/>
      <c r="LP59" s="4"/>
      <c r="LQ59" s="4"/>
      <c r="LR59" s="4">
        <v>390</v>
      </c>
      <c r="LS59" s="4"/>
      <c r="LT59" s="4"/>
      <c r="LU59" s="4"/>
      <c r="LV59" s="4"/>
      <c r="LW59" s="4"/>
    </row>
    <row r="60">
      <c r="A60" s="3" t="s">
        <v>148</v>
      </c>
      <c r="B60" s="3" t="s">
        <v>160</v>
      </c>
      <c r="C60" s="3" t="s">
        <v>150</v>
      </c>
      <c r="D60" s="3" t="s">
        <v>178</v>
      </c>
      <c r="E60" s="3" t="s">
        <v>237</v>
      </c>
      <c r="F60" s="3" t="s">
        <v>238</v>
      </c>
      <c r="G60" s="3" t="s">
        <v>237</v>
      </c>
      <c r="H60" s="3" t="s">
        <v>180</v>
      </c>
      <c r="I60" s="4">
        <v>394</v>
      </c>
      <c r="J60" s="4">
        <f>=ROUNDDOWN(17.9090909090909,0)</f>
      </c>
      <c r="K60" s="4">
        <v>410</v>
      </c>
      <c r="L60" s="5">
        <v>1</v>
      </c>
      <c r="M60" s="4"/>
      <c r="N60" s="4">
        <f>=ROUNDDOWN({0},0)</f>
      </c>
      <c r="O60" s="4"/>
      <c r="P60" s="5"/>
      <c r="Q60" s="4">
        <v>6</v>
      </c>
      <c r="R60" s="6">
        <v>503.9</v>
      </c>
      <c r="S60" s="4">
        <v>8</v>
      </c>
      <c r="T60" s="6">
        <v>587.15</v>
      </c>
      <c r="U60" s="5">
        <v>-0.25</v>
      </c>
      <c r="V60" s="5">
        <v>-0.1418</v>
      </c>
      <c r="W60" s="4"/>
      <c r="X60" s="6"/>
      <c r="Y60" s="4"/>
      <c r="Z60" s="6"/>
      <c r="AA60" s="5"/>
      <c r="AB60" s="5"/>
      <c r="AC60" s="4">
        <v>2</v>
      </c>
      <c r="AD60" s="6">
        <v>169.02</v>
      </c>
      <c r="AE60" s="4">
        <v>2</v>
      </c>
      <c r="AF60" s="6">
        <v>112.68</v>
      </c>
      <c r="AG60" s="5"/>
      <c r="AH60" s="5">
        <v>0.5</v>
      </c>
      <c r="AI60" s="4"/>
      <c r="AJ60" s="6"/>
      <c r="AK60" s="4"/>
      <c r="AL60" s="6"/>
      <c r="AM60" s="5"/>
      <c r="AN60" s="5"/>
      <c r="AO60" s="4"/>
      <c r="AP60" s="6"/>
      <c r="AQ60" s="4"/>
      <c r="AR60" s="6"/>
      <c r="AS60" s="5"/>
      <c r="AT60" s="5"/>
      <c r="AU60" s="4">
        <v>2</v>
      </c>
      <c r="AV60" s="6">
        <v>216.46</v>
      </c>
      <c r="AW60" s="4"/>
      <c r="AX60" s="6"/>
      <c r="AY60" s="5"/>
      <c r="AZ60" s="5"/>
      <c r="BA60" s="4"/>
      <c r="BB60" s="6"/>
      <c r="BC60" s="4">
        <v>1</v>
      </c>
      <c r="BD60" s="6">
        <v>66.47</v>
      </c>
      <c r="BE60" s="5"/>
      <c r="BF60" s="5"/>
      <c r="BG60" s="4">
        <v>2</v>
      </c>
      <c r="BH60" s="6">
        <v>118.42</v>
      </c>
      <c r="BI60" s="4"/>
      <c r="BJ60" s="6"/>
      <c r="BK60" s="5"/>
      <c r="BL60" s="5"/>
      <c r="BM60" s="4"/>
      <c r="BN60" s="6"/>
      <c r="BO60" s="4"/>
      <c r="BP60" s="6"/>
      <c r="BQ60" s="5"/>
      <c r="BR60" s="5"/>
      <c r="BS60" s="4"/>
      <c r="BT60" s="6"/>
      <c r="BU60" s="4">
        <v>4</v>
      </c>
      <c r="BV60" s="6">
        <v>281.79</v>
      </c>
      <c r="BW60" s="5"/>
      <c r="BX60" s="5"/>
      <c r="BY60" s="4"/>
      <c r="BZ60" s="6"/>
      <c r="CA60" s="4"/>
      <c r="CB60" s="6"/>
      <c r="CC60" s="5"/>
      <c r="CD60" s="5"/>
      <c r="CE60" s="4"/>
      <c r="CF60" s="6"/>
      <c r="CG60" s="4"/>
      <c r="CH60" s="6"/>
      <c r="CI60" s="5"/>
      <c r="CJ60" s="5"/>
      <c r="CK60" s="4"/>
      <c r="CL60" s="6"/>
      <c r="CM60" s="4"/>
      <c r="CN60" s="6"/>
      <c r="CO60" s="5"/>
      <c r="CP60" s="5"/>
      <c r="CQ60" s="4"/>
      <c r="CR60" s="6"/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/>
      <c r="DD60" s="6"/>
      <c r="DE60" s="4">
        <v>1</v>
      </c>
      <c r="DF60" s="6">
        <v>126.21</v>
      </c>
      <c r="DG60" s="5"/>
      <c r="DH60" s="5"/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  <c r="HY60" s="4"/>
      <c r="HZ60" s="6"/>
      <c r="IA60" s="4"/>
      <c r="IB60" s="6"/>
      <c r="IC60" s="5"/>
      <c r="ID60" s="5"/>
      <c r="IE60" s="4"/>
      <c r="IF60" s="6"/>
      <c r="IG60" s="4"/>
      <c r="IH60" s="6"/>
      <c r="II60" s="5"/>
      <c r="IJ60" s="5"/>
      <c r="IK60" s="4"/>
      <c r="IL60" s="6"/>
      <c r="IM60" s="4"/>
      <c r="IN60" s="6"/>
      <c r="IO60" s="5"/>
      <c r="IP60" s="5"/>
      <c r="IQ60" s="4"/>
      <c r="IR60" s="6"/>
      <c r="IS60" s="4"/>
      <c r="IT60" s="6"/>
      <c r="IU60" s="5"/>
      <c r="IV60" s="5"/>
      <c r="IW60" s="4"/>
      <c r="IX60" s="6"/>
      <c r="IY60" s="4"/>
      <c r="IZ60" s="6"/>
      <c r="JA60" s="5"/>
      <c r="JB60" s="5"/>
      <c r="JC60" s="4"/>
      <c r="JD60" s="6"/>
      <c r="JE60" s="4"/>
      <c r="JF60" s="6"/>
      <c r="JG60" s="5"/>
      <c r="JH60" s="5"/>
      <c r="JI60" s="4">
        <v>394</v>
      </c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>
        <v>180</v>
      </c>
      <c r="LO60" s="4"/>
      <c r="LP60" s="4">
        <v>230</v>
      </c>
      <c r="LQ60" s="4"/>
      <c r="LR60" s="4"/>
      <c r="LS60" s="4"/>
      <c r="LT60" s="4"/>
      <c r="LU60" s="4"/>
      <c r="LV60" s="4"/>
      <c r="LW60" s="4"/>
    </row>
    <row r="61">
      <c r="A61" s="3" t="s">
        <v>148</v>
      </c>
      <c r="B61" s="3" t="s">
        <v>171</v>
      </c>
      <c r="C61" s="3" t="s">
        <v>172</v>
      </c>
      <c r="D61" s="3" t="s">
        <v>173</v>
      </c>
      <c r="E61" s="3" t="s">
        <v>239</v>
      </c>
      <c r="F61" s="3" t="s">
        <v>239</v>
      </c>
      <c r="G61" s="3" t="s">
        <v>239</v>
      </c>
      <c r="H61" s="3" t="s">
        <v>162</v>
      </c>
      <c r="I61" s="4">
        <v>132</v>
      </c>
      <c r="J61" s="4">
        <f>=ROUNDDOWN(14.6666666666667,0)</f>
      </c>
      <c r="K61" s="4"/>
      <c r="L61" s="5">
        <v>1</v>
      </c>
      <c r="M61" s="4"/>
      <c r="N61" s="4">
        <f>=ROUNDDOWN({0},0)</f>
      </c>
      <c r="O61" s="4"/>
      <c r="P61" s="5"/>
      <c r="Q61" s="4">
        <v>5</v>
      </c>
      <c r="R61" s="6">
        <v>468.9</v>
      </c>
      <c r="S61" s="4">
        <v>12</v>
      </c>
      <c r="T61" s="6">
        <v>1225.79</v>
      </c>
      <c r="U61" s="5">
        <v>-0.5833</v>
      </c>
      <c r="V61" s="5">
        <v>-0.6175</v>
      </c>
      <c r="W61" s="4"/>
      <c r="X61" s="6"/>
      <c r="Y61" s="4"/>
      <c r="Z61" s="6"/>
      <c r="AA61" s="5"/>
      <c r="AB61" s="5"/>
      <c r="AC61" s="4">
        <v>2</v>
      </c>
      <c r="AD61" s="6">
        <v>194.98</v>
      </c>
      <c r="AE61" s="4">
        <v>3</v>
      </c>
      <c r="AF61" s="6">
        <v>301.81</v>
      </c>
      <c r="AG61" s="5">
        <v>-0.3333</v>
      </c>
      <c r="AH61" s="5">
        <v>-0.354</v>
      </c>
      <c r="AI61" s="4">
        <v>2</v>
      </c>
      <c r="AJ61" s="6">
        <v>187.12</v>
      </c>
      <c r="AK61" s="4"/>
      <c r="AL61" s="6"/>
      <c r="AM61" s="5"/>
      <c r="AN61" s="5"/>
      <c r="AO61" s="4"/>
      <c r="AP61" s="6"/>
      <c r="AQ61" s="4">
        <v>2</v>
      </c>
      <c r="AR61" s="6">
        <v>205</v>
      </c>
      <c r="AS61" s="5"/>
      <c r="AT61" s="5"/>
      <c r="AU61" s="4">
        <v>1</v>
      </c>
      <c r="AV61" s="6">
        <v>86.8</v>
      </c>
      <c r="AW61" s="4">
        <v>4</v>
      </c>
      <c r="AX61" s="6">
        <v>390.6</v>
      </c>
      <c r="AY61" s="5">
        <v>-0.75</v>
      </c>
      <c r="AZ61" s="5">
        <v>-0.7778</v>
      </c>
      <c r="BA61" s="4"/>
      <c r="BB61" s="6"/>
      <c r="BC61" s="4">
        <v>1</v>
      </c>
      <c r="BD61" s="6">
        <v>106.22</v>
      </c>
      <c r="BE61" s="5"/>
      <c r="BF61" s="5"/>
      <c r="BG61" s="4"/>
      <c r="BH61" s="6"/>
      <c r="BI61" s="4"/>
      <c r="BJ61" s="6"/>
      <c r="BK61" s="5"/>
      <c r="BL61" s="5"/>
      <c r="BM61" s="4"/>
      <c r="BN61" s="6"/>
      <c r="BO61" s="4">
        <v>2</v>
      </c>
      <c r="BP61" s="6">
        <v>222.16</v>
      </c>
      <c r="BQ61" s="5"/>
      <c r="BR61" s="5"/>
      <c r="BS61" s="4"/>
      <c r="BT61" s="6"/>
      <c r="BU61" s="4"/>
      <c r="BV61" s="6"/>
      <c r="BW61" s="5"/>
      <c r="BX61" s="5"/>
      <c r="BY61" s="4"/>
      <c r="BZ61" s="6"/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/>
      <c r="CR61" s="6"/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  <c r="HY61" s="4"/>
      <c r="HZ61" s="6"/>
      <c r="IA61" s="4"/>
      <c r="IB61" s="6"/>
      <c r="IC61" s="5"/>
      <c r="ID61" s="5"/>
      <c r="IE61" s="4"/>
      <c r="IF61" s="6"/>
      <c r="IG61" s="4"/>
      <c r="IH61" s="6"/>
      <c r="II61" s="5"/>
      <c r="IJ61" s="5"/>
      <c r="IK61" s="4"/>
      <c r="IL61" s="6"/>
      <c r="IM61" s="4"/>
      <c r="IN61" s="6"/>
      <c r="IO61" s="5"/>
      <c r="IP61" s="5"/>
      <c r="IQ61" s="4"/>
      <c r="IR61" s="6"/>
      <c r="IS61" s="4"/>
      <c r="IT61" s="6"/>
      <c r="IU61" s="5"/>
      <c r="IV61" s="5"/>
      <c r="IW61" s="4"/>
      <c r="IX61" s="6"/>
      <c r="IY61" s="4"/>
      <c r="IZ61" s="6"/>
      <c r="JA61" s="5"/>
      <c r="JB61" s="5"/>
      <c r="JC61" s="4"/>
      <c r="JD61" s="6"/>
      <c r="JE61" s="4"/>
      <c r="JF61" s="6"/>
      <c r="JG61" s="5"/>
      <c r="JH61" s="5"/>
      <c r="JI61" s="4">
        <v>132</v>
      </c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</row>
    <row r="62">
      <c r="A62" s="3" t="s">
        <v>148</v>
      </c>
      <c r="B62" s="3" t="s">
        <v>171</v>
      </c>
      <c r="C62" s="3" t="s">
        <v>240</v>
      </c>
      <c r="D62" s="3" t="s">
        <v>156</v>
      </c>
      <c r="E62" s="3" t="s">
        <v>241</v>
      </c>
      <c r="F62" s="3" t="s">
        <v>241</v>
      </c>
      <c r="G62" s="3" t="s">
        <v>241</v>
      </c>
      <c r="H62" s="3" t="s">
        <v>182</v>
      </c>
      <c r="I62" s="4">
        <v>193</v>
      </c>
      <c r="J62" s="4">
        <f>=ROUNDDOWN(9.65,0)</f>
      </c>
      <c r="K62" s="4">
        <v>700</v>
      </c>
      <c r="L62" s="5">
        <v>0.9167</v>
      </c>
      <c r="M62" s="4"/>
      <c r="N62" s="4">
        <f>=ROUNDDOWN({0},0)</f>
      </c>
      <c r="O62" s="4"/>
      <c r="P62" s="5"/>
      <c r="Q62" s="4">
        <v>12</v>
      </c>
      <c r="R62" s="6">
        <v>377.33</v>
      </c>
      <c r="S62" s="4">
        <v>20</v>
      </c>
      <c r="T62" s="6">
        <v>565.19</v>
      </c>
      <c r="U62" s="5">
        <v>-0.4</v>
      </c>
      <c r="V62" s="5">
        <v>-0.3324</v>
      </c>
      <c r="W62" s="4">
        <v>2</v>
      </c>
      <c r="X62" s="6">
        <v>57.82</v>
      </c>
      <c r="Y62" s="4"/>
      <c r="Z62" s="6"/>
      <c r="AA62" s="5"/>
      <c r="AB62" s="5"/>
      <c r="AC62" s="4">
        <v>4</v>
      </c>
      <c r="AD62" s="6">
        <v>110.88</v>
      </c>
      <c r="AE62" s="4">
        <v>1</v>
      </c>
      <c r="AF62" s="6">
        <v>27.72</v>
      </c>
      <c r="AG62" s="5">
        <v>3</v>
      </c>
      <c r="AH62" s="5">
        <v>3</v>
      </c>
      <c r="AI62" s="4"/>
      <c r="AJ62" s="6"/>
      <c r="AK62" s="4"/>
      <c r="AL62" s="6"/>
      <c r="AM62" s="5"/>
      <c r="AN62" s="5"/>
      <c r="AO62" s="4"/>
      <c r="AP62" s="6"/>
      <c r="AQ62" s="4">
        <v>7</v>
      </c>
      <c r="AR62" s="6">
        <v>199.57</v>
      </c>
      <c r="AS62" s="5"/>
      <c r="AT62" s="5"/>
      <c r="AU62" s="4">
        <v>1</v>
      </c>
      <c r="AV62" s="6">
        <v>28.51</v>
      </c>
      <c r="AW62" s="4">
        <v>10</v>
      </c>
      <c r="AX62" s="6">
        <v>285.1</v>
      </c>
      <c r="AY62" s="5">
        <v>-0.9</v>
      </c>
      <c r="AZ62" s="5">
        <v>-0.9</v>
      </c>
      <c r="BA62" s="4"/>
      <c r="BB62" s="6"/>
      <c r="BC62" s="4"/>
      <c r="BD62" s="6"/>
      <c r="BE62" s="5"/>
      <c r="BF62" s="5"/>
      <c r="BG62" s="4"/>
      <c r="BH62" s="6"/>
      <c r="BI62" s="4">
        <v>2</v>
      </c>
      <c r="BJ62" s="6">
        <v>52.8</v>
      </c>
      <c r="BK62" s="5"/>
      <c r="BL62" s="5"/>
      <c r="BM62" s="4">
        <v>5</v>
      </c>
      <c r="BN62" s="6">
        <v>180.12</v>
      </c>
      <c r="BO62" s="4"/>
      <c r="BP62" s="6"/>
      <c r="BQ62" s="5"/>
      <c r="BR62" s="5"/>
      <c r="BS62" s="4"/>
      <c r="BT62" s="6"/>
      <c r="BU62" s="4"/>
      <c r="BV62" s="6"/>
      <c r="BW62" s="5"/>
      <c r="BX62" s="5"/>
      <c r="BY62" s="4"/>
      <c r="BZ62" s="6"/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/>
      <c r="DV62" s="6"/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  <c r="HY62" s="4"/>
      <c r="HZ62" s="6"/>
      <c r="IA62" s="4"/>
      <c r="IB62" s="6"/>
      <c r="IC62" s="5"/>
      <c r="ID62" s="5"/>
      <c r="IE62" s="4"/>
      <c r="IF62" s="6"/>
      <c r="IG62" s="4"/>
      <c r="IH62" s="6"/>
      <c r="II62" s="5"/>
      <c r="IJ62" s="5"/>
      <c r="IK62" s="4"/>
      <c r="IL62" s="6"/>
      <c r="IM62" s="4"/>
      <c r="IN62" s="6"/>
      <c r="IO62" s="5"/>
      <c r="IP62" s="5"/>
      <c r="IQ62" s="4"/>
      <c r="IR62" s="6"/>
      <c r="IS62" s="4"/>
      <c r="IT62" s="6"/>
      <c r="IU62" s="5"/>
      <c r="IV62" s="5"/>
      <c r="IW62" s="4"/>
      <c r="IX62" s="6"/>
      <c r="IY62" s="4"/>
      <c r="IZ62" s="6"/>
      <c r="JA62" s="5"/>
      <c r="JB62" s="5"/>
      <c r="JC62" s="4"/>
      <c r="JD62" s="6"/>
      <c r="JE62" s="4"/>
      <c r="JF62" s="6"/>
      <c r="JG62" s="5"/>
      <c r="JH62" s="5"/>
      <c r="JI62" s="4">
        <v>193</v>
      </c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>
        <v>700</v>
      </c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</row>
    <row r="63">
      <c r="A63" s="3" t="s">
        <v>148</v>
      </c>
      <c r="B63" s="3" t="s">
        <v>160</v>
      </c>
      <c r="C63" s="3" t="s">
        <v>172</v>
      </c>
      <c r="D63" s="3" t="s">
        <v>183</v>
      </c>
      <c r="E63" s="3" t="s">
        <v>242</v>
      </c>
      <c r="F63" s="3" t="s">
        <v>242</v>
      </c>
      <c r="G63" s="3" t="s">
        <v>242</v>
      </c>
      <c r="H63" s="3" t="s">
        <v>162</v>
      </c>
      <c r="I63" s="4">
        <v>43</v>
      </c>
      <c r="J63" s="4">
        <f>=ROUNDDOWN(2.38888888888889,0)</f>
      </c>
      <c r="K63" s="4">
        <v>250</v>
      </c>
      <c r="L63" s="5">
        <v>0.7714</v>
      </c>
      <c r="M63" s="4"/>
      <c r="N63" s="4">
        <f>=ROUNDDOWN({0},0)</f>
      </c>
      <c r="O63" s="4"/>
      <c r="P63" s="5"/>
      <c r="Q63" s="4">
        <v>5</v>
      </c>
      <c r="R63" s="6">
        <v>274.99</v>
      </c>
      <c r="S63" s="4">
        <v>21</v>
      </c>
      <c r="T63" s="6">
        <v>1083.26</v>
      </c>
      <c r="U63" s="5">
        <v>-0.7619</v>
      </c>
      <c r="V63" s="5">
        <v>-0.7461</v>
      </c>
      <c r="W63" s="4"/>
      <c r="X63" s="6"/>
      <c r="Y63" s="4"/>
      <c r="Z63" s="6"/>
      <c r="AA63" s="5"/>
      <c r="AB63" s="5"/>
      <c r="AC63" s="4">
        <v>2</v>
      </c>
      <c r="AD63" s="6">
        <v>110.36</v>
      </c>
      <c r="AE63" s="4">
        <v>7</v>
      </c>
      <c r="AF63" s="6">
        <v>391.78</v>
      </c>
      <c r="AG63" s="5">
        <v>-0.7143</v>
      </c>
      <c r="AH63" s="5">
        <v>-0.7183</v>
      </c>
      <c r="AI63" s="4"/>
      <c r="AJ63" s="6"/>
      <c r="AK63" s="4">
        <v>1</v>
      </c>
      <c r="AL63" s="6">
        <v>55.18</v>
      </c>
      <c r="AM63" s="5"/>
      <c r="AN63" s="5"/>
      <c r="AO63" s="4"/>
      <c r="AP63" s="6"/>
      <c r="AQ63" s="4">
        <v>7</v>
      </c>
      <c r="AR63" s="6">
        <v>333.93</v>
      </c>
      <c r="AS63" s="5"/>
      <c r="AT63" s="5"/>
      <c r="AU63" s="4">
        <v>2</v>
      </c>
      <c r="AV63" s="6">
        <v>104.16</v>
      </c>
      <c r="AW63" s="4">
        <v>2</v>
      </c>
      <c r="AX63" s="6">
        <v>104.16</v>
      </c>
      <c r="AY63" s="5"/>
      <c r="AZ63" s="5"/>
      <c r="BA63" s="4"/>
      <c r="BB63" s="6"/>
      <c r="BC63" s="4">
        <v>1</v>
      </c>
      <c r="BD63" s="6">
        <v>66.15</v>
      </c>
      <c r="BE63" s="5"/>
      <c r="BF63" s="5"/>
      <c r="BG63" s="4"/>
      <c r="BH63" s="6"/>
      <c r="BI63" s="4"/>
      <c r="BJ63" s="6"/>
      <c r="BK63" s="5"/>
      <c r="BL63" s="5"/>
      <c r="BM63" s="4"/>
      <c r="BN63" s="6"/>
      <c r="BO63" s="4">
        <v>3</v>
      </c>
      <c r="BP63" s="6">
        <v>132.06</v>
      </c>
      <c r="BQ63" s="5"/>
      <c r="BR63" s="5"/>
      <c r="BS63" s="4"/>
      <c r="BT63" s="6"/>
      <c r="BU63" s="4"/>
      <c r="BV63" s="6"/>
      <c r="BW63" s="5"/>
      <c r="BX63" s="5"/>
      <c r="BY63" s="4"/>
      <c r="BZ63" s="6"/>
      <c r="CA63" s="4"/>
      <c r="CB63" s="6"/>
      <c r="CC63" s="5"/>
      <c r="CD63" s="5"/>
      <c r="CE63" s="4"/>
      <c r="CF63" s="6"/>
      <c r="CG63" s="4"/>
      <c r="CH63" s="6"/>
      <c r="CI63" s="5"/>
      <c r="CJ63" s="5"/>
      <c r="CK63" s="4"/>
      <c r="CL63" s="6"/>
      <c r="CM63" s="4"/>
      <c r="CN63" s="6"/>
      <c r="CO63" s="5"/>
      <c r="CP63" s="5"/>
      <c r="CQ63" s="4"/>
      <c r="CR63" s="6"/>
      <c r="CS63" s="4"/>
      <c r="CT63" s="6"/>
      <c r="CU63" s="5"/>
      <c r="CV63" s="5"/>
      <c r="CW63" s="4">
        <v>1</v>
      </c>
      <c r="CX63" s="6">
        <v>60.47</v>
      </c>
      <c r="CY63" s="4"/>
      <c r="CZ63" s="6"/>
      <c r="DA63" s="5"/>
      <c r="DB63" s="5"/>
      <c r="DC63" s="4"/>
      <c r="DD63" s="6"/>
      <c r="DE63" s="4"/>
      <c r="DF63" s="6"/>
      <c r="DG63" s="5"/>
      <c r="DH63" s="5"/>
      <c r="DI63" s="4"/>
      <c r="DJ63" s="6"/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  <c r="HY63" s="4"/>
      <c r="HZ63" s="6"/>
      <c r="IA63" s="4"/>
      <c r="IB63" s="6"/>
      <c r="IC63" s="5"/>
      <c r="ID63" s="5"/>
      <c r="IE63" s="4"/>
      <c r="IF63" s="6"/>
      <c r="IG63" s="4"/>
      <c r="IH63" s="6"/>
      <c r="II63" s="5"/>
      <c r="IJ63" s="5"/>
      <c r="IK63" s="4"/>
      <c r="IL63" s="6"/>
      <c r="IM63" s="4"/>
      <c r="IN63" s="6"/>
      <c r="IO63" s="5"/>
      <c r="IP63" s="5"/>
      <c r="IQ63" s="4"/>
      <c r="IR63" s="6"/>
      <c r="IS63" s="4"/>
      <c r="IT63" s="6"/>
      <c r="IU63" s="5"/>
      <c r="IV63" s="5"/>
      <c r="IW63" s="4"/>
      <c r="IX63" s="6"/>
      <c r="IY63" s="4"/>
      <c r="IZ63" s="6"/>
      <c r="JA63" s="5"/>
      <c r="JB63" s="5"/>
      <c r="JC63" s="4"/>
      <c r="JD63" s="6"/>
      <c r="JE63" s="4"/>
      <c r="JF63" s="6"/>
      <c r="JG63" s="5"/>
      <c r="JH63" s="5"/>
      <c r="JI63" s="4">
        <v>43</v>
      </c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>
        <v>250</v>
      </c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</row>
    <row r="64">
      <c r="A64" s="3" t="s">
        <v>148</v>
      </c>
      <c r="B64" s="3" t="s">
        <v>160</v>
      </c>
      <c r="C64" s="3" t="s">
        <v>199</v>
      </c>
      <c r="D64" s="3" t="s">
        <v>200</v>
      </c>
      <c r="E64" s="3" t="s">
        <v>243</v>
      </c>
      <c r="F64" s="3" t="s">
        <v>243</v>
      </c>
      <c r="G64" s="3" t="s">
        <v>243</v>
      </c>
      <c r="H64" s="3" t="s">
        <v>244</v>
      </c>
      <c r="I64" s="4">
        <v>27</v>
      </c>
      <c r="J64" s="4">
        <f>=ROUNDDOWN(10.3846153846154,0)</f>
      </c>
      <c r="K64" s="4"/>
      <c r="L64" s="5">
        <v>1</v>
      </c>
      <c r="M64" s="4"/>
      <c r="N64" s="4">
        <f>=ROUNDDOWN({0},0)</f>
      </c>
      <c r="O64" s="4"/>
      <c r="P64" s="5"/>
      <c r="Q64" s="4">
        <v>6</v>
      </c>
      <c r="R64" s="6">
        <v>213.63</v>
      </c>
      <c r="S64" s="4">
        <v>6</v>
      </c>
      <c r="T64" s="6">
        <v>216.3</v>
      </c>
      <c r="U64" s="5"/>
      <c r="V64" s="5">
        <v>-0.0123</v>
      </c>
      <c r="W64" s="4"/>
      <c r="X64" s="6"/>
      <c r="Y64" s="4"/>
      <c r="Z64" s="6"/>
      <c r="AA64" s="5"/>
      <c r="AB64" s="5"/>
      <c r="AC64" s="4">
        <v>2</v>
      </c>
      <c r="AD64" s="6">
        <v>73.5</v>
      </c>
      <c r="AE64" s="4">
        <v>1</v>
      </c>
      <c r="AF64" s="6">
        <v>36.75</v>
      </c>
      <c r="AG64" s="5">
        <v>1</v>
      </c>
      <c r="AH64" s="5">
        <v>1</v>
      </c>
      <c r="AI64" s="4"/>
      <c r="AJ64" s="6"/>
      <c r="AK64" s="4"/>
      <c r="AL64" s="6"/>
      <c r="AM64" s="5"/>
      <c r="AN64" s="5"/>
      <c r="AO64" s="4">
        <v>2</v>
      </c>
      <c r="AP64" s="6">
        <v>51.46</v>
      </c>
      <c r="AQ64" s="4">
        <v>2</v>
      </c>
      <c r="AR64" s="6">
        <v>73.5</v>
      </c>
      <c r="AS64" s="5"/>
      <c r="AT64" s="5">
        <v>-0.2999</v>
      </c>
      <c r="AU64" s="4"/>
      <c r="AV64" s="6"/>
      <c r="AW64" s="4">
        <v>1</v>
      </c>
      <c r="AX64" s="6">
        <v>37.8</v>
      </c>
      <c r="AY64" s="5"/>
      <c r="AZ64" s="5"/>
      <c r="BA64" s="4">
        <v>1</v>
      </c>
      <c r="BB64" s="6">
        <v>36.75</v>
      </c>
      <c r="BC64" s="4">
        <v>1</v>
      </c>
      <c r="BD64" s="6">
        <v>36.75</v>
      </c>
      <c r="BE64" s="5"/>
      <c r="BF64" s="5"/>
      <c r="BG64" s="4"/>
      <c r="BH64" s="6"/>
      <c r="BI64" s="4"/>
      <c r="BJ64" s="6"/>
      <c r="BK64" s="5"/>
      <c r="BL64" s="5"/>
      <c r="BM64" s="4">
        <v>1</v>
      </c>
      <c r="BN64" s="6">
        <v>51.92</v>
      </c>
      <c r="BO64" s="4"/>
      <c r="BP64" s="6"/>
      <c r="BQ64" s="5"/>
      <c r="BR64" s="5"/>
      <c r="BS64" s="4"/>
      <c r="BT64" s="6"/>
      <c r="BU64" s="4"/>
      <c r="BV64" s="6"/>
      <c r="BW64" s="5"/>
      <c r="BX64" s="5"/>
      <c r="BY64" s="4"/>
      <c r="BZ64" s="6"/>
      <c r="CA64" s="4"/>
      <c r="CB64" s="6"/>
      <c r="CC64" s="5"/>
      <c r="CD64" s="5"/>
      <c r="CE64" s="4"/>
      <c r="CF64" s="6"/>
      <c r="CG64" s="4"/>
      <c r="CH64" s="6"/>
      <c r="CI64" s="5"/>
      <c r="CJ64" s="5"/>
      <c r="CK64" s="4"/>
      <c r="CL64" s="6"/>
      <c r="CM64" s="4"/>
      <c r="CN64" s="6"/>
      <c r="CO64" s="5"/>
      <c r="CP64" s="5"/>
      <c r="CQ64" s="4"/>
      <c r="CR64" s="6"/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>
        <v>1</v>
      </c>
      <c r="FT64" s="6">
        <v>31.5</v>
      </c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  <c r="HY64" s="4"/>
      <c r="HZ64" s="6"/>
      <c r="IA64" s="4"/>
      <c r="IB64" s="6"/>
      <c r="IC64" s="5"/>
      <c r="ID64" s="5"/>
      <c r="IE64" s="4"/>
      <c r="IF64" s="6"/>
      <c r="IG64" s="4"/>
      <c r="IH64" s="6"/>
      <c r="II64" s="5"/>
      <c r="IJ64" s="5"/>
      <c r="IK64" s="4"/>
      <c r="IL64" s="6"/>
      <c r="IM64" s="4"/>
      <c r="IN64" s="6"/>
      <c r="IO64" s="5"/>
      <c r="IP64" s="5"/>
      <c r="IQ64" s="4"/>
      <c r="IR64" s="6"/>
      <c r="IS64" s="4"/>
      <c r="IT64" s="6"/>
      <c r="IU64" s="5"/>
      <c r="IV64" s="5"/>
      <c r="IW64" s="4"/>
      <c r="IX64" s="6"/>
      <c r="IY64" s="4"/>
      <c r="IZ64" s="6"/>
      <c r="JA64" s="5"/>
      <c r="JB64" s="5"/>
      <c r="JC64" s="4"/>
      <c r="JD64" s="6"/>
      <c r="JE64" s="4"/>
      <c r="JF64" s="6"/>
      <c r="JG64" s="5"/>
      <c r="JH64" s="5"/>
      <c r="JI64" s="4">
        <v>27</v>
      </c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</row>
    <row r="65">
      <c r="A65" s="3" t="s">
        <v>148</v>
      </c>
      <c r="B65" s="3" t="s">
        <v>175</v>
      </c>
      <c r="C65" s="3" t="s">
        <v>172</v>
      </c>
      <c r="D65" s="3" t="s">
        <v>172</v>
      </c>
      <c r="E65" s="3" t="s">
        <v>245</v>
      </c>
      <c r="F65" s="3" t="s">
        <v>182</v>
      </c>
      <c r="G65" s="3" t="s">
        <v>182</v>
      </c>
      <c r="H65" s="3" t="s">
        <v>162</v>
      </c>
      <c r="I65" s="4"/>
      <c r="J65" s="4">
        <f>=ROUNDDOWN({0},0)</f>
      </c>
      <c r="K65" s="4"/>
      <c r="L65" s="5"/>
      <c r="M65" s="4"/>
      <c r="N65" s="4">
        <f>=ROUNDDOWN({0},0)</f>
      </c>
      <c r="O65" s="4"/>
      <c r="P65" s="5"/>
      <c r="Q65" s="4"/>
      <c r="R65" s="6"/>
      <c r="S65" s="4">
        <v>4</v>
      </c>
      <c r="T65" s="6">
        <v>571.98</v>
      </c>
      <c r="U65" s="5"/>
      <c r="V65" s="5"/>
      <c r="W65" s="4"/>
      <c r="X65" s="6"/>
      <c r="Y65" s="4"/>
      <c r="Z65" s="6"/>
      <c r="AA65" s="5"/>
      <c r="AB65" s="5"/>
      <c r="AC65" s="4"/>
      <c r="AD65" s="6"/>
      <c r="AE65" s="4"/>
      <c r="AF65" s="6"/>
      <c r="AG65" s="5"/>
      <c r="AH65" s="5"/>
      <c r="AI65" s="4"/>
      <c r="AJ65" s="6"/>
      <c r="AK65" s="4">
        <v>2</v>
      </c>
      <c r="AL65" s="6">
        <v>300.6</v>
      </c>
      <c r="AM65" s="5"/>
      <c r="AN65" s="5"/>
      <c r="AO65" s="4"/>
      <c r="AP65" s="6"/>
      <c r="AQ65" s="4"/>
      <c r="AR65" s="6"/>
      <c r="AS65" s="5"/>
      <c r="AT65" s="5"/>
      <c r="AU65" s="4"/>
      <c r="AV65" s="6"/>
      <c r="AW65" s="4"/>
      <c r="AX65" s="6"/>
      <c r="AY65" s="5"/>
      <c r="AZ65" s="5"/>
      <c r="BA65" s="4"/>
      <c r="BB65" s="6"/>
      <c r="BC65" s="4"/>
      <c r="BD65" s="6"/>
      <c r="BE65" s="5"/>
      <c r="BF65" s="5"/>
      <c r="BG65" s="4"/>
      <c r="BH65" s="6"/>
      <c r="BI65" s="4">
        <v>1</v>
      </c>
      <c r="BJ65" s="6">
        <v>127.33</v>
      </c>
      <c r="BK65" s="5"/>
      <c r="BL65" s="5"/>
      <c r="BM65" s="4"/>
      <c r="BN65" s="6"/>
      <c r="BO65" s="4">
        <v>1</v>
      </c>
      <c r="BP65" s="6">
        <v>144.05</v>
      </c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/>
      <c r="CB65" s="6"/>
      <c r="CC65" s="5"/>
      <c r="CD65" s="5"/>
      <c r="CE65" s="4"/>
      <c r="CF65" s="6"/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  <c r="HY65" s="4"/>
      <c r="HZ65" s="6"/>
      <c r="IA65" s="4"/>
      <c r="IB65" s="6"/>
      <c r="IC65" s="5"/>
      <c r="ID65" s="5"/>
      <c r="IE65" s="4"/>
      <c r="IF65" s="6"/>
      <c r="IG65" s="4"/>
      <c r="IH65" s="6"/>
      <c r="II65" s="5"/>
      <c r="IJ65" s="5"/>
      <c r="IK65" s="4"/>
      <c r="IL65" s="6"/>
      <c r="IM65" s="4"/>
      <c r="IN65" s="6"/>
      <c r="IO65" s="5"/>
      <c r="IP65" s="5"/>
      <c r="IQ65" s="4"/>
      <c r="IR65" s="6"/>
      <c r="IS65" s="4"/>
      <c r="IT65" s="6"/>
      <c r="IU65" s="5"/>
      <c r="IV65" s="5"/>
      <c r="IW65" s="4"/>
      <c r="IX65" s="6"/>
      <c r="IY65" s="4"/>
      <c r="IZ65" s="6"/>
      <c r="JA65" s="5"/>
      <c r="JB65" s="5"/>
      <c r="JC65" s="4"/>
      <c r="JD65" s="6"/>
      <c r="JE65" s="4"/>
      <c r="JF65" s="6"/>
      <c r="JG65" s="5"/>
      <c r="JH65" s="5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</row>
    <row r="66">
      <c r="A66" s="3" t="s">
        <v>148</v>
      </c>
      <c r="B66" s="3" t="s">
        <v>246</v>
      </c>
      <c r="C66" s="3" t="s">
        <v>172</v>
      </c>
      <c r="D66" s="3" t="s">
        <v>183</v>
      </c>
      <c r="E66" s="3" t="s">
        <v>247</v>
      </c>
      <c r="F66" s="3" t="s">
        <v>247</v>
      </c>
      <c r="G66" s="3" t="s">
        <v>247</v>
      </c>
      <c r="H66" s="3" t="s">
        <v>248</v>
      </c>
      <c r="I66" s="4"/>
      <c r="J66" s="4">
        <f>=ROUNDDOWN({0},0)</f>
      </c>
      <c r="K66" s="4"/>
      <c r="L66" s="5"/>
      <c r="M66" s="4"/>
      <c r="N66" s="4">
        <f>=ROUNDDOWN({0},0)</f>
      </c>
      <c r="O66" s="4"/>
      <c r="P66" s="5"/>
      <c r="Q66" s="4"/>
      <c r="R66" s="6"/>
      <c r="S66" s="4">
        <v>1</v>
      </c>
      <c r="T66" s="6">
        <v>36.22</v>
      </c>
      <c r="U66" s="5"/>
      <c r="V66" s="5"/>
      <c r="W66" s="4"/>
      <c r="X66" s="6"/>
      <c r="Y66" s="4"/>
      <c r="Z66" s="6"/>
      <c r="AA66" s="5"/>
      <c r="AB66" s="5"/>
      <c r="AC66" s="4"/>
      <c r="AD66" s="6"/>
      <c r="AE66" s="4"/>
      <c r="AF66" s="6"/>
      <c r="AG66" s="5"/>
      <c r="AH66" s="5"/>
      <c r="AI66" s="4"/>
      <c r="AJ66" s="6"/>
      <c r="AK66" s="4"/>
      <c r="AL66" s="6"/>
      <c r="AM66" s="5"/>
      <c r="AN66" s="5"/>
      <c r="AO66" s="4"/>
      <c r="AP66" s="6"/>
      <c r="AQ66" s="4"/>
      <c r="AR66" s="6"/>
      <c r="AS66" s="5"/>
      <c r="AT66" s="5"/>
      <c r="AU66" s="4"/>
      <c r="AV66" s="6"/>
      <c r="AW66" s="4"/>
      <c r="AX66" s="6"/>
      <c r="AY66" s="5"/>
      <c r="AZ66" s="5"/>
      <c r="BA66" s="4"/>
      <c r="BB66" s="6"/>
      <c r="BC66" s="4"/>
      <c r="BD66" s="6"/>
      <c r="BE66" s="5"/>
      <c r="BF66" s="5"/>
      <c r="BG66" s="4"/>
      <c r="BH66" s="6"/>
      <c r="BI66" s="4"/>
      <c r="BJ66" s="6"/>
      <c r="BK66" s="5"/>
      <c r="BL66" s="5"/>
      <c r="BM66" s="4"/>
      <c r="BN66" s="6"/>
      <c r="BO66" s="4">
        <v>1</v>
      </c>
      <c r="BP66" s="6">
        <v>36.22</v>
      </c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/>
      <c r="CB66" s="6"/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/>
      <c r="DJ66" s="6"/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  <c r="HY66" s="4"/>
      <c r="HZ66" s="6"/>
      <c r="IA66" s="4"/>
      <c r="IB66" s="6"/>
      <c r="IC66" s="5"/>
      <c r="ID66" s="5"/>
      <c r="IE66" s="4"/>
      <c r="IF66" s="6"/>
      <c r="IG66" s="4"/>
      <c r="IH66" s="6"/>
      <c r="II66" s="5"/>
      <c r="IJ66" s="5"/>
      <c r="IK66" s="4"/>
      <c r="IL66" s="6"/>
      <c r="IM66" s="4"/>
      <c r="IN66" s="6"/>
      <c r="IO66" s="5"/>
      <c r="IP66" s="5"/>
      <c r="IQ66" s="4"/>
      <c r="IR66" s="6"/>
      <c r="IS66" s="4"/>
      <c r="IT66" s="6"/>
      <c r="IU66" s="5"/>
      <c r="IV66" s="5"/>
      <c r="IW66" s="4"/>
      <c r="IX66" s="6"/>
      <c r="IY66" s="4"/>
      <c r="IZ66" s="6"/>
      <c r="JA66" s="5"/>
      <c r="JB66" s="5"/>
      <c r="JC66" s="4"/>
      <c r="JD66" s="6"/>
      <c r="JE66" s="4"/>
      <c r="JF66" s="6"/>
      <c r="JG66" s="5"/>
      <c r="JH66" s="5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</row>
    <row r="67">
      <c r="A67" s="3" t="s">
        <v>148</v>
      </c>
      <c r="B67" s="3" t="s">
        <v>249</v>
      </c>
      <c r="C67" s="3" t="s">
        <v>150</v>
      </c>
      <c r="D67" s="3" t="s">
        <v>151</v>
      </c>
      <c r="E67" s="3" t="s">
        <v>250</v>
      </c>
      <c r="F67" s="3" t="s">
        <v>182</v>
      </c>
      <c r="G67" s="3" t="s">
        <v>182</v>
      </c>
      <c r="H67" s="3" t="s">
        <v>182</v>
      </c>
      <c r="I67" s="4"/>
      <c r="J67" s="4">
        <f>=ROUNDDOWN({0},0)</f>
      </c>
      <c r="K67" s="4"/>
      <c r="L67" s="5"/>
      <c r="M67" s="4"/>
      <c r="N67" s="4">
        <f>=ROUNDDOWN({0},0)</f>
      </c>
      <c r="O67" s="4"/>
      <c r="P67" s="5"/>
      <c r="Q67" s="4"/>
      <c r="R67" s="6"/>
      <c r="S67" s="4">
        <v>10</v>
      </c>
      <c r="T67" s="6">
        <v>100</v>
      </c>
      <c r="U67" s="5"/>
      <c r="V67" s="5"/>
      <c r="W67" s="4"/>
      <c r="X67" s="6"/>
      <c r="Y67" s="4"/>
      <c r="Z67" s="6"/>
      <c r="AA67" s="5"/>
      <c r="AB67" s="5"/>
      <c r="AC67" s="4"/>
      <c r="AD67" s="6"/>
      <c r="AE67" s="4"/>
      <c r="AF67" s="6"/>
      <c r="AG67" s="5"/>
      <c r="AH67" s="5"/>
      <c r="AI67" s="4"/>
      <c r="AJ67" s="6"/>
      <c r="AK67" s="4"/>
      <c r="AL67" s="6"/>
      <c r="AM67" s="5"/>
      <c r="AN67" s="5"/>
      <c r="AO67" s="4"/>
      <c r="AP67" s="6"/>
      <c r="AQ67" s="4"/>
      <c r="AR67" s="6"/>
      <c r="AS67" s="5"/>
      <c r="AT67" s="5"/>
      <c r="AU67" s="4"/>
      <c r="AV67" s="6"/>
      <c r="AW67" s="4"/>
      <c r="AX67" s="6"/>
      <c r="AY67" s="5"/>
      <c r="AZ67" s="5"/>
      <c r="BA67" s="4"/>
      <c r="BB67" s="6"/>
      <c r="BC67" s="4"/>
      <c r="BD67" s="6"/>
      <c r="BE67" s="5"/>
      <c r="BF67" s="5"/>
      <c r="BG67" s="4"/>
      <c r="BH67" s="6"/>
      <c r="BI67" s="4"/>
      <c r="BJ67" s="6"/>
      <c r="BK67" s="5"/>
      <c r="BL67" s="5"/>
      <c r="BM67" s="4"/>
      <c r="BN67" s="6"/>
      <c r="BO67" s="4">
        <v>10</v>
      </c>
      <c r="BP67" s="6">
        <v>100</v>
      </c>
      <c r="BQ67" s="5"/>
      <c r="BR67" s="5"/>
      <c r="BS67" s="4"/>
      <c r="BT67" s="6"/>
      <c r="BU67" s="4"/>
      <c r="BV67" s="6"/>
      <c r="BW67" s="5"/>
      <c r="BX67" s="5"/>
      <c r="BY67" s="4"/>
      <c r="BZ67" s="6"/>
      <c r="CA67" s="4"/>
      <c r="CB67" s="6"/>
      <c r="CC67" s="5"/>
      <c r="CD67" s="5"/>
      <c r="CE67" s="4"/>
      <c r="CF67" s="6"/>
      <c r="CG67" s="4"/>
      <c r="CH67" s="6"/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/>
      <c r="DJ67" s="6"/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  <c r="HY67" s="4"/>
      <c r="HZ67" s="6"/>
      <c r="IA67" s="4"/>
      <c r="IB67" s="6"/>
      <c r="IC67" s="5"/>
      <c r="ID67" s="5"/>
      <c r="IE67" s="4"/>
      <c r="IF67" s="6"/>
      <c r="IG67" s="4"/>
      <c r="IH67" s="6"/>
      <c r="II67" s="5"/>
      <c r="IJ67" s="5"/>
      <c r="IK67" s="4"/>
      <c r="IL67" s="6"/>
      <c r="IM67" s="4"/>
      <c r="IN67" s="6"/>
      <c r="IO67" s="5"/>
      <c r="IP67" s="5"/>
      <c r="IQ67" s="4"/>
      <c r="IR67" s="6"/>
      <c r="IS67" s="4"/>
      <c r="IT67" s="6"/>
      <c r="IU67" s="5"/>
      <c r="IV67" s="5"/>
      <c r="IW67" s="4"/>
      <c r="IX67" s="6"/>
      <c r="IY67" s="4"/>
      <c r="IZ67" s="6"/>
      <c r="JA67" s="5"/>
      <c r="JB67" s="5"/>
      <c r="JC67" s="4"/>
      <c r="JD67" s="6"/>
      <c r="JE67" s="4"/>
      <c r="JF67" s="6"/>
      <c r="JG67" s="5"/>
      <c r="JH67" s="5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</row>
    <row r="68">
      <c r="A68" s="3" t="s">
        <v>148</v>
      </c>
      <c r="B68" s="3" t="s">
        <v>160</v>
      </c>
      <c r="C68" s="3" t="s">
        <v>199</v>
      </c>
      <c r="D68" s="3" t="s">
        <v>200</v>
      </c>
      <c r="E68" s="3" t="s">
        <v>251</v>
      </c>
      <c r="F68" s="3" t="s">
        <v>251</v>
      </c>
      <c r="G68" s="3" t="s">
        <v>251</v>
      </c>
      <c r="H68" s="3" t="s">
        <v>244</v>
      </c>
      <c r="I68" s="4"/>
      <c r="J68" s="4">
        <f>=ROUNDDOWN({0},0)</f>
      </c>
      <c r="K68" s="4"/>
      <c r="L68" s="5"/>
      <c r="M68" s="4"/>
      <c r="N68" s="4">
        <f>=ROUNDDOWN({0},0)</f>
      </c>
      <c r="O68" s="4"/>
      <c r="P68" s="5"/>
      <c r="Q68" s="4"/>
      <c r="R68" s="6"/>
      <c r="S68" s="4">
        <v>12</v>
      </c>
      <c r="T68" s="6">
        <v>396.33</v>
      </c>
      <c r="U68" s="5"/>
      <c r="V68" s="5"/>
      <c r="W68" s="4"/>
      <c r="X68" s="6"/>
      <c r="Y68" s="4"/>
      <c r="Z68" s="6"/>
      <c r="AA68" s="5"/>
      <c r="AB68" s="5"/>
      <c r="AC68" s="4"/>
      <c r="AD68" s="6"/>
      <c r="AE68" s="4">
        <v>2</v>
      </c>
      <c r="AF68" s="6">
        <v>68.24</v>
      </c>
      <c r="AG68" s="5"/>
      <c r="AH68" s="5"/>
      <c r="AI68" s="4"/>
      <c r="AJ68" s="6"/>
      <c r="AK68" s="4"/>
      <c r="AL68" s="6"/>
      <c r="AM68" s="5"/>
      <c r="AN68" s="5"/>
      <c r="AO68" s="4"/>
      <c r="AP68" s="6"/>
      <c r="AQ68" s="4"/>
      <c r="AR68" s="6"/>
      <c r="AS68" s="5"/>
      <c r="AT68" s="5"/>
      <c r="AU68" s="4"/>
      <c r="AV68" s="6"/>
      <c r="AW68" s="4">
        <v>2</v>
      </c>
      <c r="AX68" s="6">
        <v>70.2</v>
      </c>
      <c r="AY68" s="5"/>
      <c r="AZ68" s="5"/>
      <c r="BA68" s="4"/>
      <c r="BB68" s="6"/>
      <c r="BC68" s="4">
        <v>1</v>
      </c>
      <c r="BD68" s="6">
        <v>34.12</v>
      </c>
      <c r="BE68" s="5"/>
      <c r="BF68" s="5"/>
      <c r="BG68" s="4"/>
      <c r="BH68" s="6"/>
      <c r="BI68" s="4"/>
      <c r="BJ68" s="6"/>
      <c r="BK68" s="5"/>
      <c r="BL68" s="5"/>
      <c r="BM68" s="4"/>
      <c r="BN68" s="6"/>
      <c r="BO68" s="4"/>
      <c r="BP68" s="6"/>
      <c r="BQ68" s="5"/>
      <c r="BR68" s="5"/>
      <c r="BS68" s="4"/>
      <c r="BT68" s="6"/>
      <c r="BU68" s="4"/>
      <c r="BV68" s="6"/>
      <c r="BW68" s="5"/>
      <c r="BX68" s="5"/>
      <c r="BY68" s="4"/>
      <c r="BZ68" s="6"/>
      <c r="CA68" s="4">
        <v>3</v>
      </c>
      <c r="CB68" s="6">
        <v>106.77</v>
      </c>
      <c r="CC68" s="5"/>
      <c r="CD68" s="5"/>
      <c r="CE68" s="4"/>
      <c r="CF68" s="6"/>
      <c r="CG68" s="4"/>
      <c r="CH68" s="6"/>
      <c r="CI68" s="5"/>
      <c r="CJ68" s="5"/>
      <c r="CK68" s="4"/>
      <c r="CL68" s="6"/>
      <c r="CM68" s="4"/>
      <c r="CN68" s="6"/>
      <c r="CO68" s="5"/>
      <c r="CP68" s="5"/>
      <c r="CQ68" s="4"/>
      <c r="CR68" s="6"/>
      <c r="CS68" s="4"/>
      <c r="CT68" s="6"/>
      <c r="CU68" s="5"/>
      <c r="CV68" s="5"/>
      <c r="CW68" s="4"/>
      <c r="CX68" s="6"/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/>
      <c r="DJ68" s="6"/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/>
      <c r="DV68" s="6"/>
      <c r="DW68" s="4"/>
      <c r="DX68" s="6"/>
      <c r="DY68" s="5"/>
      <c r="DZ68" s="5"/>
      <c r="EA68" s="4"/>
      <c r="EB68" s="6"/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/>
      <c r="FF68" s="6"/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>
        <v>4</v>
      </c>
      <c r="FT68" s="6">
        <v>117</v>
      </c>
      <c r="FU68" s="5"/>
      <c r="FV68" s="5"/>
      <c r="FW68" s="4"/>
      <c r="FX68" s="6"/>
      <c r="FY68" s="4"/>
      <c r="FZ68" s="6"/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  <c r="HY68" s="4"/>
      <c r="HZ68" s="6"/>
      <c r="IA68" s="4"/>
      <c r="IB68" s="6"/>
      <c r="IC68" s="5"/>
      <c r="ID68" s="5"/>
      <c r="IE68" s="4"/>
      <c r="IF68" s="6"/>
      <c r="IG68" s="4"/>
      <c r="IH68" s="6"/>
      <c r="II68" s="5"/>
      <c r="IJ68" s="5"/>
      <c r="IK68" s="4"/>
      <c r="IL68" s="6"/>
      <c r="IM68" s="4"/>
      <c r="IN68" s="6"/>
      <c r="IO68" s="5"/>
      <c r="IP68" s="5"/>
      <c r="IQ68" s="4"/>
      <c r="IR68" s="6"/>
      <c r="IS68" s="4"/>
      <c r="IT68" s="6"/>
      <c r="IU68" s="5"/>
      <c r="IV68" s="5"/>
      <c r="IW68" s="4"/>
      <c r="IX68" s="6"/>
      <c r="IY68" s="4"/>
      <c r="IZ68" s="6"/>
      <c r="JA68" s="5"/>
      <c r="JB68" s="5"/>
      <c r="JC68" s="4"/>
      <c r="JD68" s="6"/>
      <c r="JE68" s="4"/>
      <c r="JF68" s="6"/>
      <c r="JG68" s="5"/>
      <c r="JH68" s="5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</row>
    <row r="69">
      <c r="A69" s="11" t="s">
        <v>252</v>
      </c>
      <c r="B69" s="7" t="s">
        <v>182</v>
      </c>
      <c r="C69" s="7" t="s">
        <v>182</v>
      </c>
      <c r="D69" s="7" t="s">
        <v>182</v>
      </c>
      <c r="E69" s="7" t="s">
        <v>182</v>
      </c>
      <c r="F69" s="7" t="s">
        <v>182</v>
      </c>
      <c r="G69" s="7" t="s">
        <v>182</v>
      </c>
      <c r="H69" s="7" t="s">
        <v>182</v>
      </c>
      <c r="I69" s="8">
        <v>66591</v>
      </c>
      <c r="J69" s="8">
        <f>=ROUNDDOWN({0},0)</f>
      </c>
      <c r="K69" s="8">
        <v>116760</v>
      </c>
      <c r="L69" s="9"/>
      <c r="M69" s="8">
        <v>3</v>
      </c>
      <c r="N69" s="8">
        <f>=ROUNDDOWN({0},0)</f>
      </c>
      <c r="O69" s="8"/>
      <c r="P69" s="9"/>
      <c r="Q69" s="8">
        <v>8822</v>
      </c>
      <c r="R69" s="10">
        <v>256120.72</v>
      </c>
      <c r="S69" s="8">
        <v>10515</v>
      </c>
      <c r="T69" s="10">
        <v>292171.21</v>
      </c>
      <c r="U69" s="9">
        <v>-0.161</v>
      </c>
      <c r="V69" s="9">
        <v>-0.1234</v>
      </c>
      <c r="W69" s="8">
        <v>1781</v>
      </c>
      <c r="X69" s="10">
        <v>48364.45</v>
      </c>
      <c r="Y69" s="8">
        <v>3656</v>
      </c>
      <c r="Z69" s="10">
        <v>91569.68</v>
      </c>
      <c r="AA69" s="9">
        <v>-0.5129</v>
      </c>
      <c r="AB69" s="9">
        <v>-0.4718</v>
      </c>
      <c r="AC69" s="8">
        <v>1149</v>
      </c>
      <c r="AD69" s="10">
        <v>35502.7</v>
      </c>
      <c r="AE69" s="8">
        <v>1122</v>
      </c>
      <c r="AF69" s="10">
        <v>33052.21</v>
      </c>
      <c r="AG69" s="9">
        <v>0.0241</v>
      </c>
      <c r="AH69" s="9">
        <v>0.0741</v>
      </c>
      <c r="AI69" s="8">
        <v>1092</v>
      </c>
      <c r="AJ69" s="10">
        <v>34483.38</v>
      </c>
      <c r="AK69" s="8">
        <v>149</v>
      </c>
      <c r="AL69" s="10">
        <v>5430.99</v>
      </c>
      <c r="AM69" s="9">
        <v>6.3289</v>
      </c>
      <c r="AN69" s="9">
        <v>5.3494</v>
      </c>
      <c r="AO69" s="8">
        <v>906</v>
      </c>
      <c r="AP69" s="10">
        <v>30276.04</v>
      </c>
      <c r="AQ69" s="8">
        <v>1077</v>
      </c>
      <c r="AR69" s="10">
        <v>36843.55</v>
      </c>
      <c r="AS69" s="9">
        <v>-0.1588</v>
      </c>
      <c r="AT69" s="9">
        <v>-0.1783</v>
      </c>
      <c r="AU69" s="8">
        <v>1134</v>
      </c>
      <c r="AV69" s="10">
        <v>29834.09</v>
      </c>
      <c r="AW69" s="8">
        <v>1078</v>
      </c>
      <c r="AX69" s="10">
        <v>30624.31</v>
      </c>
      <c r="AY69" s="9">
        <v>0.0519</v>
      </c>
      <c r="AZ69" s="9">
        <v>-0.0258</v>
      </c>
      <c r="BA69" s="8">
        <v>763</v>
      </c>
      <c r="BB69" s="10">
        <v>21702.32</v>
      </c>
      <c r="BC69" s="8">
        <v>963</v>
      </c>
      <c r="BD69" s="10">
        <v>30118.49</v>
      </c>
      <c r="BE69" s="9">
        <v>-0.2077</v>
      </c>
      <c r="BF69" s="9">
        <v>-0.2794</v>
      </c>
      <c r="BG69" s="8">
        <v>743</v>
      </c>
      <c r="BH69" s="10">
        <v>20983.04</v>
      </c>
      <c r="BI69" s="8">
        <v>750</v>
      </c>
      <c r="BJ69" s="10">
        <v>18240.55</v>
      </c>
      <c r="BK69" s="9">
        <v>-0.0093</v>
      </c>
      <c r="BL69" s="9">
        <v>0.1504</v>
      </c>
      <c r="BM69" s="8">
        <v>265</v>
      </c>
      <c r="BN69" s="10">
        <v>9729.25</v>
      </c>
      <c r="BO69" s="8">
        <v>501</v>
      </c>
      <c r="BP69" s="10">
        <v>14911.33</v>
      </c>
      <c r="BQ69" s="9">
        <v>-0.4711</v>
      </c>
      <c r="BR69" s="9">
        <v>-0.3475</v>
      </c>
      <c r="BS69" s="8">
        <v>260</v>
      </c>
      <c r="BT69" s="10">
        <v>6644.57</v>
      </c>
      <c r="BU69" s="8">
        <v>375</v>
      </c>
      <c r="BV69" s="10">
        <v>8798.43</v>
      </c>
      <c r="BW69" s="9">
        <v>-0.3067</v>
      </c>
      <c r="BX69" s="9">
        <v>-0.2448</v>
      </c>
      <c r="BY69" s="8">
        <v>186</v>
      </c>
      <c r="BZ69" s="10">
        <v>4819.18</v>
      </c>
      <c r="CA69" s="8">
        <v>232</v>
      </c>
      <c r="CB69" s="10">
        <v>6197.23</v>
      </c>
      <c r="CC69" s="9">
        <v>-0.1983</v>
      </c>
      <c r="CD69" s="9">
        <v>-0.2224</v>
      </c>
      <c r="CE69" s="8">
        <v>136</v>
      </c>
      <c r="CF69" s="10">
        <v>3255.55</v>
      </c>
      <c r="CG69" s="8"/>
      <c r="CH69" s="10"/>
      <c r="CI69" s="9"/>
      <c r="CJ69" s="9"/>
      <c r="CK69" s="8">
        <v>93</v>
      </c>
      <c r="CL69" s="10">
        <v>2311.95</v>
      </c>
      <c r="CM69" s="8">
        <v>223</v>
      </c>
      <c r="CN69" s="10">
        <v>5472.14</v>
      </c>
      <c r="CO69" s="9">
        <v>-0.583</v>
      </c>
      <c r="CP69" s="9">
        <v>-0.5775</v>
      </c>
      <c r="CQ69" s="8">
        <v>84</v>
      </c>
      <c r="CR69" s="10">
        <v>1742.72</v>
      </c>
      <c r="CS69" s="8">
        <v>98</v>
      </c>
      <c r="CT69" s="10">
        <v>1975.02</v>
      </c>
      <c r="CU69" s="9">
        <v>-0.1429</v>
      </c>
      <c r="CV69" s="9">
        <v>-0.1176</v>
      </c>
      <c r="CW69" s="8">
        <v>67</v>
      </c>
      <c r="CX69" s="10">
        <v>1603.59</v>
      </c>
      <c r="CY69" s="8">
        <v>146</v>
      </c>
      <c r="CZ69" s="10">
        <v>3122.32</v>
      </c>
      <c r="DA69" s="9">
        <v>-0.5411</v>
      </c>
      <c r="DB69" s="9">
        <v>-0.4864</v>
      </c>
      <c r="DC69" s="8">
        <v>26</v>
      </c>
      <c r="DD69" s="10">
        <v>1309.66</v>
      </c>
      <c r="DE69" s="8">
        <v>37</v>
      </c>
      <c r="DF69" s="10">
        <v>1888.59</v>
      </c>
      <c r="DG69" s="9">
        <v>-0.2973</v>
      </c>
      <c r="DH69" s="9">
        <v>-0.3065</v>
      </c>
      <c r="DI69" s="8">
        <v>21</v>
      </c>
      <c r="DJ69" s="10">
        <v>1123.89</v>
      </c>
      <c r="DK69" s="8">
        <v>15</v>
      </c>
      <c r="DL69" s="10">
        <v>662.8</v>
      </c>
      <c r="DM69" s="9">
        <v>0.4</v>
      </c>
      <c r="DN69" s="9">
        <v>0.6957</v>
      </c>
      <c r="DO69" s="8">
        <v>17</v>
      </c>
      <c r="DP69" s="10">
        <v>625.11</v>
      </c>
      <c r="DQ69" s="8">
        <v>3</v>
      </c>
      <c r="DR69" s="10">
        <v>114.03</v>
      </c>
      <c r="DS69" s="9">
        <v>4.6667</v>
      </c>
      <c r="DT69" s="9">
        <v>4.482</v>
      </c>
      <c r="DU69" s="8">
        <v>59</v>
      </c>
      <c r="DV69" s="10">
        <v>486.34</v>
      </c>
      <c r="DW69" s="8"/>
      <c r="DX69" s="10"/>
      <c r="DY69" s="9"/>
      <c r="DZ69" s="9"/>
      <c r="EA69" s="8">
        <v>13</v>
      </c>
      <c r="EB69" s="10">
        <v>388.33</v>
      </c>
      <c r="EC69" s="8">
        <v>12</v>
      </c>
      <c r="ED69" s="10">
        <v>276.44</v>
      </c>
      <c r="EE69" s="9">
        <v>0.0833</v>
      </c>
      <c r="EF69" s="9">
        <v>0.4048</v>
      </c>
      <c r="EG69" s="8">
        <v>10</v>
      </c>
      <c r="EH69" s="10">
        <v>337.71</v>
      </c>
      <c r="EI69" s="8">
        <v>4</v>
      </c>
      <c r="EJ69" s="10">
        <v>104.73</v>
      </c>
      <c r="EK69" s="9">
        <v>1.5</v>
      </c>
      <c r="EL69" s="9">
        <v>2.2246</v>
      </c>
      <c r="EM69" s="8">
        <v>3</v>
      </c>
      <c r="EN69" s="10">
        <v>169.55</v>
      </c>
      <c r="EO69" s="8">
        <v>15</v>
      </c>
      <c r="EP69" s="10">
        <v>865.65</v>
      </c>
      <c r="EQ69" s="9">
        <v>-0.8</v>
      </c>
      <c r="ER69" s="9">
        <v>-0.8041</v>
      </c>
      <c r="ES69" s="8">
        <v>4</v>
      </c>
      <c r="ET69" s="10">
        <v>167.54</v>
      </c>
      <c r="EU69" s="8">
        <v>5</v>
      </c>
      <c r="EV69" s="10">
        <v>216.65</v>
      </c>
      <c r="EW69" s="9">
        <v>-0.2</v>
      </c>
      <c r="EX69" s="9">
        <v>-0.2267</v>
      </c>
      <c r="EY69" s="8">
        <v>5</v>
      </c>
      <c r="EZ69" s="10">
        <v>125.15</v>
      </c>
      <c r="FA69" s="8">
        <v>2</v>
      </c>
      <c r="FB69" s="10">
        <v>58.03</v>
      </c>
      <c r="FC69" s="9">
        <v>1.5</v>
      </c>
      <c r="FD69" s="9">
        <v>1.1566</v>
      </c>
      <c r="FE69" s="8">
        <v>4</v>
      </c>
      <c r="FF69" s="10">
        <v>110.62</v>
      </c>
      <c r="FG69" s="8"/>
      <c r="FH69" s="10"/>
      <c r="FI69" s="9"/>
      <c r="FJ69" s="9"/>
      <c r="FK69" s="8">
        <v>1</v>
      </c>
      <c r="FL69" s="10">
        <v>23.99</v>
      </c>
      <c r="FM69" s="8">
        <v>4</v>
      </c>
      <c r="FN69" s="10">
        <v>126.18</v>
      </c>
      <c r="FO69" s="9">
        <v>-0.75</v>
      </c>
      <c r="FP69" s="9">
        <v>-0.8099</v>
      </c>
      <c r="FQ69" s="8"/>
      <c r="FR69" s="10"/>
      <c r="FS69" s="8">
        <v>39</v>
      </c>
      <c r="FT69" s="10">
        <v>904.13</v>
      </c>
      <c r="FU69" s="9">
        <v>-1</v>
      </c>
      <c r="FV69" s="9">
        <v>-1</v>
      </c>
      <c r="FW69" s="8"/>
      <c r="FX69" s="10"/>
      <c r="FY69" s="8">
        <v>9</v>
      </c>
      <c r="FZ69" s="10">
        <v>597.73</v>
      </c>
      <c r="GA69" s="9">
        <v>-1</v>
      </c>
      <c r="GB69" s="9">
        <v>-1</v>
      </c>
      <c r="GC69" s="8"/>
      <c r="GD69" s="10"/>
      <c r="GE69" s="8"/>
      <c r="GF69" s="10"/>
      <c r="GG69" s="9"/>
      <c r="GH69" s="9"/>
      <c r="GI69" s="8"/>
      <c r="GJ69" s="10"/>
      <c r="GK69" s="8"/>
      <c r="GL69" s="10"/>
      <c r="GM69" s="9"/>
      <c r="GN69" s="9"/>
      <c r="GO69" s="8"/>
      <c r="GP69" s="10"/>
      <c r="GQ69" s="8"/>
      <c r="GR69" s="10"/>
      <c r="GS69" s="9"/>
      <c r="GT69" s="9"/>
      <c r="GU69" s="8"/>
      <c r="GV69" s="10"/>
      <c r="GW69" s="8"/>
      <c r="GX69" s="10"/>
      <c r="GY69" s="9"/>
      <c r="GZ69" s="9"/>
      <c r="HA69" s="8"/>
      <c r="HB69" s="10"/>
      <c r="HC69" s="8"/>
      <c r="HD69" s="10"/>
      <c r="HE69" s="9"/>
      <c r="HF69" s="9"/>
      <c r="HG69" s="8"/>
      <c r="HH69" s="10"/>
      <c r="HI69" s="8"/>
      <c r="HJ69" s="10"/>
      <c r="HK69" s="9"/>
      <c r="HL69" s="9"/>
      <c r="HM69" s="8"/>
      <c r="HN69" s="10"/>
      <c r="HO69" s="8"/>
      <c r="HP69" s="10"/>
      <c r="HQ69" s="9"/>
      <c r="HR69" s="9"/>
      <c r="HS69" s="8"/>
      <c r="HT69" s="10"/>
      <c r="HU69" s="8"/>
      <c r="HV69" s="10"/>
      <c r="HW69" s="9"/>
      <c r="HX69" s="9"/>
      <c r="HY69" s="8"/>
      <c r="HZ69" s="10"/>
      <c r="IA69" s="8"/>
      <c r="IB69" s="10"/>
      <c r="IC69" s="9"/>
      <c r="ID69" s="9"/>
      <c r="IE69" s="8"/>
      <c r="IF69" s="10"/>
      <c r="IG69" s="8"/>
      <c r="IH69" s="10"/>
      <c r="II69" s="9"/>
      <c r="IJ69" s="9"/>
      <c r="IK69" s="8"/>
      <c r="IL69" s="10"/>
      <c r="IM69" s="8"/>
      <c r="IN69" s="10"/>
      <c r="IO69" s="9"/>
      <c r="IP69" s="9"/>
      <c r="IQ69" s="8"/>
      <c r="IR69" s="10"/>
      <c r="IS69" s="8"/>
      <c r="IT69" s="10"/>
      <c r="IU69" s="9"/>
      <c r="IV69" s="9"/>
      <c r="IW69" s="8"/>
      <c r="IX69" s="10"/>
      <c r="IY69" s="8"/>
      <c r="IZ69" s="10"/>
      <c r="JA69" s="9"/>
      <c r="JB69" s="9"/>
      <c r="JC69" s="8"/>
      <c r="JD69" s="10"/>
      <c r="JE69" s="8"/>
      <c r="JF69" s="10"/>
      <c r="JG69" s="9"/>
      <c r="JH69" s="9"/>
      <c r="JI69" s="8">
        <v>58968</v>
      </c>
      <c r="JJ69" s="8"/>
      <c r="JK69" s="8"/>
      <c r="JL69" s="8"/>
      <c r="JM69" s="8">
        <v>7461</v>
      </c>
      <c r="JN69" s="8"/>
      <c r="JO69" s="8"/>
      <c r="JP69" s="8">
        <v>159</v>
      </c>
      <c r="JQ69" s="8">
        <v>1</v>
      </c>
      <c r="JR69" s="8"/>
      <c r="JS69" s="8"/>
      <c r="JT69" s="8">
        <v>2</v>
      </c>
      <c r="JU69" s="8"/>
      <c r="JV69" s="8"/>
      <c r="JW69" s="8"/>
      <c r="JX69" s="8">
        <v>3</v>
      </c>
      <c r="JY69" s="8">
        <v>600</v>
      </c>
      <c r="JZ69" s="8">
        <v>190</v>
      </c>
      <c r="KA69" s="8">
        <v>2110</v>
      </c>
      <c r="KB69" s="8">
        <v>780</v>
      </c>
      <c r="KC69" s="8">
        <v>390</v>
      </c>
      <c r="KD69" s="8">
        <v>148</v>
      </c>
      <c r="KE69" s="8">
        <v>891</v>
      </c>
      <c r="KF69" s="8">
        <v>200</v>
      </c>
      <c r="KG69" s="8">
        <v>4740</v>
      </c>
      <c r="KH69" s="8">
        <v>6491</v>
      </c>
      <c r="KI69" s="8">
        <v>755</v>
      </c>
      <c r="KJ69" s="8">
        <v>2030</v>
      </c>
      <c r="KK69" s="8">
        <v>1100</v>
      </c>
      <c r="KL69" s="8">
        <v>4849</v>
      </c>
      <c r="KM69" s="8">
        <v>1638</v>
      </c>
      <c r="KN69" s="8">
        <v>2105</v>
      </c>
      <c r="KO69" s="8">
        <v>460</v>
      </c>
      <c r="KP69" s="8">
        <v>2180</v>
      </c>
      <c r="KQ69" s="8">
        <v>4010</v>
      </c>
      <c r="KR69" s="8">
        <v>224</v>
      </c>
      <c r="KS69" s="8">
        <v>300</v>
      </c>
      <c r="KT69" s="8">
        <v>2320</v>
      </c>
      <c r="KU69" s="8">
        <v>2650</v>
      </c>
      <c r="KV69" s="8">
        <v>460</v>
      </c>
      <c r="KW69" s="8">
        <v>1310</v>
      </c>
      <c r="KX69" s="8">
        <v>1930</v>
      </c>
      <c r="KY69" s="8">
        <v>3620</v>
      </c>
      <c r="KZ69" s="8">
        <v>3951</v>
      </c>
      <c r="LA69" s="8">
        <v>4930</v>
      </c>
      <c r="LB69" s="8">
        <v>350</v>
      </c>
      <c r="LC69" s="8">
        <v>1300</v>
      </c>
      <c r="LD69" s="8">
        <v>8180</v>
      </c>
      <c r="LE69" s="8">
        <v>2500</v>
      </c>
      <c r="LF69" s="8">
        <v>2040</v>
      </c>
      <c r="LG69" s="8">
        <v>490</v>
      </c>
      <c r="LH69" s="8">
        <v>1900</v>
      </c>
      <c r="LI69" s="8">
        <v>300</v>
      </c>
      <c r="LJ69" s="8">
        <v>1920</v>
      </c>
      <c r="LK69" s="8">
        <v>1242</v>
      </c>
      <c r="LL69" s="8">
        <v>2660</v>
      </c>
      <c r="LM69" s="8">
        <v>1090</v>
      </c>
      <c r="LN69" s="8">
        <v>10850</v>
      </c>
      <c r="LO69" s="8">
        <v>220</v>
      </c>
      <c r="LP69" s="8">
        <v>3680</v>
      </c>
      <c r="LQ69" s="8">
        <v>1150</v>
      </c>
      <c r="LR69" s="8">
        <v>4110</v>
      </c>
      <c r="LS69" s="8">
        <v>6136</v>
      </c>
      <c r="LT69" s="8">
        <v>2860</v>
      </c>
      <c r="LU69" s="8">
        <v>2920</v>
      </c>
      <c r="LV69" s="8">
        <v>2000</v>
      </c>
      <c r="LW69" s="8">
        <v>1500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  <mergeCell ref="HY3:ID3"/>
    <mergeCell ref="HY4:HZ4"/>
    <mergeCell ref="IA4:IB4"/>
    <mergeCell ref="IC4:IC5"/>
    <mergeCell ref="ID4:ID5"/>
    <mergeCell ref="IE3:IJ3"/>
    <mergeCell ref="IE4:IF4"/>
    <mergeCell ref="IG4:IH4"/>
    <mergeCell ref="II4:II5"/>
    <mergeCell ref="IJ4:IJ5"/>
    <mergeCell ref="IK3:IP3"/>
    <mergeCell ref="IK4:IL4"/>
    <mergeCell ref="IM4:IN4"/>
    <mergeCell ref="IO4:IO5"/>
    <mergeCell ref="IP4:IP5"/>
    <mergeCell ref="IQ3:IV3"/>
    <mergeCell ref="IQ4:IR4"/>
    <mergeCell ref="IS4:IT4"/>
    <mergeCell ref="IU4:IU5"/>
    <mergeCell ref="IV4:IV5"/>
    <mergeCell ref="IW3:JB3"/>
    <mergeCell ref="IW4:IX4"/>
    <mergeCell ref="IY4:IZ4"/>
    <mergeCell ref="JA4:JA5"/>
    <mergeCell ref="JB4:JB5"/>
    <mergeCell ref="JC3:JH3"/>
    <mergeCell ref="JC4:JD4"/>
    <mergeCell ref="JE4:JF4"/>
    <mergeCell ref="JG4:JG5"/>
    <mergeCell ref="JH4:JH5"/>
    <mergeCell ref="JI3:JX4"/>
    <mergeCell ref="JY3:LW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LY104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253</v>
      </c>
      <c r="J3" s="2" t="s">
        <v>254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58</v>
      </c>
      <c r="IF3" s="2" t="s">
        <v>58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59</v>
      </c>
      <c r="IL3" s="2" t="s">
        <v>59</v>
      </c>
      <c r="IM3" s="2" t="s">
        <v>60</v>
      </c>
      <c r="IN3" s="2" t="s">
        <v>60</v>
      </c>
      <c r="IO3" s="2" t="s">
        <v>60</v>
      </c>
      <c r="IP3" s="2" t="s">
        <v>60</v>
      </c>
      <c r="IQ3" s="2" t="s">
        <v>60</v>
      </c>
      <c r="IR3" s="2" t="s">
        <v>60</v>
      </c>
      <c r="IS3" s="2" t="s">
        <v>61</v>
      </c>
      <c r="IT3" s="2" t="s">
        <v>61</v>
      </c>
      <c r="IU3" s="2" t="s">
        <v>61</v>
      </c>
      <c r="IV3" s="2" t="s">
        <v>61</v>
      </c>
      <c r="IW3" s="2" t="s">
        <v>61</v>
      </c>
      <c r="IX3" s="2" t="s">
        <v>61</v>
      </c>
      <c r="IY3" s="2" t="s">
        <v>62</v>
      </c>
      <c r="IZ3" s="2" t="s">
        <v>62</v>
      </c>
      <c r="JA3" s="2" t="s">
        <v>62</v>
      </c>
      <c r="JB3" s="2" t="s">
        <v>62</v>
      </c>
      <c r="JC3" s="2" t="s">
        <v>62</v>
      </c>
      <c r="JD3" s="2" t="s">
        <v>62</v>
      </c>
      <c r="JE3" s="2" t="s">
        <v>63</v>
      </c>
      <c r="JF3" s="2" t="s">
        <v>63</v>
      </c>
      <c r="JG3" s="2" t="s">
        <v>63</v>
      </c>
      <c r="JH3" s="2" t="s">
        <v>63</v>
      </c>
      <c r="JI3" s="2" t="s">
        <v>63</v>
      </c>
      <c r="JJ3" s="2" t="s">
        <v>63</v>
      </c>
      <c r="JK3" s="2" t="s">
        <v>64</v>
      </c>
      <c r="JL3" s="2" t="s">
        <v>64</v>
      </c>
      <c r="JM3" s="2" t="s">
        <v>64</v>
      </c>
      <c r="JN3" s="2" t="s">
        <v>64</v>
      </c>
      <c r="JO3" s="2" t="s">
        <v>64</v>
      </c>
      <c r="JP3" s="2" t="s">
        <v>64</v>
      </c>
      <c r="JQ3" s="2" t="s">
        <v>64</v>
      </c>
      <c r="JR3" s="2" t="s">
        <v>64</v>
      </c>
      <c r="JS3" s="2" t="s">
        <v>64</v>
      </c>
      <c r="JT3" s="2" t="s">
        <v>64</v>
      </c>
      <c r="JU3" s="2" t="s">
        <v>64</v>
      </c>
      <c r="JV3" s="2" t="s">
        <v>64</v>
      </c>
      <c r="JW3" s="2" t="s">
        <v>64</v>
      </c>
      <c r="JX3" s="2" t="s">
        <v>64</v>
      </c>
      <c r="JY3" s="2" t="s">
        <v>64</v>
      </c>
      <c r="JZ3" s="2" t="s">
        <v>64</v>
      </c>
      <c r="KA3" s="2" t="s">
        <v>65</v>
      </c>
      <c r="KB3" s="2" t="s">
        <v>65</v>
      </c>
      <c r="KC3" s="2" t="s">
        <v>65</v>
      </c>
      <c r="KD3" s="2" t="s">
        <v>65</v>
      </c>
      <c r="KE3" s="2" t="s">
        <v>65</v>
      </c>
      <c r="KF3" s="2" t="s">
        <v>65</v>
      </c>
      <c r="KG3" s="2" t="s">
        <v>65</v>
      </c>
      <c r="KH3" s="2" t="s">
        <v>65</v>
      </c>
      <c r="KI3" s="2" t="s">
        <v>65</v>
      </c>
      <c r="KJ3" s="2" t="s">
        <v>65</v>
      </c>
      <c r="KK3" s="2" t="s">
        <v>65</v>
      </c>
      <c r="KL3" s="2" t="s">
        <v>65</v>
      </c>
      <c r="KM3" s="2" t="s">
        <v>65</v>
      </c>
      <c r="KN3" s="2" t="s">
        <v>65</v>
      </c>
      <c r="KO3" s="2" t="s">
        <v>65</v>
      </c>
      <c r="KP3" s="2" t="s">
        <v>65</v>
      </c>
      <c r="KQ3" s="2" t="s">
        <v>65</v>
      </c>
      <c r="KR3" s="2" t="s">
        <v>65</v>
      </c>
      <c r="KS3" s="2" t="s">
        <v>65</v>
      </c>
      <c r="KT3" s="2" t="s">
        <v>65</v>
      </c>
      <c r="KU3" s="2" t="s">
        <v>65</v>
      </c>
      <c r="KV3" s="2" t="s">
        <v>65</v>
      </c>
      <c r="KW3" s="2" t="s">
        <v>65</v>
      </c>
      <c r="KX3" s="2" t="s">
        <v>65</v>
      </c>
      <c r="KY3" s="2" t="s">
        <v>65</v>
      </c>
      <c r="KZ3" s="2" t="s">
        <v>65</v>
      </c>
      <c r="LA3" s="2" t="s">
        <v>65</v>
      </c>
      <c r="LB3" s="2" t="s">
        <v>65</v>
      </c>
      <c r="LC3" s="2" t="s">
        <v>65</v>
      </c>
      <c r="LD3" s="2" t="s">
        <v>65</v>
      </c>
      <c r="LE3" s="2" t="s">
        <v>65</v>
      </c>
      <c r="LF3" s="2" t="s">
        <v>65</v>
      </c>
      <c r="LG3" s="2" t="s">
        <v>65</v>
      </c>
      <c r="LH3" s="2" t="s">
        <v>65</v>
      </c>
      <c r="LI3" s="2" t="s">
        <v>65</v>
      </c>
      <c r="LJ3" s="2" t="s">
        <v>65</v>
      </c>
      <c r="LK3" s="2" t="s">
        <v>65</v>
      </c>
      <c r="LL3" s="2" t="s">
        <v>65</v>
      </c>
      <c r="LM3" s="2" t="s">
        <v>65</v>
      </c>
      <c r="LN3" s="2" t="s">
        <v>65</v>
      </c>
      <c r="LO3" s="2" t="s">
        <v>65</v>
      </c>
      <c r="LP3" s="2" t="s">
        <v>65</v>
      </c>
      <c r="LQ3" s="2" t="s">
        <v>65</v>
      </c>
      <c r="LR3" s="2" t="s">
        <v>65</v>
      </c>
      <c r="LS3" s="2" t="s">
        <v>65</v>
      </c>
      <c r="LT3" s="2" t="s">
        <v>65</v>
      </c>
      <c r="LU3" s="2" t="s">
        <v>65</v>
      </c>
      <c r="LV3" s="2" t="s">
        <v>65</v>
      </c>
      <c r="LW3" s="2" t="s">
        <v>65</v>
      </c>
      <c r="LX3" s="2" t="s">
        <v>65</v>
      </c>
      <c r="LY3" s="2" t="s">
        <v>65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253</v>
      </c>
      <c r="J4" s="2" t="s">
        <v>254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66</v>
      </c>
      <c r="T4" s="2" t="s">
        <v>66</v>
      </c>
      <c r="U4" s="2" t="s">
        <v>67</v>
      </c>
      <c r="V4" s="2" t="s">
        <v>67</v>
      </c>
      <c r="W4" s="2" t="s">
        <v>68</v>
      </c>
      <c r="X4" s="2" t="s">
        <v>69</v>
      </c>
      <c r="Y4" s="2" t="s">
        <v>66</v>
      </c>
      <c r="Z4" s="2" t="s">
        <v>66</v>
      </c>
      <c r="AA4" s="2" t="s">
        <v>67</v>
      </c>
      <c r="AB4" s="2" t="s">
        <v>67</v>
      </c>
      <c r="AC4" s="2" t="s">
        <v>68</v>
      </c>
      <c r="AD4" s="2" t="s">
        <v>69</v>
      </c>
      <c r="AE4" s="2" t="s">
        <v>66</v>
      </c>
      <c r="AF4" s="2" t="s">
        <v>66</v>
      </c>
      <c r="AG4" s="2" t="s">
        <v>67</v>
      </c>
      <c r="AH4" s="2" t="s">
        <v>67</v>
      </c>
      <c r="AI4" s="2" t="s">
        <v>68</v>
      </c>
      <c r="AJ4" s="2" t="s">
        <v>69</v>
      </c>
      <c r="AK4" s="2" t="s">
        <v>66</v>
      </c>
      <c r="AL4" s="2" t="s">
        <v>66</v>
      </c>
      <c r="AM4" s="2" t="s">
        <v>67</v>
      </c>
      <c r="AN4" s="2" t="s">
        <v>67</v>
      </c>
      <c r="AO4" s="2" t="s">
        <v>68</v>
      </c>
      <c r="AP4" s="2" t="s">
        <v>69</v>
      </c>
      <c r="AQ4" s="2" t="s">
        <v>66</v>
      </c>
      <c r="AR4" s="2" t="s">
        <v>66</v>
      </c>
      <c r="AS4" s="2" t="s">
        <v>67</v>
      </c>
      <c r="AT4" s="2" t="s">
        <v>67</v>
      </c>
      <c r="AU4" s="2" t="s">
        <v>68</v>
      </c>
      <c r="AV4" s="2" t="s">
        <v>69</v>
      </c>
      <c r="AW4" s="2" t="s">
        <v>66</v>
      </c>
      <c r="AX4" s="2" t="s">
        <v>66</v>
      </c>
      <c r="AY4" s="2" t="s">
        <v>67</v>
      </c>
      <c r="AZ4" s="2" t="s">
        <v>67</v>
      </c>
      <c r="BA4" s="2" t="s">
        <v>68</v>
      </c>
      <c r="BB4" s="2" t="s">
        <v>69</v>
      </c>
      <c r="BC4" s="2" t="s">
        <v>66</v>
      </c>
      <c r="BD4" s="2" t="s">
        <v>66</v>
      </c>
      <c r="BE4" s="2" t="s">
        <v>67</v>
      </c>
      <c r="BF4" s="2" t="s">
        <v>67</v>
      </c>
      <c r="BG4" s="2" t="s">
        <v>68</v>
      </c>
      <c r="BH4" s="2" t="s">
        <v>69</v>
      </c>
      <c r="BI4" s="2" t="s">
        <v>66</v>
      </c>
      <c r="BJ4" s="2" t="s">
        <v>66</v>
      </c>
      <c r="BK4" s="2" t="s">
        <v>67</v>
      </c>
      <c r="BL4" s="2" t="s">
        <v>67</v>
      </c>
      <c r="BM4" s="2" t="s">
        <v>68</v>
      </c>
      <c r="BN4" s="2" t="s">
        <v>69</v>
      </c>
      <c r="BO4" s="2" t="s">
        <v>66</v>
      </c>
      <c r="BP4" s="2" t="s">
        <v>66</v>
      </c>
      <c r="BQ4" s="2" t="s">
        <v>67</v>
      </c>
      <c r="BR4" s="2" t="s">
        <v>67</v>
      </c>
      <c r="BS4" s="2" t="s">
        <v>68</v>
      </c>
      <c r="BT4" s="2" t="s">
        <v>69</v>
      </c>
      <c r="BU4" s="2" t="s">
        <v>66</v>
      </c>
      <c r="BV4" s="2" t="s">
        <v>66</v>
      </c>
      <c r="BW4" s="2" t="s">
        <v>67</v>
      </c>
      <c r="BX4" s="2" t="s">
        <v>67</v>
      </c>
      <c r="BY4" s="2" t="s">
        <v>68</v>
      </c>
      <c r="BZ4" s="2" t="s">
        <v>69</v>
      </c>
      <c r="CA4" s="2" t="s">
        <v>66</v>
      </c>
      <c r="CB4" s="2" t="s">
        <v>66</v>
      </c>
      <c r="CC4" s="2" t="s">
        <v>67</v>
      </c>
      <c r="CD4" s="2" t="s">
        <v>67</v>
      </c>
      <c r="CE4" s="2" t="s">
        <v>68</v>
      </c>
      <c r="CF4" s="2" t="s">
        <v>69</v>
      </c>
      <c r="CG4" s="2" t="s">
        <v>66</v>
      </c>
      <c r="CH4" s="2" t="s">
        <v>66</v>
      </c>
      <c r="CI4" s="2" t="s">
        <v>67</v>
      </c>
      <c r="CJ4" s="2" t="s">
        <v>67</v>
      </c>
      <c r="CK4" s="2" t="s">
        <v>68</v>
      </c>
      <c r="CL4" s="2" t="s">
        <v>69</v>
      </c>
      <c r="CM4" s="2" t="s">
        <v>66</v>
      </c>
      <c r="CN4" s="2" t="s">
        <v>66</v>
      </c>
      <c r="CO4" s="2" t="s">
        <v>67</v>
      </c>
      <c r="CP4" s="2" t="s">
        <v>67</v>
      </c>
      <c r="CQ4" s="2" t="s">
        <v>68</v>
      </c>
      <c r="CR4" s="2" t="s">
        <v>69</v>
      </c>
      <c r="CS4" s="2" t="s">
        <v>66</v>
      </c>
      <c r="CT4" s="2" t="s">
        <v>66</v>
      </c>
      <c r="CU4" s="2" t="s">
        <v>67</v>
      </c>
      <c r="CV4" s="2" t="s">
        <v>67</v>
      </c>
      <c r="CW4" s="2" t="s">
        <v>68</v>
      </c>
      <c r="CX4" s="2" t="s">
        <v>69</v>
      </c>
      <c r="CY4" s="2" t="s">
        <v>66</v>
      </c>
      <c r="CZ4" s="2" t="s">
        <v>66</v>
      </c>
      <c r="DA4" s="2" t="s">
        <v>67</v>
      </c>
      <c r="DB4" s="2" t="s">
        <v>67</v>
      </c>
      <c r="DC4" s="2" t="s">
        <v>68</v>
      </c>
      <c r="DD4" s="2" t="s">
        <v>69</v>
      </c>
      <c r="DE4" s="2" t="s">
        <v>66</v>
      </c>
      <c r="DF4" s="2" t="s">
        <v>66</v>
      </c>
      <c r="DG4" s="2" t="s">
        <v>67</v>
      </c>
      <c r="DH4" s="2" t="s">
        <v>67</v>
      </c>
      <c r="DI4" s="2" t="s">
        <v>68</v>
      </c>
      <c r="DJ4" s="2" t="s">
        <v>69</v>
      </c>
      <c r="DK4" s="2" t="s">
        <v>66</v>
      </c>
      <c r="DL4" s="2" t="s">
        <v>66</v>
      </c>
      <c r="DM4" s="2" t="s">
        <v>67</v>
      </c>
      <c r="DN4" s="2" t="s">
        <v>67</v>
      </c>
      <c r="DO4" s="2" t="s">
        <v>68</v>
      </c>
      <c r="DP4" s="2" t="s">
        <v>69</v>
      </c>
      <c r="DQ4" s="2" t="s">
        <v>66</v>
      </c>
      <c r="DR4" s="2" t="s">
        <v>66</v>
      </c>
      <c r="DS4" s="2" t="s">
        <v>67</v>
      </c>
      <c r="DT4" s="2" t="s">
        <v>67</v>
      </c>
      <c r="DU4" s="2" t="s">
        <v>68</v>
      </c>
      <c r="DV4" s="2" t="s">
        <v>69</v>
      </c>
      <c r="DW4" s="2" t="s">
        <v>66</v>
      </c>
      <c r="DX4" s="2" t="s">
        <v>66</v>
      </c>
      <c r="DY4" s="2" t="s">
        <v>67</v>
      </c>
      <c r="DZ4" s="2" t="s">
        <v>67</v>
      </c>
      <c r="EA4" s="2" t="s">
        <v>68</v>
      </c>
      <c r="EB4" s="2" t="s">
        <v>69</v>
      </c>
      <c r="EC4" s="2" t="s">
        <v>66</v>
      </c>
      <c r="ED4" s="2" t="s">
        <v>66</v>
      </c>
      <c r="EE4" s="2" t="s">
        <v>67</v>
      </c>
      <c r="EF4" s="2" t="s">
        <v>67</v>
      </c>
      <c r="EG4" s="2" t="s">
        <v>68</v>
      </c>
      <c r="EH4" s="2" t="s">
        <v>69</v>
      </c>
      <c r="EI4" s="2" t="s">
        <v>66</v>
      </c>
      <c r="EJ4" s="2" t="s">
        <v>66</v>
      </c>
      <c r="EK4" s="2" t="s">
        <v>67</v>
      </c>
      <c r="EL4" s="2" t="s">
        <v>67</v>
      </c>
      <c r="EM4" s="2" t="s">
        <v>68</v>
      </c>
      <c r="EN4" s="2" t="s">
        <v>69</v>
      </c>
      <c r="EO4" s="2" t="s">
        <v>66</v>
      </c>
      <c r="EP4" s="2" t="s">
        <v>66</v>
      </c>
      <c r="EQ4" s="2" t="s">
        <v>67</v>
      </c>
      <c r="ER4" s="2" t="s">
        <v>67</v>
      </c>
      <c r="ES4" s="2" t="s">
        <v>68</v>
      </c>
      <c r="ET4" s="2" t="s">
        <v>69</v>
      </c>
      <c r="EU4" s="2" t="s">
        <v>66</v>
      </c>
      <c r="EV4" s="2" t="s">
        <v>66</v>
      </c>
      <c r="EW4" s="2" t="s">
        <v>67</v>
      </c>
      <c r="EX4" s="2" t="s">
        <v>67</v>
      </c>
      <c r="EY4" s="2" t="s">
        <v>68</v>
      </c>
      <c r="EZ4" s="2" t="s">
        <v>69</v>
      </c>
      <c r="FA4" s="2" t="s">
        <v>66</v>
      </c>
      <c r="FB4" s="2" t="s">
        <v>66</v>
      </c>
      <c r="FC4" s="2" t="s">
        <v>67</v>
      </c>
      <c r="FD4" s="2" t="s">
        <v>67</v>
      </c>
      <c r="FE4" s="2" t="s">
        <v>68</v>
      </c>
      <c r="FF4" s="2" t="s">
        <v>69</v>
      </c>
      <c r="FG4" s="2" t="s">
        <v>66</v>
      </c>
      <c r="FH4" s="2" t="s">
        <v>66</v>
      </c>
      <c r="FI4" s="2" t="s">
        <v>67</v>
      </c>
      <c r="FJ4" s="2" t="s">
        <v>67</v>
      </c>
      <c r="FK4" s="2" t="s">
        <v>68</v>
      </c>
      <c r="FL4" s="2" t="s">
        <v>69</v>
      </c>
      <c r="FM4" s="2" t="s">
        <v>66</v>
      </c>
      <c r="FN4" s="2" t="s">
        <v>66</v>
      </c>
      <c r="FO4" s="2" t="s">
        <v>67</v>
      </c>
      <c r="FP4" s="2" t="s">
        <v>67</v>
      </c>
      <c r="FQ4" s="2" t="s">
        <v>68</v>
      </c>
      <c r="FR4" s="2" t="s">
        <v>69</v>
      </c>
      <c r="FS4" s="2" t="s">
        <v>66</v>
      </c>
      <c r="FT4" s="2" t="s">
        <v>66</v>
      </c>
      <c r="FU4" s="2" t="s">
        <v>67</v>
      </c>
      <c r="FV4" s="2" t="s">
        <v>67</v>
      </c>
      <c r="FW4" s="2" t="s">
        <v>68</v>
      </c>
      <c r="FX4" s="2" t="s">
        <v>69</v>
      </c>
      <c r="FY4" s="2" t="s">
        <v>66</v>
      </c>
      <c r="FZ4" s="2" t="s">
        <v>66</v>
      </c>
      <c r="GA4" s="2" t="s">
        <v>67</v>
      </c>
      <c r="GB4" s="2" t="s">
        <v>67</v>
      </c>
      <c r="GC4" s="2" t="s">
        <v>68</v>
      </c>
      <c r="GD4" s="2" t="s">
        <v>69</v>
      </c>
      <c r="GE4" s="2" t="s">
        <v>66</v>
      </c>
      <c r="GF4" s="2" t="s">
        <v>66</v>
      </c>
      <c r="GG4" s="2" t="s">
        <v>67</v>
      </c>
      <c r="GH4" s="2" t="s">
        <v>67</v>
      </c>
      <c r="GI4" s="2" t="s">
        <v>68</v>
      </c>
      <c r="GJ4" s="2" t="s">
        <v>69</v>
      </c>
      <c r="GK4" s="2" t="s">
        <v>66</v>
      </c>
      <c r="GL4" s="2" t="s">
        <v>66</v>
      </c>
      <c r="GM4" s="2" t="s">
        <v>67</v>
      </c>
      <c r="GN4" s="2" t="s">
        <v>67</v>
      </c>
      <c r="GO4" s="2" t="s">
        <v>68</v>
      </c>
      <c r="GP4" s="2" t="s">
        <v>69</v>
      </c>
      <c r="GQ4" s="2" t="s">
        <v>66</v>
      </c>
      <c r="GR4" s="2" t="s">
        <v>66</v>
      </c>
      <c r="GS4" s="2" t="s">
        <v>67</v>
      </c>
      <c r="GT4" s="2" t="s">
        <v>67</v>
      </c>
      <c r="GU4" s="2" t="s">
        <v>68</v>
      </c>
      <c r="GV4" s="2" t="s">
        <v>69</v>
      </c>
      <c r="GW4" s="2" t="s">
        <v>66</v>
      </c>
      <c r="GX4" s="2" t="s">
        <v>66</v>
      </c>
      <c r="GY4" s="2" t="s">
        <v>67</v>
      </c>
      <c r="GZ4" s="2" t="s">
        <v>67</v>
      </c>
      <c r="HA4" s="2" t="s">
        <v>68</v>
      </c>
      <c r="HB4" s="2" t="s">
        <v>69</v>
      </c>
      <c r="HC4" s="2" t="s">
        <v>66</v>
      </c>
      <c r="HD4" s="2" t="s">
        <v>66</v>
      </c>
      <c r="HE4" s="2" t="s">
        <v>67</v>
      </c>
      <c r="HF4" s="2" t="s">
        <v>67</v>
      </c>
      <c r="HG4" s="2" t="s">
        <v>68</v>
      </c>
      <c r="HH4" s="2" t="s">
        <v>69</v>
      </c>
      <c r="HI4" s="2" t="s">
        <v>66</v>
      </c>
      <c r="HJ4" s="2" t="s">
        <v>66</v>
      </c>
      <c r="HK4" s="2" t="s">
        <v>67</v>
      </c>
      <c r="HL4" s="2" t="s">
        <v>67</v>
      </c>
      <c r="HM4" s="2" t="s">
        <v>68</v>
      </c>
      <c r="HN4" s="2" t="s">
        <v>69</v>
      </c>
      <c r="HO4" s="2" t="s">
        <v>66</v>
      </c>
      <c r="HP4" s="2" t="s">
        <v>66</v>
      </c>
      <c r="HQ4" s="2" t="s">
        <v>67</v>
      </c>
      <c r="HR4" s="2" t="s">
        <v>67</v>
      </c>
      <c r="HS4" s="2" t="s">
        <v>68</v>
      </c>
      <c r="HT4" s="2" t="s">
        <v>69</v>
      </c>
      <c r="HU4" s="2" t="s">
        <v>66</v>
      </c>
      <c r="HV4" s="2" t="s">
        <v>66</v>
      </c>
      <c r="HW4" s="2" t="s">
        <v>67</v>
      </c>
      <c r="HX4" s="2" t="s">
        <v>67</v>
      </c>
      <c r="HY4" s="2" t="s">
        <v>68</v>
      </c>
      <c r="HZ4" s="2" t="s">
        <v>69</v>
      </c>
      <c r="IA4" s="2" t="s">
        <v>66</v>
      </c>
      <c r="IB4" s="2" t="s">
        <v>66</v>
      </c>
      <c r="IC4" s="2" t="s">
        <v>67</v>
      </c>
      <c r="ID4" s="2" t="s">
        <v>67</v>
      </c>
      <c r="IE4" s="2" t="s">
        <v>68</v>
      </c>
      <c r="IF4" s="2" t="s">
        <v>69</v>
      </c>
      <c r="IG4" s="2" t="s">
        <v>66</v>
      </c>
      <c r="IH4" s="2" t="s">
        <v>66</v>
      </c>
      <c r="II4" s="2" t="s">
        <v>67</v>
      </c>
      <c r="IJ4" s="2" t="s">
        <v>67</v>
      </c>
      <c r="IK4" s="2" t="s">
        <v>68</v>
      </c>
      <c r="IL4" s="2" t="s">
        <v>69</v>
      </c>
      <c r="IM4" s="2" t="s">
        <v>66</v>
      </c>
      <c r="IN4" s="2" t="s">
        <v>66</v>
      </c>
      <c r="IO4" s="2" t="s">
        <v>67</v>
      </c>
      <c r="IP4" s="2" t="s">
        <v>67</v>
      </c>
      <c r="IQ4" s="2" t="s">
        <v>68</v>
      </c>
      <c r="IR4" s="2" t="s">
        <v>69</v>
      </c>
      <c r="IS4" s="2" t="s">
        <v>66</v>
      </c>
      <c r="IT4" s="2" t="s">
        <v>66</v>
      </c>
      <c r="IU4" s="2" t="s">
        <v>67</v>
      </c>
      <c r="IV4" s="2" t="s">
        <v>67</v>
      </c>
      <c r="IW4" s="2" t="s">
        <v>68</v>
      </c>
      <c r="IX4" s="2" t="s">
        <v>69</v>
      </c>
      <c r="IY4" s="2" t="s">
        <v>66</v>
      </c>
      <c r="IZ4" s="2" t="s">
        <v>66</v>
      </c>
      <c r="JA4" s="2" t="s">
        <v>67</v>
      </c>
      <c r="JB4" s="2" t="s">
        <v>67</v>
      </c>
      <c r="JC4" s="2" t="s">
        <v>68</v>
      </c>
      <c r="JD4" s="2" t="s">
        <v>69</v>
      </c>
      <c r="JE4" s="2" t="s">
        <v>66</v>
      </c>
      <c r="JF4" s="2" t="s">
        <v>66</v>
      </c>
      <c r="JG4" s="2" t="s">
        <v>67</v>
      </c>
      <c r="JH4" s="2" t="s">
        <v>67</v>
      </c>
      <c r="JI4" s="2" t="s">
        <v>68</v>
      </c>
      <c r="JJ4" s="2" t="s">
        <v>69</v>
      </c>
      <c r="JK4" s="2" t="s">
        <v>64</v>
      </c>
      <c r="JL4" s="2" t="s">
        <v>64</v>
      </c>
      <c r="JM4" s="2" t="s">
        <v>64</v>
      </c>
      <c r="JN4" s="2" t="s">
        <v>64</v>
      </c>
      <c r="JO4" s="2" t="s">
        <v>64</v>
      </c>
      <c r="JP4" s="2" t="s">
        <v>64</v>
      </c>
      <c r="JQ4" s="2" t="s">
        <v>64</v>
      </c>
      <c r="JR4" s="2" t="s">
        <v>64</v>
      </c>
      <c r="JS4" s="2" t="s">
        <v>64</v>
      </c>
      <c r="JT4" s="2" t="s">
        <v>64</v>
      </c>
      <c r="JU4" s="2" t="s">
        <v>64</v>
      </c>
      <c r="JV4" s="2" t="s">
        <v>64</v>
      </c>
      <c r="JW4" s="2" t="s">
        <v>64</v>
      </c>
      <c r="JX4" s="2" t="s">
        <v>64</v>
      </c>
      <c r="JY4" s="2" t="s">
        <v>64</v>
      </c>
      <c r="JZ4" s="2" t="s">
        <v>64</v>
      </c>
      <c r="KA4" s="2" t="s">
        <v>65</v>
      </c>
      <c r="KB4" s="2" t="s">
        <v>65</v>
      </c>
      <c r="KC4" s="2" t="s">
        <v>65</v>
      </c>
      <c r="KD4" s="2" t="s">
        <v>65</v>
      </c>
      <c r="KE4" s="2" t="s">
        <v>65</v>
      </c>
      <c r="KF4" s="2" t="s">
        <v>65</v>
      </c>
      <c r="KG4" s="2" t="s">
        <v>65</v>
      </c>
      <c r="KH4" s="2" t="s">
        <v>65</v>
      </c>
      <c r="KI4" s="2" t="s">
        <v>65</v>
      </c>
      <c r="KJ4" s="2" t="s">
        <v>65</v>
      </c>
      <c r="KK4" s="2" t="s">
        <v>65</v>
      </c>
      <c r="KL4" s="2" t="s">
        <v>65</v>
      </c>
      <c r="KM4" s="2" t="s">
        <v>65</v>
      </c>
      <c r="KN4" s="2" t="s">
        <v>65</v>
      </c>
      <c r="KO4" s="2" t="s">
        <v>65</v>
      </c>
      <c r="KP4" s="2" t="s">
        <v>65</v>
      </c>
      <c r="KQ4" s="2" t="s">
        <v>65</v>
      </c>
      <c r="KR4" s="2" t="s">
        <v>65</v>
      </c>
      <c r="KS4" s="2" t="s">
        <v>65</v>
      </c>
      <c r="KT4" s="2" t="s">
        <v>65</v>
      </c>
      <c r="KU4" s="2" t="s">
        <v>65</v>
      </c>
      <c r="KV4" s="2" t="s">
        <v>65</v>
      </c>
      <c r="KW4" s="2" t="s">
        <v>65</v>
      </c>
      <c r="KX4" s="2" t="s">
        <v>65</v>
      </c>
      <c r="KY4" s="2" t="s">
        <v>65</v>
      </c>
      <c r="KZ4" s="2" t="s">
        <v>65</v>
      </c>
      <c r="LA4" s="2" t="s">
        <v>65</v>
      </c>
      <c r="LB4" s="2" t="s">
        <v>65</v>
      </c>
      <c r="LC4" s="2" t="s">
        <v>65</v>
      </c>
      <c r="LD4" s="2" t="s">
        <v>65</v>
      </c>
      <c r="LE4" s="2" t="s">
        <v>65</v>
      </c>
      <c r="LF4" s="2" t="s">
        <v>65</v>
      </c>
      <c r="LG4" s="2" t="s">
        <v>65</v>
      </c>
      <c r="LH4" s="2" t="s">
        <v>65</v>
      </c>
      <c r="LI4" s="2" t="s">
        <v>65</v>
      </c>
      <c r="LJ4" s="2" t="s">
        <v>65</v>
      </c>
      <c r="LK4" s="2" t="s">
        <v>65</v>
      </c>
      <c r="LL4" s="2" t="s">
        <v>65</v>
      </c>
      <c r="LM4" s="2" t="s">
        <v>65</v>
      </c>
      <c r="LN4" s="2" t="s">
        <v>65</v>
      </c>
      <c r="LO4" s="2" t="s">
        <v>65</v>
      </c>
      <c r="LP4" s="2" t="s">
        <v>65</v>
      </c>
      <c r="LQ4" s="2" t="s">
        <v>65</v>
      </c>
      <c r="LR4" s="2" t="s">
        <v>65</v>
      </c>
      <c r="LS4" s="2" t="s">
        <v>65</v>
      </c>
      <c r="LT4" s="2" t="s">
        <v>65</v>
      </c>
      <c r="LU4" s="2" t="s">
        <v>65</v>
      </c>
      <c r="LV4" s="2" t="s">
        <v>65</v>
      </c>
      <c r="LW4" s="2" t="s">
        <v>65</v>
      </c>
      <c r="LX4" s="2" t="s">
        <v>65</v>
      </c>
      <c r="LY4" s="2" t="s">
        <v>65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253</v>
      </c>
      <c r="J5" s="2" t="s">
        <v>254</v>
      </c>
      <c r="K5" s="2" t="s">
        <v>70</v>
      </c>
      <c r="L5" s="2" t="s">
        <v>71</v>
      </c>
      <c r="M5" s="2" t="s">
        <v>72</v>
      </c>
      <c r="N5" s="2" t="s">
        <v>73</v>
      </c>
      <c r="O5" s="2" t="s">
        <v>74</v>
      </c>
      <c r="P5" s="2" t="s">
        <v>75</v>
      </c>
      <c r="Q5" s="2" t="s">
        <v>76</v>
      </c>
      <c r="R5" s="2" t="s">
        <v>77</v>
      </c>
      <c r="S5" s="2" t="s">
        <v>78</v>
      </c>
      <c r="T5" s="2" t="s">
        <v>79</v>
      </c>
      <c r="U5" s="2" t="s">
        <v>78</v>
      </c>
      <c r="V5" s="2" t="s">
        <v>79</v>
      </c>
      <c r="W5" s="2" t="s">
        <v>68</v>
      </c>
      <c r="X5" s="2" t="s">
        <v>69</v>
      </c>
      <c r="Y5" s="2" t="s">
        <v>80</v>
      </c>
      <c r="Z5" s="2" t="s">
        <v>81</v>
      </c>
      <c r="AA5" s="2" t="s">
        <v>80</v>
      </c>
      <c r="AB5" s="2" t="s">
        <v>81</v>
      </c>
      <c r="AC5" s="2" t="s">
        <v>68</v>
      </c>
      <c r="AD5" s="2" t="s">
        <v>69</v>
      </c>
      <c r="AE5" s="2" t="s">
        <v>80</v>
      </c>
      <c r="AF5" s="2" t="s">
        <v>81</v>
      </c>
      <c r="AG5" s="2" t="s">
        <v>80</v>
      </c>
      <c r="AH5" s="2" t="s">
        <v>81</v>
      </c>
      <c r="AI5" s="2" t="s">
        <v>68</v>
      </c>
      <c r="AJ5" s="2" t="s">
        <v>69</v>
      </c>
      <c r="AK5" s="2" t="s">
        <v>80</v>
      </c>
      <c r="AL5" s="2" t="s">
        <v>81</v>
      </c>
      <c r="AM5" s="2" t="s">
        <v>80</v>
      </c>
      <c r="AN5" s="2" t="s">
        <v>81</v>
      </c>
      <c r="AO5" s="2" t="s">
        <v>68</v>
      </c>
      <c r="AP5" s="2" t="s">
        <v>69</v>
      </c>
      <c r="AQ5" s="2" t="s">
        <v>80</v>
      </c>
      <c r="AR5" s="2" t="s">
        <v>81</v>
      </c>
      <c r="AS5" s="2" t="s">
        <v>80</v>
      </c>
      <c r="AT5" s="2" t="s">
        <v>81</v>
      </c>
      <c r="AU5" s="2" t="s">
        <v>68</v>
      </c>
      <c r="AV5" s="2" t="s">
        <v>69</v>
      </c>
      <c r="AW5" s="2" t="s">
        <v>80</v>
      </c>
      <c r="AX5" s="2" t="s">
        <v>81</v>
      </c>
      <c r="AY5" s="2" t="s">
        <v>80</v>
      </c>
      <c r="AZ5" s="2" t="s">
        <v>81</v>
      </c>
      <c r="BA5" s="2" t="s">
        <v>68</v>
      </c>
      <c r="BB5" s="2" t="s">
        <v>69</v>
      </c>
      <c r="BC5" s="2" t="s">
        <v>80</v>
      </c>
      <c r="BD5" s="2" t="s">
        <v>81</v>
      </c>
      <c r="BE5" s="2" t="s">
        <v>80</v>
      </c>
      <c r="BF5" s="2" t="s">
        <v>81</v>
      </c>
      <c r="BG5" s="2" t="s">
        <v>68</v>
      </c>
      <c r="BH5" s="2" t="s">
        <v>69</v>
      </c>
      <c r="BI5" s="2" t="s">
        <v>80</v>
      </c>
      <c r="BJ5" s="2" t="s">
        <v>81</v>
      </c>
      <c r="BK5" s="2" t="s">
        <v>80</v>
      </c>
      <c r="BL5" s="2" t="s">
        <v>81</v>
      </c>
      <c r="BM5" s="2" t="s">
        <v>68</v>
      </c>
      <c r="BN5" s="2" t="s">
        <v>69</v>
      </c>
      <c r="BO5" s="2" t="s">
        <v>80</v>
      </c>
      <c r="BP5" s="2" t="s">
        <v>81</v>
      </c>
      <c r="BQ5" s="2" t="s">
        <v>80</v>
      </c>
      <c r="BR5" s="2" t="s">
        <v>81</v>
      </c>
      <c r="BS5" s="2" t="s">
        <v>68</v>
      </c>
      <c r="BT5" s="2" t="s">
        <v>69</v>
      </c>
      <c r="BU5" s="2" t="s">
        <v>80</v>
      </c>
      <c r="BV5" s="2" t="s">
        <v>81</v>
      </c>
      <c r="BW5" s="2" t="s">
        <v>80</v>
      </c>
      <c r="BX5" s="2" t="s">
        <v>81</v>
      </c>
      <c r="BY5" s="2" t="s">
        <v>68</v>
      </c>
      <c r="BZ5" s="2" t="s">
        <v>69</v>
      </c>
      <c r="CA5" s="2" t="s">
        <v>80</v>
      </c>
      <c r="CB5" s="2" t="s">
        <v>81</v>
      </c>
      <c r="CC5" s="2" t="s">
        <v>80</v>
      </c>
      <c r="CD5" s="2" t="s">
        <v>81</v>
      </c>
      <c r="CE5" s="2" t="s">
        <v>68</v>
      </c>
      <c r="CF5" s="2" t="s">
        <v>69</v>
      </c>
      <c r="CG5" s="2" t="s">
        <v>80</v>
      </c>
      <c r="CH5" s="2" t="s">
        <v>81</v>
      </c>
      <c r="CI5" s="2" t="s">
        <v>80</v>
      </c>
      <c r="CJ5" s="2" t="s">
        <v>81</v>
      </c>
      <c r="CK5" s="2" t="s">
        <v>68</v>
      </c>
      <c r="CL5" s="2" t="s">
        <v>69</v>
      </c>
      <c r="CM5" s="2" t="s">
        <v>80</v>
      </c>
      <c r="CN5" s="2" t="s">
        <v>81</v>
      </c>
      <c r="CO5" s="2" t="s">
        <v>80</v>
      </c>
      <c r="CP5" s="2" t="s">
        <v>81</v>
      </c>
      <c r="CQ5" s="2" t="s">
        <v>68</v>
      </c>
      <c r="CR5" s="2" t="s">
        <v>69</v>
      </c>
      <c r="CS5" s="2" t="s">
        <v>80</v>
      </c>
      <c r="CT5" s="2" t="s">
        <v>81</v>
      </c>
      <c r="CU5" s="2" t="s">
        <v>80</v>
      </c>
      <c r="CV5" s="2" t="s">
        <v>81</v>
      </c>
      <c r="CW5" s="2" t="s">
        <v>68</v>
      </c>
      <c r="CX5" s="2" t="s">
        <v>69</v>
      </c>
      <c r="CY5" s="2" t="s">
        <v>80</v>
      </c>
      <c r="CZ5" s="2" t="s">
        <v>81</v>
      </c>
      <c r="DA5" s="2" t="s">
        <v>80</v>
      </c>
      <c r="DB5" s="2" t="s">
        <v>81</v>
      </c>
      <c r="DC5" s="2" t="s">
        <v>68</v>
      </c>
      <c r="DD5" s="2" t="s">
        <v>69</v>
      </c>
      <c r="DE5" s="2" t="s">
        <v>80</v>
      </c>
      <c r="DF5" s="2" t="s">
        <v>81</v>
      </c>
      <c r="DG5" s="2" t="s">
        <v>80</v>
      </c>
      <c r="DH5" s="2" t="s">
        <v>81</v>
      </c>
      <c r="DI5" s="2" t="s">
        <v>68</v>
      </c>
      <c r="DJ5" s="2" t="s">
        <v>69</v>
      </c>
      <c r="DK5" s="2" t="s">
        <v>80</v>
      </c>
      <c r="DL5" s="2" t="s">
        <v>81</v>
      </c>
      <c r="DM5" s="2" t="s">
        <v>80</v>
      </c>
      <c r="DN5" s="2" t="s">
        <v>81</v>
      </c>
      <c r="DO5" s="2" t="s">
        <v>68</v>
      </c>
      <c r="DP5" s="2" t="s">
        <v>69</v>
      </c>
      <c r="DQ5" s="2" t="s">
        <v>80</v>
      </c>
      <c r="DR5" s="2" t="s">
        <v>81</v>
      </c>
      <c r="DS5" s="2" t="s">
        <v>80</v>
      </c>
      <c r="DT5" s="2" t="s">
        <v>81</v>
      </c>
      <c r="DU5" s="2" t="s">
        <v>68</v>
      </c>
      <c r="DV5" s="2" t="s">
        <v>69</v>
      </c>
      <c r="DW5" s="2" t="s">
        <v>80</v>
      </c>
      <c r="DX5" s="2" t="s">
        <v>81</v>
      </c>
      <c r="DY5" s="2" t="s">
        <v>80</v>
      </c>
      <c r="DZ5" s="2" t="s">
        <v>81</v>
      </c>
      <c r="EA5" s="2" t="s">
        <v>68</v>
      </c>
      <c r="EB5" s="2" t="s">
        <v>69</v>
      </c>
      <c r="EC5" s="2" t="s">
        <v>80</v>
      </c>
      <c r="ED5" s="2" t="s">
        <v>81</v>
      </c>
      <c r="EE5" s="2" t="s">
        <v>80</v>
      </c>
      <c r="EF5" s="2" t="s">
        <v>81</v>
      </c>
      <c r="EG5" s="2" t="s">
        <v>68</v>
      </c>
      <c r="EH5" s="2" t="s">
        <v>69</v>
      </c>
      <c r="EI5" s="2" t="s">
        <v>80</v>
      </c>
      <c r="EJ5" s="2" t="s">
        <v>81</v>
      </c>
      <c r="EK5" s="2" t="s">
        <v>80</v>
      </c>
      <c r="EL5" s="2" t="s">
        <v>81</v>
      </c>
      <c r="EM5" s="2" t="s">
        <v>68</v>
      </c>
      <c r="EN5" s="2" t="s">
        <v>69</v>
      </c>
      <c r="EO5" s="2" t="s">
        <v>80</v>
      </c>
      <c r="EP5" s="2" t="s">
        <v>81</v>
      </c>
      <c r="EQ5" s="2" t="s">
        <v>80</v>
      </c>
      <c r="ER5" s="2" t="s">
        <v>81</v>
      </c>
      <c r="ES5" s="2" t="s">
        <v>68</v>
      </c>
      <c r="ET5" s="2" t="s">
        <v>69</v>
      </c>
      <c r="EU5" s="2" t="s">
        <v>80</v>
      </c>
      <c r="EV5" s="2" t="s">
        <v>81</v>
      </c>
      <c r="EW5" s="2" t="s">
        <v>80</v>
      </c>
      <c r="EX5" s="2" t="s">
        <v>81</v>
      </c>
      <c r="EY5" s="2" t="s">
        <v>68</v>
      </c>
      <c r="EZ5" s="2" t="s">
        <v>69</v>
      </c>
      <c r="FA5" s="2" t="s">
        <v>80</v>
      </c>
      <c r="FB5" s="2" t="s">
        <v>81</v>
      </c>
      <c r="FC5" s="2" t="s">
        <v>80</v>
      </c>
      <c r="FD5" s="2" t="s">
        <v>81</v>
      </c>
      <c r="FE5" s="2" t="s">
        <v>68</v>
      </c>
      <c r="FF5" s="2" t="s">
        <v>69</v>
      </c>
      <c r="FG5" s="2" t="s">
        <v>80</v>
      </c>
      <c r="FH5" s="2" t="s">
        <v>81</v>
      </c>
      <c r="FI5" s="2" t="s">
        <v>80</v>
      </c>
      <c r="FJ5" s="2" t="s">
        <v>81</v>
      </c>
      <c r="FK5" s="2" t="s">
        <v>68</v>
      </c>
      <c r="FL5" s="2" t="s">
        <v>69</v>
      </c>
      <c r="FM5" s="2" t="s">
        <v>80</v>
      </c>
      <c r="FN5" s="2" t="s">
        <v>81</v>
      </c>
      <c r="FO5" s="2" t="s">
        <v>80</v>
      </c>
      <c r="FP5" s="2" t="s">
        <v>81</v>
      </c>
      <c r="FQ5" s="2" t="s">
        <v>68</v>
      </c>
      <c r="FR5" s="2" t="s">
        <v>69</v>
      </c>
      <c r="FS5" s="2" t="s">
        <v>80</v>
      </c>
      <c r="FT5" s="2" t="s">
        <v>81</v>
      </c>
      <c r="FU5" s="2" t="s">
        <v>80</v>
      </c>
      <c r="FV5" s="2" t="s">
        <v>81</v>
      </c>
      <c r="FW5" s="2" t="s">
        <v>68</v>
      </c>
      <c r="FX5" s="2" t="s">
        <v>69</v>
      </c>
      <c r="FY5" s="2" t="s">
        <v>80</v>
      </c>
      <c r="FZ5" s="2" t="s">
        <v>81</v>
      </c>
      <c r="GA5" s="2" t="s">
        <v>80</v>
      </c>
      <c r="GB5" s="2" t="s">
        <v>81</v>
      </c>
      <c r="GC5" s="2" t="s">
        <v>68</v>
      </c>
      <c r="GD5" s="2" t="s">
        <v>69</v>
      </c>
      <c r="GE5" s="2" t="s">
        <v>80</v>
      </c>
      <c r="GF5" s="2" t="s">
        <v>81</v>
      </c>
      <c r="GG5" s="2" t="s">
        <v>80</v>
      </c>
      <c r="GH5" s="2" t="s">
        <v>81</v>
      </c>
      <c r="GI5" s="2" t="s">
        <v>68</v>
      </c>
      <c r="GJ5" s="2" t="s">
        <v>69</v>
      </c>
      <c r="GK5" s="2" t="s">
        <v>80</v>
      </c>
      <c r="GL5" s="2" t="s">
        <v>81</v>
      </c>
      <c r="GM5" s="2" t="s">
        <v>80</v>
      </c>
      <c r="GN5" s="2" t="s">
        <v>81</v>
      </c>
      <c r="GO5" s="2" t="s">
        <v>68</v>
      </c>
      <c r="GP5" s="2" t="s">
        <v>69</v>
      </c>
      <c r="GQ5" s="2" t="s">
        <v>80</v>
      </c>
      <c r="GR5" s="2" t="s">
        <v>81</v>
      </c>
      <c r="GS5" s="2" t="s">
        <v>80</v>
      </c>
      <c r="GT5" s="2" t="s">
        <v>81</v>
      </c>
      <c r="GU5" s="2" t="s">
        <v>68</v>
      </c>
      <c r="GV5" s="2" t="s">
        <v>69</v>
      </c>
      <c r="GW5" s="2" t="s">
        <v>80</v>
      </c>
      <c r="GX5" s="2" t="s">
        <v>81</v>
      </c>
      <c r="GY5" s="2" t="s">
        <v>80</v>
      </c>
      <c r="GZ5" s="2" t="s">
        <v>81</v>
      </c>
      <c r="HA5" s="2" t="s">
        <v>68</v>
      </c>
      <c r="HB5" s="2" t="s">
        <v>69</v>
      </c>
      <c r="HC5" s="2" t="s">
        <v>80</v>
      </c>
      <c r="HD5" s="2" t="s">
        <v>81</v>
      </c>
      <c r="HE5" s="2" t="s">
        <v>80</v>
      </c>
      <c r="HF5" s="2" t="s">
        <v>81</v>
      </c>
      <c r="HG5" s="2" t="s">
        <v>68</v>
      </c>
      <c r="HH5" s="2" t="s">
        <v>69</v>
      </c>
      <c r="HI5" s="2" t="s">
        <v>80</v>
      </c>
      <c r="HJ5" s="2" t="s">
        <v>81</v>
      </c>
      <c r="HK5" s="2" t="s">
        <v>80</v>
      </c>
      <c r="HL5" s="2" t="s">
        <v>81</v>
      </c>
      <c r="HM5" s="2" t="s">
        <v>68</v>
      </c>
      <c r="HN5" s="2" t="s">
        <v>69</v>
      </c>
      <c r="HO5" s="2" t="s">
        <v>80</v>
      </c>
      <c r="HP5" s="2" t="s">
        <v>81</v>
      </c>
      <c r="HQ5" s="2" t="s">
        <v>80</v>
      </c>
      <c r="HR5" s="2" t="s">
        <v>81</v>
      </c>
      <c r="HS5" s="2" t="s">
        <v>68</v>
      </c>
      <c r="HT5" s="2" t="s">
        <v>69</v>
      </c>
      <c r="HU5" s="2" t="s">
        <v>80</v>
      </c>
      <c r="HV5" s="2" t="s">
        <v>81</v>
      </c>
      <c r="HW5" s="2" t="s">
        <v>80</v>
      </c>
      <c r="HX5" s="2" t="s">
        <v>81</v>
      </c>
      <c r="HY5" s="2" t="s">
        <v>68</v>
      </c>
      <c r="HZ5" s="2" t="s">
        <v>69</v>
      </c>
      <c r="IA5" s="2" t="s">
        <v>80</v>
      </c>
      <c r="IB5" s="2" t="s">
        <v>81</v>
      </c>
      <c r="IC5" s="2" t="s">
        <v>80</v>
      </c>
      <c r="ID5" s="2" t="s">
        <v>81</v>
      </c>
      <c r="IE5" s="2" t="s">
        <v>68</v>
      </c>
      <c r="IF5" s="2" t="s">
        <v>69</v>
      </c>
      <c r="IG5" s="2" t="s">
        <v>80</v>
      </c>
      <c r="IH5" s="2" t="s">
        <v>81</v>
      </c>
      <c r="II5" s="2" t="s">
        <v>80</v>
      </c>
      <c r="IJ5" s="2" t="s">
        <v>81</v>
      </c>
      <c r="IK5" s="2" t="s">
        <v>68</v>
      </c>
      <c r="IL5" s="2" t="s">
        <v>69</v>
      </c>
      <c r="IM5" s="2" t="s">
        <v>80</v>
      </c>
      <c r="IN5" s="2" t="s">
        <v>81</v>
      </c>
      <c r="IO5" s="2" t="s">
        <v>80</v>
      </c>
      <c r="IP5" s="2" t="s">
        <v>81</v>
      </c>
      <c r="IQ5" s="2" t="s">
        <v>68</v>
      </c>
      <c r="IR5" s="2" t="s">
        <v>69</v>
      </c>
      <c r="IS5" s="2" t="s">
        <v>80</v>
      </c>
      <c r="IT5" s="2" t="s">
        <v>81</v>
      </c>
      <c r="IU5" s="2" t="s">
        <v>80</v>
      </c>
      <c r="IV5" s="2" t="s">
        <v>81</v>
      </c>
      <c r="IW5" s="2" t="s">
        <v>68</v>
      </c>
      <c r="IX5" s="2" t="s">
        <v>69</v>
      </c>
      <c r="IY5" s="2" t="s">
        <v>80</v>
      </c>
      <c r="IZ5" s="2" t="s">
        <v>81</v>
      </c>
      <c r="JA5" s="2" t="s">
        <v>80</v>
      </c>
      <c r="JB5" s="2" t="s">
        <v>81</v>
      </c>
      <c r="JC5" s="2" t="s">
        <v>68</v>
      </c>
      <c r="JD5" s="2" t="s">
        <v>69</v>
      </c>
      <c r="JE5" s="2" t="s">
        <v>80</v>
      </c>
      <c r="JF5" s="2" t="s">
        <v>81</v>
      </c>
      <c r="JG5" s="2" t="s">
        <v>80</v>
      </c>
      <c r="JH5" s="2" t="s">
        <v>81</v>
      </c>
      <c r="JI5" s="2" t="s">
        <v>68</v>
      </c>
      <c r="JJ5" s="2" t="s">
        <v>69</v>
      </c>
      <c r="JK5" s="2" t="s">
        <v>82</v>
      </c>
      <c r="JL5" s="2" t="s">
        <v>83</v>
      </c>
      <c r="JM5" s="2" t="s">
        <v>84</v>
      </c>
      <c r="JN5" s="2" t="s">
        <v>85</v>
      </c>
      <c r="JO5" s="2" t="s">
        <v>86</v>
      </c>
      <c r="JP5" s="2" t="s">
        <v>87</v>
      </c>
      <c r="JQ5" s="2" t="s">
        <v>88</v>
      </c>
      <c r="JR5" s="2" t="s">
        <v>89</v>
      </c>
      <c r="JS5" s="2" t="s">
        <v>90</v>
      </c>
      <c r="JT5" s="2" t="s">
        <v>91</v>
      </c>
      <c r="JU5" s="2" t="s">
        <v>92</v>
      </c>
      <c r="JV5" s="2" t="s">
        <v>93</v>
      </c>
      <c r="JW5" s="2" t="s">
        <v>94</v>
      </c>
      <c r="JX5" s="2" t="s">
        <v>95</v>
      </c>
      <c r="JY5" s="2" t="s">
        <v>96</v>
      </c>
      <c r="JZ5" s="2" t="s">
        <v>97</v>
      </c>
      <c r="KA5" s="2" t="s">
        <v>98</v>
      </c>
      <c r="KB5" s="2" t="s">
        <v>99</v>
      </c>
      <c r="KC5" s="2" t="s">
        <v>100</v>
      </c>
      <c r="KD5" s="2" t="s">
        <v>101</v>
      </c>
      <c r="KE5" s="2" t="s">
        <v>102</v>
      </c>
      <c r="KF5" s="2" t="s">
        <v>7</v>
      </c>
      <c r="KG5" s="2" t="s">
        <v>103</v>
      </c>
      <c r="KH5" s="2" t="s">
        <v>104</v>
      </c>
      <c r="KI5" s="2" t="s">
        <v>105</v>
      </c>
      <c r="KJ5" s="2" t="s">
        <v>106</v>
      </c>
      <c r="KK5" s="2" t="s">
        <v>107</v>
      </c>
      <c r="KL5" s="2" t="s">
        <v>108</v>
      </c>
      <c r="KM5" s="2" t="s">
        <v>109</v>
      </c>
      <c r="KN5" s="2" t="s">
        <v>110</v>
      </c>
      <c r="KO5" s="2" t="s">
        <v>111</v>
      </c>
      <c r="KP5" s="2" t="s">
        <v>112</v>
      </c>
      <c r="KQ5" s="2" t="s">
        <v>113</v>
      </c>
      <c r="KR5" s="2" t="s">
        <v>114</v>
      </c>
      <c r="KS5" s="2" t="s">
        <v>115</v>
      </c>
      <c r="KT5" s="2" t="s">
        <v>116</v>
      </c>
      <c r="KU5" s="2" t="s">
        <v>117</v>
      </c>
      <c r="KV5" s="2" t="s">
        <v>118</v>
      </c>
      <c r="KW5" s="2" t="s">
        <v>119</v>
      </c>
      <c r="KX5" s="2" t="s">
        <v>120</v>
      </c>
      <c r="KY5" s="2" t="s">
        <v>121</v>
      </c>
      <c r="KZ5" s="2" t="s">
        <v>122</v>
      </c>
      <c r="LA5" s="2" t="s">
        <v>123</v>
      </c>
      <c r="LB5" s="2" t="s">
        <v>124</v>
      </c>
      <c r="LC5" s="2" t="s">
        <v>125</v>
      </c>
      <c r="LD5" s="2" t="s">
        <v>126</v>
      </c>
      <c r="LE5" s="2" t="s">
        <v>127</v>
      </c>
      <c r="LF5" s="2" t="s">
        <v>128</v>
      </c>
      <c r="LG5" s="2" t="s">
        <v>129</v>
      </c>
      <c r="LH5" s="2" t="s">
        <v>130</v>
      </c>
      <c r="LI5" s="2" t="s">
        <v>131</v>
      </c>
      <c r="LJ5" s="2" t="s">
        <v>132</v>
      </c>
      <c r="LK5" s="2" t="s">
        <v>133</v>
      </c>
      <c r="LL5" s="2" t="s">
        <v>134</v>
      </c>
      <c r="LM5" s="2" t="s">
        <v>135</v>
      </c>
      <c r="LN5" s="2" t="s">
        <v>136</v>
      </c>
      <c r="LO5" s="2" t="s">
        <v>137</v>
      </c>
      <c r="LP5" s="2" t="s">
        <v>138</v>
      </c>
      <c r="LQ5" s="2" t="s">
        <v>139</v>
      </c>
      <c r="LR5" s="2" t="s">
        <v>140</v>
      </c>
      <c r="LS5" s="2" t="s">
        <v>141</v>
      </c>
      <c r="LT5" s="2" t="s">
        <v>142</v>
      </c>
      <c r="LU5" s="2" t="s">
        <v>143</v>
      </c>
      <c r="LV5" s="2" t="s">
        <v>144</v>
      </c>
      <c r="LW5" s="2" t="s">
        <v>145</v>
      </c>
      <c r="LX5" s="2" t="s">
        <v>146</v>
      </c>
      <c r="LY5" s="2" t="s">
        <v>147</v>
      </c>
    </row>
    <row r="6">
      <c r="A6" s="3" t="s">
        <v>148</v>
      </c>
      <c r="B6" s="3" t="s">
        <v>149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153</v>
      </c>
      <c r="H6" s="3" t="s">
        <v>154</v>
      </c>
      <c r="I6" s="3" t="s">
        <v>255</v>
      </c>
      <c r="J6" s="3" t="s">
        <v>256</v>
      </c>
      <c r="K6" s="4">
        <v>4428</v>
      </c>
      <c r="L6" s="4">
        <f>=ROUNDDOWN(6.45481049562682,0)</f>
      </c>
      <c r="M6" s="4">
        <v>20231</v>
      </c>
      <c r="N6" s="5">
        <v>1</v>
      </c>
      <c r="O6" s="4"/>
      <c r="P6" s="4">
        <f>=ROUNDDOWN({0},0)</f>
      </c>
      <c r="Q6" s="4"/>
      <c r="R6" s="5"/>
      <c r="S6" s="4">
        <v>1633</v>
      </c>
      <c r="T6" s="6">
        <v>42268.51</v>
      </c>
      <c r="U6" s="4">
        <v>1178</v>
      </c>
      <c r="V6" s="6">
        <v>30366.19</v>
      </c>
      <c r="W6" s="5">
        <v>0.3862</v>
      </c>
      <c r="X6" s="5">
        <v>0.392</v>
      </c>
      <c r="Y6" s="4">
        <v>61</v>
      </c>
      <c r="Z6" s="6">
        <v>1581.26</v>
      </c>
      <c r="AA6" s="4">
        <v>42</v>
      </c>
      <c r="AB6" s="6">
        <v>1108.19</v>
      </c>
      <c r="AC6" s="5">
        <v>0.4524</v>
      </c>
      <c r="AD6" s="5">
        <v>0.4269</v>
      </c>
      <c r="AE6" s="4">
        <v>68</v>
      </c>
      <c r="AF6" s="6">
        <v>1454.24</v>
      </c>
      <c r="AG6" s="4">
        <v>77</v>
      </c>
      <c r="AH6" s="6">
        <v>1822.85</v>
      </c>
      <c r="AI6" s="5">
        <v>-0.1169</v>
      </c>
      <c r="AJ6" s="5">
        <v>-0.2022</v>
      </c>
      <c r="AK6" s="4">
        <v>365</v>
      </c>
      <c r="AL6" s="6">
        <v>10312.77</v>
      </c>
      <c r="AM6" s="4">
        <v>6</v>
      </c>
      <c r="AN6" s="6">
        <v>163.38</v>
      </c>
      <c r="AO6" s="5">
        <v>59.8333</v>
      </c>
      <c r="AP6" s="5">
        <v>62.1214</v>
      </c>
      <c r="AQ6" s="4">
        <v>89</v>
      </c>
      <c r="AR6" s="6">
        <v>2363.59</v>
      </c>
      <c r="AS6" s="4">
        <v>34</v>
      </c>
      <c r="AT6" s="6">
        <v>863.37</v>
      </c>
      <c r="AU6" s="5">
        <v>1.6176</v>
      </c>
      <c r="AV6" s="5">
        <v>1.7376</v>
      </c>
      <c r="AW6" s="4">
        <v>168</v>
      </c>
      <c r="AX6" s="6">
        <v>4030.25</v>
      </c>
      <c r="AY6" s="4">
        <v>118</v>
      </c>
      <c r="AZ6" s="6">
        <v>2947.46</v>
      </c>
      <c r="BA6" s="5">
        <v>0.4237</v>
      </c>
      <c r="BB6" s="5">
        <v>0.3674</v>
      </c>
      <c r="BC6" s="4">
        <v>255</v>
      </c>
      <c r="BD6" s="6">
        <v>7003.29</v>
      </c>
      <c r="BE6" s="4">
        <v>281</v>
      </c>
      <c r="BF6" s="6">
        <v>7724.18</v>
      </c>
      <c r="BG6" s="5">
        <v>-0.0925</v>
      </c>
      <c r="BH6" s="5">
        <v>-0.0933</v>
      </c>
      <c r="BI6" s="4">
        <v>454</v>
      </c>
      <c r="BJ6" s="6">
        <v>11322.74</v>
      </c>
      <c r="BK6" s="4">
        <v>423</v>
      </c>
      <c r="BL6" s="6">
        <v>10520.64</v>
      </c>
      <c r="BM6" s="5">
        <v>0.0733</v>
      </c>
      <c r="BN6" s="5">
        <v>0.0762</v>
      </c>
      <c r="BO6" s="4">
        <v>11</v>
      </c>
      <c r="BP6" s="6">
        <v>305.86</v>
      </c>
      <c r="BQ6" s="4">
        <v>44</v>
      </c>
      <c r="BR6" s="6">
        <v>1267.85</v>
      </c>
      <c r="BS6" s="5">
        <v>-0.75</v>
      </c>
      <c r="BT6" s="5">
        <v>-0.7588</v>
      </c>
      <c r="BU6" s="4">
        <v>29</v>
      </c>
      <c r="BV6" s="6">
        <v>794.18</v>
      </c>
      <c r="BW6" s="4">
        <v>14</v>
      </c>
      <c r="BX6" s="6">
        <v>347.13</v>
      </c>
      <c r="BY6" s="5">
        <v>1.0714</v>
      </c>
      <c r="BZ6" s="5">
        <v>1.2878</v>
      </c>
      <c r="CA6" s="4">
        <v>9</v>
      </c>
      <c r="CB6" s="6">
        <v>187.89</v>
      </c>
      <c r="CC6" s="4">
        <v>5</v>
      </c>
      <c r="CD6" s="6">
        <v>98.83</v>
      </c>
      <c r="CE6" s="5">
        <v>0.8</v>
      </c>
      <c r="CF6" s="5">
        <v>0.9011</v>
      </c>
      <c r="CG6" s="4"/>
      <c r="CH6" s="6"/>
      <c r="CI6" s="4"/>
      <c r="CJ6" s="6"/>
      <c r="CK6" s="5"/>
      <c r="CL6" s="5"/>
      <c r="CM6" s="4">
        <v>48</v>
      </c>
      <c r="CN6" s="6">
        <v>1348.68</v>
      </c>
      <c r="CO6" s="4">
        <v>110</v>
      </c>
      <c r="CP6" s="6">
        <v>2906.73</v>
      </c>
      <c r="CQ6" s="5">
        <v>-0.5636</v>
      </c>
      <c r="CR6" s="5">
        <v>-0.536</v>
      </c>
      <c r="CS6" s="4">
        <v>15</v>
      </c>
      <c r="CT6" s="6">
        <v>418.36</v>
      </c>
      <c r="CU6" s="4"/>
      <c r="CV6" s="6"/>
      <c r="CW6" s="5"/>
      <c r="CX6" s="5"/>
      <c r="CY6" s="4">
        <v>23</v>
      </c>
      <c r="CZ6" s="6">
        <v>553.92</v>
      </c>
      <c r="DA6" s="4">
        <v>14</v>
      </c>
      <c r="DB6" s="6">
        <v>270.19</v>
      </c>
      <c r="DC6" s="5">
        <v>0.6429</v>
      </c>
      <c r="DD6" s="5">
        <v>1.0501</v>
      </c>
      <c r="DE6" s="4">
        <v>1</v>
      </c>
      <c r="DF6" s="6">
        <v>33.67</v>
      </c>
      <c r="DG6" s="4">
        <v>4</v>
      </c>
      <c r="DH6" s="6">
        <v>122.06</v>
      </c>
      <c r="DI6" s="5">
        <v>-0.75</v>
      </c>
      <c r="DJ6" s="5">
        <v>-0.7242</v>
      </c>
      <c r="DK6" s="4"/>
      <c r="DL6" s="6"/>
      <c r="DM6" s="4">
        <v>2</v>
      </c>
      <c r="DN6" s="6">
        <v>101.98</v>
      </c>
      <c r="DO6" s="5"/>
      <c r="DP6" s="5"/>
      <c r="DQ6" s="4"/>
      <c r="DR6" s="6"/>
      <c r="DS6" s="4"/>
      <c r="DT6" s="6"/>
      <c r="DU6" s="5"/>
      <c r="DV6" s="5"/>
      <c r="DW6" s="4">
        <v>24</v>
      </c>
      <c r="DX6" s="6">
        <v>210.62</v>
      </c>
      <c r="DY6" s="4"/>
      <c r="DZ6" s="6"/>
      <c r="EA6" s="5"/>
      <c r="EB6" s="5"/>
      <c r="EC6" s="4">
        <v>5</v>
      </c>
      <c r="ED6" s="6">
        <v>159.49</v>
      </c>
      <c r="EE6" s="4">
        <v>3</v>
      </c>
      <c r="EF6" s="6">
        <v>70.17</v>
      </c>
      <c r="EG6" s="5">
        <v>0.6667</v>
      </c>
      <c r="EH6" s="5">
        <v>1.2729</v>
      </c>
      <c r="EI6" s="4">
        <v>5</v>
      </c>
      <c r="EJ6" s="6">
        <v>115.51</v>
      </c>
      <c r="EK6" s="4">
        <v>1</v>
      </c>
      <c r="EL6" s="6">
        <v>31.18</v>
      </c>
      <c r="EM6" s="5">
        <v>4</v>
      </c>
      <c r="EN6" s="5">
        <v>2.7046</v>
      </c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>
        <v>3</v>
      </c>
      <c r="FB6" s="6">
        <v>72.19</v>
      </c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  <c r="IA6" s="4"/>
      <c r="IB6" s="6"/>
      <c r="IC6" s="4"/>
      <c r="ID6" s="6"/>
      <c r="IE6" s="5"/>
      <c r="IF6" s="5"/>
      <c r="IG6" s="4"/>
      <c r="IH6" s="6"/>
      <c r="II6" s="4"/>
      <c r="IJ6" s="6"/>
      <c r="IK6" s="5"/>
      <c r="IL6" s="5"/>
      <c r="IM6" s="4"/>
      <c r="IN6" s="6"/>
      <c r="IO6" s="4"/>
      <c r="IP6" s="6"/>
      <c r="IQ6" s="5"/>
      <c r="IR6" s="5"/>
      <c r="IS6" s="4"/>
      <c r="IT6" s="6"/>
      <c r="IU6" s="4"/>
      <c r="IV6" s="6"/>
      <c r="IW6" s="5"/>
      <c r="IX6" s="5"/>
      <c r="IY6" s="4"/>
      <c r="IZ6" s="6"/>
      <c r="JA6" s="4"/>
      <c r="JB6" s="6"/>
      <c r="JC6" s="5"/>
      <c r="JD6" s="5"/>
      <c r="JE6" s="4"/>
      <c r="JF6" s="6"/>
      <c r="JG6" s="4"/>
      <c r="JH6" s="6"/>
      <c r="JI6" s="5"/>
      <c r="JJ6" s="5"/>
      <c r="JK6" s="4">
        <v>4065</v>
      </c>
      <c r="JL6" s="4"/>
      <c r="JM6" s="4"/>
      <c r="JN6" s="4"/>
      <c r="JO6" s="4">
        <v>363</v>
      </c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>
        <v>780</v>
      </c>
      <c r="KE6" s="4"/>
      <c r="KF6" s="4"/>
      <c r="KG6" s="4">
        <v>891</v>
      </c>
      <c r="KH6" s="4"/>
      <c r="KI6" s="4">
        <v>860</v>
      </c>
      <c r="KJ6" s="4"/>
      <c r="KK6" s="4"/>
      <c r="KL6" s="4">
        <v>1960</v>
      </c>
      <c r="KM6" s="4"/>
      <c r="KN6" s="4"/>
      <c r="KO6" s="4"/>
      <c r="KP6" s="4">
        <v>1590</v>
      </c>
      <c r="KQ6" s="4"/>
      <c r="KR6" s="4"/>
      <c r="KS6" s="4"/>
      <c r="KT6" s="4"/>
      <c r="KU6" s="4"/>
      <c r="KV6" s="4">
        <v>920</v>
      </c>
      <c r="KW6" s="4"/>
      <c r="KX6" s="4"/>
      <c r="KY6" s="4"/>
      <c r="KZ6" s="4"/>
      <c r="LA6" s="4">
        <v>3210</v>
      </c>
      <c r="LB6" s="4"/>
      <c r="LC6" s="4"/>
      <c r="LD6" s="4"/>
      <c r="LE6" s="4"/>
      <c r="LF6" s="4">
        <v>2510</v>
      </c>
      <c r="LG6" s="4"/>
      <c r="LH6" s="4"/>
      <c r="LI6" s="4"/>
      <c r="LJ6" s="4"/>
      <c r="LK6" s="4"/>
      <c r="LL6" s="4">
        <v>1040</v>
      </c>
      <c r="LM6" s="4"/>
      <c r="LN6" s="4"/>
      <c r="LO6" s="4"/>
      <c r="LP6" s="4">
        <v>3170</v>
      </c>
      <c r="LQ6" s="4"/>
      <c r="LR6" s="4"/>
      <c r="LS6" s="4">
        <v>1150</v>
      </c>
      <c r="LT6" s="4"/>
      <c r="LU6" s="4"/>
      <c r="LV6" s="4"/>
      <c r="LW6" s="4">
        <v>2150</v>
      </c>
      <c r="LX6" s="4"/>
      <c r="LY6" s="4"/>
    </row>
    <row r="7">
      <c r="A7" s="3" t="s">
        <v>148</v>
      </c>
      <c r="B7" s="3" t="s">
        <v>149</v>
      </c>
      <c r="C7" s="3" t="s">
        <v>155</v>
      </c>
      <c r="D7" s="3" t="s">
        <v>156</v>
      </c>
      <c r="E7" s="3" t="s">
        <v>157</v>
      </c>
      <c r="F7" s="3" t="s">
        <v>158</v>
      </c>
      <c r="G7" s="3" t="s">
        <v>158</v>
      </c>
      <c r="H7" s="3" t="s">
        <v>159</v>
      </c>
      <c r="I7" s="3" t="s">
        <v>255</v>
      </c>
      <c r="J7" s="3" t="s">
        <v>257</v>
      </c>
      <c r="K7" s="4">
        <v>2778</v>
      </c>
      <c r="L7" s="4">
        <f>=ROUNDDOWN(6.55188679245283,0)</f>
      </c>
      <c r="M7" s="4">
        <v>5690</v>
      </c>
      <c r="N7" s="5">
        <v>1</v>
      </c>
      <c r="O7" s="4"/>
      <c r="P7" s="4">
        <f>=ROUNDDOWN({0},0)</f>
      </c>
      <c r="Q7" s="4"/>
      <c r="R7" s="5"/>
      <c r="S7" s="4">
        <v>331</v>
      </c>
      <c r="T7" s="6">
        <v>8059.92</v>
      </c>
      <c r="U7" s="4">
        <v>479</v>
      </c>
      <c r="V7" s="6">
        <v>11608.02</v>
      </c>
      <c r="W7" s="5">
        <v>-0.309</v>
      </c>
      <c r="X7" s="5">
        <v>-0.3057</v>
      </c>
      <c r="Y7" s="4">
        <v>122</v>
      </c>
      <c r="Z7" s="6">
        <v>3111.1</v>
      </c>
      <c r="AA7" s="4">
        <v>227</v>
      </c>
      <c r="AB7" s="6">
        <v>5310.03</v>
      </c>
      <c r="AC7" s="5">
        <v>-0.4626</v>
      </c>
      <c r="AD7" s="5">
        <v>-0.4141</v>
      </c>
      <c r="AE7" s="4">
        <v>46</v>
      </c>
      <c r="AF7" s="6">
        <v>1017.1</v>
      </c>
      <c r="AG7" s="4">
        <v>35</v>
      </c>
      <c r="AH7" s="6">
        <v>798.34</v>
      </c>
      <c r="AI7" s="5">
        <v>0.3143</v>
      </c>
      <c r="AJ7" s="5">
        <v>0.274</v>
      </c>
      <c r="AK7" s="4">
        <v>21</v>
      </c>
      <c r="AL7" s="6">
        <v>570.52</v>
      </c>
      <c r="AM7" s="4">
        <v>17</v>
      </c>
      <c r="AN7" s="6">
        <v>471.3</v>
      </c>
      <c r="AO7" s="5">
        <v>0.2353</v>
      </c>
      <c r="AP7" s="5">
        <v>0.2105</v>
      </c>
      <c r="AQ7" s="4">
        <v>34</v>
      </c>
      <c r="AR7" s="6">
        <v>874.06</v>
      </c>
      <c r="AS7" s="4">
        <v>72</v>
      </c>
      <c r="AT7" s="6">
        <v>1884.28</v>
      </c>
      <c r="AU7" s="5">
        <v>-0.5278</v>
      </c>
      <c r="AV7" s="5">
        <v>-0.5361</v>
      </c>
      <c r="AW7" s="4">
        <v>27</v>
      </c>
      <c r="AX7" s="6">
        <v>568.03</v>
      </c>
      <c r="AY7" s="4">
        <v>38</v>
      </c>
      <c r="AZ7" s="6">
        <v>866.44</v>
      </c>
      <c r="BA7" s="5">
        <v>-0.2895</v>
      </c>
      <c r="BB7" s="5">
        <v>-0.3444</v>
      </c>
      <c r="BC7" s="4">
        <v>25</v>
      </c>
      <c r="BD7" s="6">
        <v>490.56</v>
      </c>
      <c r="BE7" s="4">
        <v>19</v>
      </c>
      <c r="BF7" s="6">
        <v>483.19</v>
      </c>
      <c r="BG7" s="5">
        <v>0.3158</v>
      </c>
      <c r="BH7" s="5">
        <v>0.0153</v>
      </c>
      <c r="BI7" s="4">
        <v>30</v>
      </c>
      <c r="BJ7" s="6">
        <v>702.46</v>
      </c>
      <c r="BK7" s="4">
        <v>15</v>
      </c>
      <c r="BL7" s="6">
        <v>374.78</v>
      </c>
      <c r="BM7" s="5">
        <v>1</v>
      </c>
      <c r="BN7" s="5">
        <v>0.8743</v>
      </c>
      <c r="BO7" s="4">
        <v>5</v>
      </c>
      <c r="BP7" s="6">
        <v>172.95</v>
      </c>
      <c r="BQ7" s="4">
        <v>31</v>
      </c>
      <c r="BR7" s="6">
        <v>743.25</v>
      </c>
      <c r="BS7" s="5">
        <v>-0.8387</v>
      </c>
      <c r="BT7" s="5">
        <v>-0.7673</v>
      </c>
      <c r="BU7" s="4">
        <v>10</v>
      </c>
      <c r="BV7" s="6">
        <v>257.94</v>
      </c>
      <c r="BW7" s="4">
        <v>14</v>
      </c>
      <c r="BX7" s="6">
        <v>375.18</v>
      </c>
      <c r="BY7" s="5">
        <v>-0.2857</v>
      </c>
      <c r="BZ7" s="5">
        <v>-0.3125</v>
      </c>
      <c r="CA7" s="4">
        <v>4</v>
      </c>
      <c r="CB7" s="6">
        <v>95.59</v>
      </c>
      <c r="CC7" s="4">
        <v>2</v>
      </c>
      <c r="CD7" s="6">
        <v>56.24</v>
      </c>
      <c r="CE7" s="5">
        <v>1</v>
      </c>
      <c r="CF7" s="5">
        <v>0.6997</v>
      </c>
      <c r="CG7" s="4"/>
      <c r="CH7" s="6"/>
      <c r="CI7" s="4"/>
      <c r="CJ7" s="6"/>
      <c r="CK7" s="5"/>
      <c r="CL7" s="5"/>
      <c r="CM7" s="4">
        <v>1</v>
      </c>
      <c r="CN7" s="6">
        <v>29.31</v>
      </c>
      <c r="CO7" s="4">
        <v>2</v>
      </c>
      <c r="CP7" s="6">
        <v>52.76</v>
      </c>
      <c r="CQ7" s="5">
        <v>-0.5</v>
      </c>
      <c r="CR7" s="5">
        <v>-0.4445</v>
      </c>
      <c r="CS7" s="4">
        <v>4</v>
      </c>
      <c r="CT7" s="6">
        <v>96.72</v>
      </c>
      <c r="CU7" s="4">
        <v>6</v>
      </c>
      <c r="CV7" s="6">
        <v>142.24</v>
      </c>
      <c r="CW7" s="5">
        <v>-0.3333</v>
      </c>
      <c r="CX7" s="5">
        <v>-0.32</v>
      </c>
      <c r="CY7" s="4"/>
      <c r="CZ7" s="6"/>
      <c r="DA7" s="4"/>
      <c r="DB7" s="6"/>
      <c r="DC7" s="5"/>
      <c r="DD7" s="5"/>
      <c r="DE7" s="4"/>
      <c r="DF7" s="6"/>
      <c r="DG7" s="4"/>
      <c r="DH7" s="6"/>
      <c r="DI7" s="5"/>
      <c r="DJ7" s="5"/>
      <c r="DK7" s="4">
        <v>2</v>
      </c>
      <c r="DL7" s="6">
        <v>73.58</v>
      </c>
      <c r="DM7" s="4">
        <v>1</v>
      </c>
      <c r="DN7" s="6">
        <v>49.99</v>
      </c>
      <c r="DO7" s="5">
        <v>1</v>
      </c>
      <c r="DP7" s="5">
        <v>0.4719</v>
      </c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  <c r="IA7" s="4"/>
      <c r="IB7" s="6"/>
      <c r="IC7" s="4"/>
      <c r="ID7" s="6"/>
      <c r="IE7" s="5"/>
      <c r="IF7" s="5"/>
      <c r="IG7" s="4"/>
      <c r="IH7" s="6"/>
      <c r="II7" s="4"/>
      <c r="IJ7" s="6"/>
      <c r="IK7" s="5"/>
      <c r="IL7" s="5"/>
      <c r="IM7" s="4"/>
      <c r="IN7" s="6"/>
      <c r="IO7" s="4"/>
      <c r="IP7" s="6"/>
      <c r="IQ7" s="5"/>
      <c r="IR7" s="5"/>
      <c r="IS7" s="4"/>
      <c r="IT7" s="6"/>
      <c r="IU7" s="4"/>
      <c r="IV7" s="6"/>
      <c r="IW7" s="5"/>
      <c r="IX7" s="5"/>
      <c r="IY7" s="4"/>
      <c r="IZ7" s="6"/>
      <c r="JA7" s="4"/>
      <c r="JB7" s="6"/>
      <c r="JC7" s="5"/>
      <c r="JD7" s="5"/>
      <c r="JE7" s="4"/>
      <c r="JF7" s="6"/>
      <c r="JG7" s="4"/>
      <c r="JH7" s="6"/>
      <c r="JI7" s="5"/>
      <c r="JJ7" s="5"/>
      <c r="JK7" s="4">
        <v>2366</v>
      </c>
      <c r="JL7" s="4"/>
      <c r="JM7" s="4"/>
      <c r="JN7" s="4"/>
      <c r="JO7" s="4">
        <v>412</v>
      </c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>
        <v>1300</v>
      </c>
      <c r="KO7" s="4">
        <v>60</v>
      </c>
      <c r="KP7" s="4"/>
      <c r="KQ7" s="4"/>
      <c r="KR7" s="4"/>
      <c r="KS7" s="4"/>
      <c r="KT7" s="4"/>
      <c r="KU7" s="4"/>
      <c r="KV7" s="4"/>
      <c r="KW7" s="4">
        <v>510</v>
      </c>
      <c r="KX7" s="4">
        <v>280</v>
      </c>
      <c r="KY7" s="4"/>
      <c r="KZ7" s="4"/>
      <c r="LA7" s="4"/>
      <c r="LB7" s="4">
        <v>970</v>
      </c>
      <c r="LC7" s="4"/>
      <c r="LD7" s="4"/>
      <c r="LE7" s="4">
        <v>270</v>
      </c>
      <c r="LF7" s="4"/>
      <c r="LG7" s="4"/>
      <c r="LH7" s="4"/>
      <c r="LI7" s="4"/>
      <c r="LJ7" s="4"/>
      <c r="LK7" s="4"/>
      <c r="LL7" s="4"/>
      <c r="LM7" s="4">
        <v>300</v>
      </c>
      <c r="LN7" s="4"/>
      <c r="LO7" s="4"/>
      <c r="LP7" s="4">
        <v>300</v>
      </c>
      <c r="LQ7" s="4"/>
      <c r="LR7" s="4"/>
      <c r="LS7" s="4"/>
      <c r="LT7" s="4">
        <v>1700</v>
      </c>
      <c r="LU7" s="4"/>
      <c r="LV7" s="4"/>
      <c r="LW7" s="4"/>
      <c r="LX7" s="4"/>
      <c r="LY7" s="4"/>
    </row>
    <row r="8">
      <c r="A8" s="3" t="s">
        <v>148</v>
      </c>
      <c r="B8" s="3" t="s">
        <v>149</v>
      </c>
      <c r="C8" s="3" t="s">
        <v>155</v>
      </c>
      <c r="D8" s="3" t="s">
        <v>156</v>
      </c>
      <c r="E8" s="3" t="s">
        <v>157</v>
      </c>
      <c r="F8" s="3" t="s">
        <v>158</v>
      </c>
      <c r="G8" s="3" t="s">
        <v>158</v>
      </c>
      <c r="H8" s="3" t="s">
        <v>159</v>
      </c>
      <c r="I8" s="3" t="s">
        <v>258</v>
      </c>
      <c r="J8" s="3" t="s">
        <v>259</v>
      </c>
      <c r="K8" s="4">
        <v>451</v>
      </c>
      <c r="L8" s="4">
        <f>=ROUNDDOWN(2.53370786516854,0)</f>
      </c>
      <c r="M8" s="4">
        <v>2993</v>
      </c>
      <c r="N8" s="5">
        <v>0.9808</v>
      </c>
      <c r="O8" s="4"/>
      <c r="P8" s="4">
        <f>=ROUNDDOWN({0},0)</f>
      </c>
      <c r="Q8" s="4"/>
      <c r="R8" s="5"/>
      <c r="S8" s="4">
        <v>171</v>
      </c>
      <c r="T8" s="6">
        <v>3933.4</v>
      </c>
      <c r="U8" s="4">
        <v>299</v>
      </c>
      <c r="V8" s="6">
        <v>6761.29</v>
      </c>
      <c r="W8" s="5">
        <v>-0.4281</v>
      </c>
      <c r="X8" s="5">
        <v>-0.4182</v>
      </c>
      <c r="Y8" s="4">
        <v>89</v>
      </c>
      <c r="Z8" s="6">
        <v>2155.69</v>
      </c>
      <c r="AA8" s="4">
        <v>126</v>
      </c>
      <c r="AB8" s="6">
        <v>2838.1</v>
      </c>
      <c r="AC8" s="5">
        <v>-0.2937</v>
      </c>
      <c r="AD8" s="5">
        <v>-0.2404</v>
      </c>
      <c r="AE8" s="4">
        <v>19</v>
      </c>
      <c r="AF8" s="6">
        <v>366.41</v>
      </c>
      <c r="AG8" s="4">
        <v>17</v>
      </c>
      <c r="AH8" s="6">
        <v>377.3</v>
      </c>
      <c r="AI8" s="5">
        <v>0.1176</v>
      </c>
      <c r="AJ8" s="5">
        <v>-0.0289</v>
      </c>
      <c r="AK8" s="4">
        <v>9</v>
      </c>
      <c r="AL8" s="6">
        <v>217.05</v>
      </c>
      <c r="AM8" s="4"/>
      <c r="AN8" s="6"/>
      <c r="AO8" s="5"/>
      <c r="AP8" s="5"/>
      <c r="AQ8" s="4">
        <v>10</v>
      </c>
      <c r="AR8" s="6">
        <v>245.3</v>
      </c>
      <c r="AS8" s="4">
        <v>36</v>
      </c>
      <c r="AT8" s="6">
        <v>911.84</v>
      </c>
      <c r="AU8" s="5">
        <v>-0.7222</v>
      </c>
      <c r="AV8" s="5">
        <v>-0.731</v>
      </c>
      <c r="AW8" s="4">
        <v>27</v>
      </c>
      <c r="AX8" s="6">
        <v>564.72</v>
      </c>
      <c r="AY8" s="4">
        <v>24</v>
      </c>
      <c r="AZ8" s="6">
        <v>530.68</v>
      </c>
      <c r="BA8" s="5">
        <v>0.125</v>
      </c>
      <c r="BB8" s="5">
        <v>0.0641</v>
      </c>
      <c r="BC8" s="4">
        <v>5</v>
      </c>
      <c r="BD8" s="6">
        <v>93.55</v>
      </c>
      <c r="BE8" s="4">
        <v>10</v>
      </c>
      <c r="BF8" s="6">
        <v>249.78</v>
      </c>
      <c r="BG8" s="5">
        <v>-0.5</v>
      </c>
      <c r="BH8" s="5">
        <v>-0.6255</v>
      </c>
      <c r="BI8" s="4">
        <v>2</v>
      </c>
      <c r="BJ8" s="6">
        <v>46.3</v>
      </c>
      <c r="BK8" s="4">
        <v>1</v>
      </c>
      <c r="BL8" s="6">
        <v>19.68</v>
      </c>
      <c r="BM8" s="5">
        <v>1</v>
      </c>
      <c r="BN8" s="5">
        <v>1.3526</v>
      </c>
      <c r="BO8" s="4">
        <v>1</v>
      </c>
      <c r="BP8" s="6">
        <v>23.14</v>
      </c>
      <c r="BQ8" s="4">
        <v>27</v>
      </c>
      <c r="BR8" s="6">
        <v>583.52</v>
      </c>
      <c r="BS8" s="5">
        <v>-0.963</v>
      </c>
      <c r="BT8" s="5">
        <v>-0.9603</v>
      </c>
      <c r="BU8" s="4">
        <v>4</v>
      </c>
      <c r="BV8" s="6">
        <v>117.24</v>
      </c>
      <c r="BW8" s="4">
        <v>2</v>
      </c>
      <c r="BX8" s="6">
        <v>58.62</v>
      </c>
      <c r="BY8" s="5">
        <v>1</v>
      </c>
      <c r="BZ8" s="5">
        <v>1</v>
      </c>
      <c r="CA8" s="4"/>
      <c r="CB8" s="6"/>
      <c r="CC8" s="4">
        <v>25</v>
      </c>
      <c r="CD8" s="6">
        <v>596.35</v>
      </c>
      <c r="CE8" s="5"/>
      <c r="CF8" s="5"/>
      <c r="CG8" s="4"/>
      <c r="CH8" s="6"/>
      <c r="CI8" s="4"/>
      <c r="CJ8" s="6"/>
      <c r="CK8" s="5"/>
      <c r="CL8" s="5"/>
      <c r="CM8" s="4">
        <v>2</v>
      </c>
      <c r="CN8" s="6">
        <v>46.9</v>
      </c>
      <c r="CO8" s="4">
        <v>3</v>
      </c>
      <c r="CP8" s="6">
        <v>82.07</v>
      </c>
      <c r="CQ8" s="5">
        <v>-0.3333</v>
      </c>
      <c r="CR8" s="5">
        <v>-0.4285</v>
      </c>
      <c r="CS8" s="4">
        <v>2</v>
      </c>
      <c r="CT8" s="6">
        <v>40.77</v>
      </c>
      <c r="CU8" s="4"/>
      <c r="CV8" s="6"/>
      <c r="CW8" s="5"/>
      <c r="CX8" s="5"/>
      <c r="CY8" s="4">
        <v>1</v>
      </c>
      <c r="CZ8" s="6">
        <v>16.33</v>
      </c>
      <c r="DA8" s="4">
        <v>27</v>
      </c>
      <c r="DB8" s="6">
        <v>484.47</v>
      </c>
      <c r="DC8" s="5">
        <v>-0.963</v>
      </c>
      <c r="DD8" s="5">
        <v>-0.9663</v>
      </c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>
        <v>1</v>
      </c>
      <c r="EL8" s="6">
        <v>28.88</v>
      </c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  <c r="IA8" s="4"/>
      <c r="IB8" s="6"/>
      <c r="IC8" s="4"/>
      <c r="ID8" s="6"/>
      <c r="IE8" s="5"/>
      <c r="IF8" s="5"/>
      <c r="IG8" s="4"/>
      <c r="IH8" s="6"/>
      <c r="II8" s="4"/>
      <c r="IJ8" s="6"/>
      <c r="IK8" s="5"/>
      <c r="IL8" s="5"/>
      <c r="IM8" s="4"/>
      <c r="IN8" s="6"/>
      <c r="IO8" s="4"/>
      <c r="IP8" s="6"/>
      <c r="IQ8" s="5"/>
      <c r="IR8" s="5"/>
      <c r="IS8" s="4"/>
      <c r="IT8" s="6"/>
      <c r="IU8" s="4"/>
      <c r="IV8" s="6"/>
      <c r="IW8" s="5"/>
      <c r="IX8" s="5"/>
      <c r="IY8" s="4"/>
      <c r="IZ8" s="6"/>
      <c r="JA8" s="4"/>
      <c r="JB8" s="6"/>
      <c r="JC8" s="5"/>
      <c r="JD8" s="5"/>
      <c r="JE8" s="4"/>
      <c r="JF8" s="6"/>
      <c r="JG8" s="4"/>
      <c r="JH8" s="6"/>
      <c r="JI8" s="5"/>
      <c r="JJ8" s="5"/>
      <c r="JK8" s="4">
        <v>132</v>
      </c>
      <c r="JL8" s="4"/>
      <c r="JM8" s="4"/>
      <c r="JN8" s="4"/>
      <c r="JO8" s="4">
        <v>319</v>
      </c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v>750</v>
      </c>
      <c r="KK8" s="4"/>
      <c r="KL8" s="4"/>
      <c r="KM8" s="4"/>
      <c r="KN8" s="4">
        <v>303</v>
      </c>
      <c r="KO8" s="4">
        <v>250</v>
      </c>
      <c r="KP8" s="4"/>
      <c r="KQ8" s="4"/>
      <c r="KR8" s="4"/>
      <c r="KS8" s="4"/>
      <c r="KT8" s="4"/>
      <c r="KU8" s="4"/>
      <c r="KV8" s="4"/>
      <c r="KW8" s="4"/>
      <c r="KX8" s="4"/>
      <c r="KY8" s="4"/>
      <c r="KZ8" s="4">
        <v>210</v>
      </c>
      <c r="LA8" s="4"/>
      <c r="LB8" s="4"/>
      <c r="LC8" s="4"/>
      <c r="LD8" s="4"/>
      <c r="LE8" s="4"/>
      <c r="LF8" s="4"/>
      <c r="LG8" s="4"/>
      <c r="LH8" s="4">
        <v>480</v>
      </c>
      <c r="LI8" s="4"/>
      <c r="LJ8" s="4"/>
      <c r="LK8" s="4"/>
      <c r="LL8" s="4"/>
      <c r="LM8" s="4">
        <v>160</v>
      </c>
      <c r="LN8" s="4"/>
      <c r="LO8" s="4"/>
      <c r="LP8" s="4">
        <v>110</v>
      </c>
      <c r="LQ8" s="4"/>
      <c r="LR8" s="4"/>
      <c r="LS8" s="4"/>
      <c r="LT8" s="4">
        <v>200</v>
      </c>
      <c r="LU8" s="4">
        <v>380</v>
      </c>
      <c r="LV8" s="4">
        <v>150</v>
      </c>
      <c r="LW8" s="4"/>
      <c r="LX8" s="4"/>
      <c r="LY8" s="4"/>
    </row>
    <row r="9">
      <c r="A9" s="3" t="s">
        <v>148</v>
      </c>
      <c r="B9" s="3" t="s">
        <v>149</v>
      </c>
      <c r="C9" s="3" t="s">
        <v>155</v>
      </c>
      <c r="D9" s="3" t="s">
        <v>156</v>
      </c>
      <c r="E9" s="3" t="s">
        <v>157</v>
      </c>
      <c r="F9" s="3" t="s">
        <v>158</v>
      </c>
      <c r="G9" s="3" t="s">
        <v>158</v>
      </c>
      <c r="H9" s="3" t="s">
        <v>159</v>
      </c>
      <c r="I9" s="3" t="s">
        <v>260</v>
      </c>
      <c r="J9" s="3" t="s">
        <v>261</v>
      </c>
      <c r="K9" s="4">
        <v>730</v>
      </c>
      <c r="L9" s="4">
        <f>=ROUNDDOWN(6.23931623931624,0)</f>
      </c>
      <c r="M9" s="4">
        <v>1620</v>
      </c>
      <c r="N9" s="5">
        <v>1</v>
      </c>
      <c r="O9" s="4"/>
      <c r="P9" s="4">
        <f>=ROUNDDOWN({0},0)</f>
      </c>
      <c r="Q9" s="4"/>
      <c r="R9" s="5"/>
      <c r="S9" s="4">
        <v>149</v>
      </c>
      <c r="T9" s="6">
        <v>3200.15</v>
      </c>
      <c r="U9" s="4">
        <v>160</v>
      </c>
      <c r="V9" s="6">
        <v>3710.07</v>
      </c>
      <c r="W9" s="5">
        <v>-0.0688</v>
      </c>
      <c r="X9" s="5">
        <v>-0.1374</v>
      </c>
      <c r="Y9" s="4">
        <v>49</v>
      </c>
      <c r="Z9" s="6">
        <v>1095.89</v>
      </c>
      <c r="AA9" s="4">
        <v>80</v>
      </c>
      <c r="AB9" s="6">
        <v>1859.8</v>
      </c>
      <c r="AC9" s="5">
        <v>-0.3875</v>
      </c>
      <c r="AD9" s="5">
        <v>-0.4107</v>
      </c>
      <c r="AE9" s="4">
        <v>12</v>
      </c>
      <c r="AF9" s="6">
        <v>207.84</v>
      </c>
      <c r="AG9" s="4">
        <v>16</v>
      </c>
      <c r="AH9" s="6">
        <v>371.86</v>
      </c>
      <c r="AI9" s="5">
        <v>-0.25</v>
      </c>
      <c r="AJ9" s="5">
        <v>-0.4411</v>
      </c>
      <c r="AK9" s="4">
        <v>7</v>
      </c>
      <c r="AL9" s="6">
        <v>167.43</v>
      </c>
      <c r="AM9" s="4"/>
      <c r="AN9" s="6"/>
      <c r="AO9" s="5"/>
      <c r="AP9" s="5"/>
      <c r="AQ9" s="4">
        <v>5</v>
      </c>
      <c r="AR9" s="6">
        <v>122.3</v>
      </c>
      <c r="AS9" s="4">
        <v>16</v>
      </c>
      <c r="AT9" s="6">
        <v>381.34</v>
      </c>
      <c r="AU9" s="5">
        <v>-0.6875</v>
      </c>
      <c r="AV9" s="5">
        <v>-0.6793</v>
      </c>
      <c r="AW9" s="4">
        <v>44</v>
      </c>
      <c r="AX9" s="6">
        <v>909.36</v>
      </c>
      <c r="AY9" s="4">
        <v>9</v>
      </c>
      <c r="AZ9" s="6">
        <v>227.46</v>
      </c>
      <c r="BA9" s="5">
        <v>3.8889</v>
      </c>
      <c r="BB9" s="5">
        <v>2.9979</v>
      </c>
      <c r="BC9" s="4">
        <v>7</v>
      </c>
      <c r="BD9" s="6">
        <v>136.97</v>
      </c>
      <c r="BE9" s="4">
        <v>3</v>
      </c>
      <c r="BF9" s="6">
        <v>76.27</v>
      </c>
      <c r="BG9" s="5">
        <v>1.3333</v>
      </c>
      <c r="BH9" s="5">
        <v>0.7959</v>
      </c>
      <c r="BI9" s="4">
        <v>3</v>
      </c>
      <c r="BJ9" s="6">
        <v>63.51</v>
      </c>
      <c r="BK9" s="4">
        <v>2</v>
      </c>
      <c r="BL9" s="6">
        <v>44.22</v>
      </c>
      <c r="BM9" s="5">
        <v>0.5</v>
      </c>
      <c r="BN9" s="5">
        <v>0.4362</v>
      </c>
      <c r="BO9" s="4">
        <v>1</v>
      </c>
      <c r="BP9" s="6">
        <v>17.26</v>
      </c>
      <c r="BQ9" s="4">
        <v>23</v>
      </c>
      <c r="BR9" s="6">
        <v>480.31</v>
      </c>
      <c r="BS9" s="5">
        <v>-0.9565</v>
      </c>
      <c r="BT9" s="5">
        <v>-0.9641</v>
      </c>
      <c r="BU9" s="4">
        <v>2</v>
      </c>
      <c r="BV9" s="6">
        <v>46.9</v>
      </c>
      <c r="BW9" s="4">
        <v>5</v>
      </c>
      <c r="BX9" s="6">
        <v>128.97</v>
      </c>
      <c r="BY9" s="5">
        <v>-0.6</v>
      </c>
      <c r="BZ9" s="5">
        <v>-0.6363</v>
      </c>
      <c r="CA9" s="4">
        <v>16</v>
      </c>
      <c r="CB9" s="6">
        <v>359.84</v>
      </c>
      <c r="CC9" s="4"/>
      <c r="CD9" s="6"/>
      <c r="CE9" s="5"/>
      <c r="CF9" s="5"/>
      <c r="CG9" s="4"/>
      <c r="CH9" s="6"/>
      <c r="CI9" s="4"/>
      <c r="CJ9" s="6"/>
      <c r="CK9" s="5"/>
      <c r="CL9" s="5"/>
      <c r="CM9" s="4">
        <v>1</v>
      </c>
      <c r="CN9" s="6">
        <v>29.31</v>
      </c>
      <c r="CO9" s="4">
        <v>2</v>
      </c>
      <c r="CP9" s="6">
        <v>52.76</v>
      </c>
      <c r="CQ9" s="5">
        <v>-0.5</v>
      </c>
      <c r="CR9" s="5">
        <v>-0.4445</v>
      </c>
      <c r="CS9" s="4"/>
      <c r="CT9" s="6"/>
      <c r="CU9" s="4"/>
      <c r="CV9" s="6"/>
      <c r="CW9" s="5"/>
      <c r="CX9" s="5"/>
      <c r="CY9" s="4">
        <v>2</v>
      </c>
      <c r="CZ9" s="6">
        <v>43.54</v>
      </c>
      <c r="DA9" s="4">
        <v>4</v>
      </c>
      <c r="DB9" s="6">
        <v>87.08</v>
      </c>
      <c r="DC9" s="5">
        <v>-0.5</v>
      </c>
      <c r="DD9" s="5">
        <v>-0.5</v>
      </c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  <c r="IA9" s="4"/>
      <c r="IB9" s="6"/>
      <c r="IC9" s="4"/>
      <c r="ID9" s="6"/>
      <c r="IE9" s="5"/>
      <c r="IF9" s="5"/>
      <c r="IG9" s="4"/>
      <c r="IH9" s="6"/>
      <c r="II9" s="4"/>
      <c r="IJ9" s="6"/>
      <c r="IK9" s="5"/>
      <c r="IL9" s="5"/>
      <c r="IM9" s="4"/>
      <c r="IN9" s="6"/>
      <c r="IO9" s="4"/>
      <c r="IP9" s="6"/>
      <c r="IQ9" s="5"/>
      <c r="IR9" s="5"/>
      <c r="IS9" s="4"/>
      <c r="IT9" s="6"/>
      <c r="IU9" s="4"/>
      <c r="IV9" s="6"/>
      <c r="IW9" s="5"/>
      <c r="IX9" s="5"/>
      <c r="IY9" s="4"/>
      <c r="IZ9" s="6"/>
      <c r="JA9" s="4"/>
      <c r="JB9" s="6"/>
      <c r="JC9" s="5"/>
      <c r="JD9" s="5"/>
      <c r="JE9" s="4"/>
      <c r="JF9" s="6"/>
      <c r="JG9" s="4"/>
      <c r="JH9" s="6"/>
      <c r="JI9" s="5"/>
      <c r="JJ9" s="5"/>
      <c r="JK9" s="4">
        <v>730</v>
      </c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>
        <v>360</v>
      </c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>
        <v>440</v>
      </c>
      <c r="LC9" s="4"/>
      <c r="LD9" s="4"/>
      <c r="LE9" s="4"/>
      <c r="LF9" s="4"/>
      <c r="LG9" s="4"/>
      <c r="LH9" s="4"/>
      <c r="LI9" s="4"/>
      <c r="LJ9" s="4"/>
      <c r="LK9" s="4"/>
      <c r="LL9" s="4"/>
      <c r="LM9" s="4">
        <v>100</v>
      </c>
      <c r="LN9" s="4"/>
      <c r="LO9" s="4"/>
      <c r="LP9" s="4"/>
      <c r="LQ9" s="4"/>
      <c r="LR9" s="4"/>
      <c r="LS9" s="4"/>
      <c r="LT9" s="4"/>
      <c r="LU9" s="4">
        <v>720</v>
      </c>
      <c r="LV9" s="4"/>
      <c r="LW9" s="4"/>
      <c r="LX9" s="4"/>
      <c r="LY9" s="4"/>
    </row>
    <row r="10">
      <c r="A10" s="3" t="s">
        <v>148</v>
      </c>
      <c r="B10" s="3" t="s">
        <v>149</v>
      </c>
      <c r="C10" s="3" t="s">
        <v>155</v>
      </c>
      <c r="D10" s="3" t="s">
        <v>156</v>
      </c>
      <c r="E10" s="3" t="s">
        <v>157</v>
      </c>
      <c r="F10" s="3" t="s">
        <v>158</v>
      </c>
      <c r="G10" s="3" t="s">
        <v>158</v>
      </c>
      <c r="H10" s="3" t="s">
        <v>159</v>
      </c>
      <c r="I10" s="3" t="s">
        <v>262</v>
      </c>
      <c r="J10" s="3" t="s">
        <v>261</v>
      </c>
      <c r="K10" s="4">
        <v>301</v>
      </c>
      <c r="L10" s="4">
        <f>=ROUNDDOWN(1.68156424581006,0)</f>
      </c>
      <c r="M10" s="4">
        <v>3106</v>
      </c>
      <c r="N10" s="5">
        <v>0.9673</v>
      </c>
      <c r="O10" s="4"/>
      <c r="P10" s="4">
        <f>=ROUNDDOWN({0},0)</f>
      </c>
      <c r="Q10" s="4"/>
      <c r="R10" s="5"/>
      <c r="S10" s="4">
        <v>155</v>
      </c>
      <c r="T10" s="6">
        <v>3136.27</v>
      </c>
      <c r="U10" s="4">
        <v>168</v>
      </c>
      <c r="V10" s="6">
        <v>3671.55</v>
      </c>
      <c r="W10" s="5">
        <v>-0.0774</v>
      </c>
      <c r="X10" s="5">
        <v>-0.1458</v>
      </c>
      <c r="Y10" s="4">
        <v>53</v>
      </c>
      <c r="Z10" s="6">
        <v>1017.86</v>
      </c>
      <c r="AA10" s="4">
        <v>60</v>
      </c>
      <c r="AB10" s="6">
        <v>1338.26</v>
      </c>
      <c r="AC10" s="5">
        <v>-0.1167</v>
      </c>
      <c r="AD10" s="5">
        <v>-0.2394</v>
      </c>
      <c r="AE10" s="4">
        <v>19</v>
      </c>
      <c r="AF10" s="6">
        <v>339.09</v>
      </c>
      <c r="AG10" s="4">
        <v>11</v>
      </c>
      <c r="AH10" s="6">
        <v>224.22</v>
      </c>
      <c r="AI10" s="5">
        <v>0.7273</v>
      </c>
      <c r="AJ10" s="5">
        <v>0.5123</v>
      </c>
      <c r="AK10" s="4">
        <v>9</v>
      </c>
      <c r="AL10" s="6">
        <v>223.28</v>
      </c>
      <c r="AM10" s="4">
        <v>2</v>
      </c>
      <c r="AN10" s="6">
        <v>49.6</v>
      </c>
      <c r="AO10" s="5">
        <v>3.5</v>
      </c>
      <c r="AP10" s="5">
        <v>3.5016</v>
      </c>
      <c r="AQ10" s="4">
        <v>10</v>
      </c>
      <c r="AR10" s="6">
        <v>274.9</v>
      </c>
      <c r="AS10" s="4">
        <v>26</v>
      </c>
      <c r="AT10" s="6">
        <v>632.14</v>
      </c>
      <c r="AU10" s="5">
        <v>-0.6154</v>
      </c>
      <c r="AV10" s="5">
        <v>-0.5651</v>
      </c>
      <c r="AW10" s="4">
        <v>33</v>
      </c>
      <c r="AX10" s="6">
        <v>652.8</v>
      </c>
      <c r="AY10" s="4">
        <v>15</v>
      </c>
      <c r="AZ10" s="6">
        <v>346.58</v>
      </c>
      <c r="BA10" s="5">
        <v>1.2</v>
      </c>
      <c r="BB10" s="5">
        <v>0.8835</v>
      </c>
      <c r="BC10" s="4">
        <v>9</v>
      </c>
      <c r="BD10" s="6">
        <v>168.68</v>
      </c>
      <c r="BE10" s="4">
        <v>22</v>
      </c>
      <c r="BF10" s="6">
        <v>460.96</v>
      </c>
      <c r="BG10" s="5">
        <v>-0.5909</v>
      </c>
      <c r="BH10" s="5">
        <v>-0.6341</v>
      </c>
      <c r="BI10" s="4">
        <v>4</v>
      </c>
      <c r="BJ10" s="6">
        <v>104.04</v>
      </c>
      <c r="BK10" s="4">
        <v>2</v>
      </c>
      <c r="BL10" s="6">
        <v>53.41</v>
      </c>
      <c r="BM10" s="5">
        <v>1</v>
      </c>
      <c r="BN10" s="5">
        <v>0.9479</v>
      </c>
      <c r="BO10" s="4"/>
      <c r="BP10" s="6"/>
      <c r="BQ10" s="4">
        <v>20</v>
      </c>
      <c r="BR10" s="6">
        <v>363.7</v>
      </c>
      <c r="BS10" s="5"/>
      <c r="BT10" s="5"/>
      <c r="BU10" s="4">
        <v>3</v>
      </c>
      <c r="BV10" s="6">
        <v>76.21</v>
      </c>
      <c r="BW10" s="4">
        <v>5</v>
      </c>
      <c r="BX10" s="6">
        <v>111.39</v>
      </c>
      <c r="BY10" s="5">
        <v>-0.4</v>
      </c>
      <c r="BZ10" s="5">
        <v>-0.3158</v>
      </c>
      <c r="CA10" s="4">
        <v>3</v>
      </c>
      <c r="CB10" s="6">
        <v>50.61</v>
      </c>
      <c r="CC10" s="4"/>
      <c r="CD10" s="6"/>
      <c r="CE10" s="5"/>
      <c r="CF10" s="5"/>
      <c r="CG10" s="4"/>
      <c r="CH10" s="6"/>
      <c r="CI10" s="4"/>
      <c r="CJ10" s="6"/>
      <c r="CK10" s="5"/>
      <c r="CL10" s="5"/>
      <c r="CM10" s="4">
        <v>3</v>
      </c>
      <c r="CN10" s="6">
        <v>64.49</v>
      </c>
      <c r="CO10" s="4">
        <v>3</v>
      </c>
      <c r="CP10" s="6">
        <v>58.63</v>
      </c>
      <c r="CQ10" s="5"/>
      <c r="CR10" s="5">
        <v>0.0999</v>
      </c>
      <c r="CS10" s="4">
        <v>2</v>
      </c>
      <c r="CT10" s="6">
        <v>34.14</v>
      </c>
      <c r="CU10" s="4"/>
      <c r="CV10" s="6"/>
      <c r="CW10" s="5"/>
      <c r="CX10" s="5"/>
      <c r="CY10" s="4">
        <v>6</v>
      </c>
      <c r="CZ10" s="6">
        <v>97.98</v>
      </c>
      <c r="DA10" s="4">
        <v>2</v>
      </c>
      <c r="DB10" s="6">
        <v>32.66</v>
      </c>
      <c r="DC10" s="5">
        <v>2</v>
      </c>
      <c r="DD10" s="5">
        <v>2</v>
      </c>
      <c r="DE10" s="4"/>
      <c r="DF10" s="6"/>
      <c r="DG10" s="4"/>
      <c r="DH10" s="6"/>
      <c r="DI10" s="5"/>
      <c r="DJ10" s="5"/>
      <c r="DK10" s="4">
        <v>1</v>
      </c>
      <c r="DL10" s="6">
        <v>32.19</v>
      </c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  <c r="IA10" s="4"/>
      <c r="IB10" s="6"/>
      <c r="IC10" s="4"/>
      <c r="ID10" s="6"/>
      <c r="IE10" s="5"/>
      <c r="IF10" s="5"/>
      <c r="IG10" s="4"/>
      <c r="IH10" s="6"/>
      <c r="II10" s="4"/>
      <c r="IJ10" s="6"/>
      <c r="IK10" s="5"/>
      <c r="IL10" s="5"/>
      <c r="IM10" s="4"/>
      <c r="IN10" s="6"/>
      <c r="IO10" s="4"/>
      <c r="IP10" s="6"/>
      <c r="IQ10" s="5"/>
      <c r="IR10" s="5"/>
      <c r="IS10" s="4"/>
      <c r="IT10" s="6"/>
      <c r="IU10" s="4"/>
      <c r="IV10" s="6"/>
      <c r="IW10" s="5"/>
      <c r="IX10" s="5"/>
      <c r="IY10" s="4"/>
      <c r="IZ10" s="6"/>
      <c r="JA10" s="4"/>
      <c r="JB10" s="6"/>
      <c r="JC10" s="5"/>
      <c r="JD10" s="5"/>
      <c r="JE10" s="4"/>
      <c r="JF10" s="6"/>
      <c r="JG10" s="4"/>
      <c r="JH10" s="6"/>
      <c r="JI10" s="5"/>
      <c r="JJ10" s="5"/>
      <c r="JK10" s="4">
        <v>125</v>
      </c>
      <c r="JL10" s="4"/>
      <c r="JM10" s="4"/>
      <c r="JN10" s="4"/>
      <c r="JO10" s="4">
        <v>176</v>
      </c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>
        <v>720</v>
      </c>
      <c r="KK10" s="4"/>
      <c r="KL10" s="4">
        <v>70</v>
      </c>
      <c r="KM10" s="4"/>
      <c r="KN10" s="4">
        <v>306</v>
      </c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>
        <v>850</v>
      </c>
      <c r="LA10" s="4"/>
      <c r="LB10" s="4"/>
      <c r="LC10" s="4"/>
      <c r="LD10" s="4"/>
      <c r="LE10" s="4"/>
      <c r="LF10" s="4"/>
      <c r="LG10" s="4"/>
      <c r="LH10" s="4">
        <v>110</v>
      </c>
      <c r="LI10" s="4"/>
      <c r="LJ10" s="4"/>
      <c r="LK10" s="4"/>
      <c r="LL10" s="4"/>
      <c r="LM10" s="4">
        <v>140</v>
      </c>
      <c r="LN10" s="4"/>
      <c r="LO10" s="4"/>
      <c r="LP10" s="4">
        <v>50</v>
      </c>
      <c r="LQ10" s="4"/>
      <c r="LR10" s="4"/>
      <c r="LS10" s="4"/>
      <c r="LT10" s="4">
        <v>200</v>
      </c>
      <c r="LU10" s="4">
        <v>660</v>
      </c>
      <c r="LV10" s="4"/>
      <c r="LW10" s="4"/>
      <c r="LX10" s="4"/>
      <c r="LY10" s="4"/>
    </row>
    <row r="11">
      <c r="A11" s="3" t="s">
        <v>148</v>
      </c>
      <c r="B11" s="3" t="s">
        <v>149</v>
      </c>
      <c r="C11" s="3" t="s">
        <v>155</v>
      </c>
      <c r="D11" s="3" t="s">
        <v>156</v>
      </c>
      <c r="E11" s="3" t="s">
        <v>157</v>
      </c>
      <c r="F11" s="3" t="s">
        <v>158</v>
      </c>
      <c r="G11" s="3" t="s">
        <v>158</v>
      </c>
      <c r="H11" s="3" t="s">
        <v>159</v>
      </c>
      <c r="I11" s="3" t="s">
        <v>263</v>
      </c>
      <c r="J11" s="3" t="s">
        <v>261</v>
      </c>
      <c r="K11" s="4">
        <v>220</v>
      </c>
      <c r="L11" s="4">
        <f>=ROUNDDOWN(2.17821782178218,0)</f>
      </c>
      <c r="M11" s="4">
        <v>1550</v>
      </c>
      <c r="N11" s="5">
        <v>1</v>
      </c>
      <c r="O11" s="4"/>
      <c r="P11" s="4">
        <f>=ROUNDDOWN({0},0)</f>
      </c>
      <c r="Q11" s="4"/>
      <c r="R11" s="5"/>
      <c r="S11" s="4">
        <v>125</v>
      </c>
      <c r="T11" s="6">
        <v>2863.46</v>
      </c>
      <c r="U11" s="4">
        <v>115</v>
      </c>
      <c r="V11" s="6">
        <v>2813.24</v>
      </c>
      <c r="W11" s="5">
        <v>0.087</v>
      </c>
      <c r="X11" s="5">
        <v>0.0179</v>
      </c>
      <c r="Y11" s="4">
        <v>29</v>
      </c>
      <c r="Z11" s="6">
        <v>636.95</v>
      </c>
      <c r="AA11" s="4">
        <v>23</v>
      </c>
      <c r="AB11" s="6">
        <v>527.69</v>
      </c>
      <c r="AC11" s="5">
        <v>0.2609</v>
      </c>
      <c r="AD11" s="5">
        <v>0.2071</v>
      </c>
      <c r="AE11" s="4">
        <v>15</v>
      </c>
      <c r="AF11" s="6">
        <v>333.56</v>
      </c>
      <c r="AG11" s="4">
        <v>9</v>
      </c>
      <c r="AH11" s="6">
        <v>207.8</v>
      </c>
      <c r="AI11" s="5">
        <v>0.6667</v>
      </c>
      <c r="AJ11" s="5">
        <v>0.6052</v>
      </c>
      <c r="AK11" s="4">
        <v>18</v>
      </c>
      <c r="AL11" s="6">
        <v>483.7</v>
      </c>
      <c r="AM11" s="4">
        <v>5</v>
      </c>
      <c r="AN11" s="6">
        <v>148.84</v>
      </c>
      <c r="AO11" s="5">
        <v>2.6</v>
      </c>
      <c r="AP11" s="5">
        <v>2.2498</v>
      </c>
      <c r="AQ11" s="4">
        <v>9</v>
      </c>
      <c r="AR11" s="6">
        <v>244.66</v>
      </c>
      <c r="AS11" s="4">
        <v>32</v>
      </c>
      <c r="AT11" s="6">
        <v>828.08</v>
      </c>
      <c r="AU11" s="5">
        <v>-0.7188</v>
      </c>
      <c r="AV11" s="5">
        <v>-0.7045</v>
      </c>
      <c r="AW11" s="4">
        <v>27</v>
      </c>
      <c r="AX11" s="6">
        <v>533.14</v>
      </c>
      <c r="AY11" s="4">
        <v>15</v>
      </c>
      <c r="AZ11" s="6">
        <v>346.58</v>
      </c>
      <c r="BA11" s="5">
        <v>0.8</v>
      </c>
      <c r="BB11" s="5">
        <v>0.5383</v>
      </c>
      <c r="BC11" s="4">
        <v>13</v>
      </c>
      <c r="BD11" s="6">
        <v>269.69</v>
      </c>
      <c r="BE11" s="4">
        <v>12</v>
      </c>
      <c r="BF11" s="6">
        <v>294.02</v>
      </c>
      <c r="BG11" s="5">
        <v>0.0833</v>
      </c>
      <c r="BH11" s="5">
        <v>-0.0827</v>
      </c>
      <c r="BI11" s="4">
        <v>2</v>
      </c>
      <c r="BJ11" s="6">
        <v>52.02</v>
      </c>
      <c r="BK11" s="4">
        <v>5</v>
      </c>
      <c r="BL11" s="6">
        <v>106.54</v>
      </c>
      <c r="BM11" s="5">
        <v>-0.6</v>
      </c>
      <c r="BN11" s="5">
        <v>-0.5117</v>
      </c>
      <c r="BO11" s="4"/>
      <c r="BP11" s="6"/>
      <c r="BQ11" s="4">
        <v>6</v>
      </c>
      <c r="BR11" s="6">
        <v>166.96</v>
      </c>
      <c r="BS11" s="5"/>
      <c r="BT11" s="5"/>
      <c r="BU11" s="4">
        <v>10</v>
      </c>
      <c r="BV11" s="6">
        <v>263.8</v>
      </c>
      <c r="BW11" s="4">
        <v>5</v>
      </c>
      <c r="BX11" s="6">
        <v>105.53</v>
      </c>
      <c r="BY11" s="5">
        <v>1</v>
      </c>
      <c r="BZ11" s="5">
        <v>1.4998</v>
      </c>
      <c r="CA11" s="4">
        <v>1</v>
      </c>
      <c r="CB11" s="6">
        <v>22.49</v>
      </c>
      <c r="CC11" s="4"/>
      <c r="CD11" s="6"/>
      <c r="CE11" s="5"/>
      <c r="CF11" s="5"/>
      <c r="CG11" s="4"/>
      <c r="CH11" s="6"/>
      <c r="CI11" s="4"/>
      <c r="CJ11" s="6"/>
      <c r="CK11" s="5"/>
      <c r="CL11" s="5"/>
      <c r="CM11" s="4">
        <v>1</v>
      </c>
      <c r="CN11" s="6">
        <v>23.45</v>
      </c>
      <c r="CO11" s="4">
        <v>2</v>
      </c>
      <c r="CP11" s="6">
        <v>52.76</v>
      </c>
      <c r="CQ11" s="5">
        <v>-0.5</v>
      </c>
      <c r="CR11" s="5">
        <v>-0.5555</v>
      </c>
      <c r="CS11" s="4"/>
      <c r="CT11" s="6"/>
      <c r="CU11" s="4">
        <v>1</v>
      </c>
      <c r="CV11" s="6">
        <v>28.44</v>
      </c>
      <c r="CW11" s="5"/>
      <c r="CX11" s="5"/>
      <c r="CY11" s="4"/>
      <c r="CZ11" s="6"/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  <c r="IA11" s="4"/>
      <c r="IB11" s="6"/>
      <c r="IC11" s="4"/>
      <c r="ID11" s="6"/>
      <c r="IE11" s="5"/>
      <c r="IF11" s="5"/>
      <c r="IG11" s="4"/>
      <c r="IH11" s="6"/>
      <c r="II11" s="4"/>
      <c r="IJ11" s="6"/>
      <c r="IK11" s="5"/>
      <c r="IL11" s="5"/>
      <c r="IM11" s="4"/>
      <c r="IN11" s="6"/>
      <c r="IO11" s="4"/>
      <c r="IP11" s="6"/>
      <c r="IQ11" s="5"/>
      <c r="IR11" s="5"/>
      <c r="IS11" s="4"/>
      <c r="IT11" s="6"/>
      <c r="IU11" s="4"/>
      <c r="IV11" s="6"/>
      <c r="IW11" s="5"/>
      <c r="IX11" s="5"/>
      <c r="IY11" s="4"/>
      <c r="IZ11" s="6"/>
      <c r="JA11" s="4"/>
      <c r="JB11" s="6"/>
      <c r="JC11" s="5"/>
      <c r="JD11" s="5"/>
      <c r="JE11" s="4"/>
      <c r="JF11" s="6"/>
      <c r="JG11" s="4"/>
      <c r="JH11" s="6"/>
      <c r="JI11" s="5"/>
      <c r="JJ11" s="5"/>
      <c r="JK11" s="4">
        <v>144</v>
      </c>
      <c r="JL11" s="4"/>
      <c r="JM11" s="4"/>
      <c r="JN11" s="4"/>
      <c r="JO11" s="4">
        <v>76</v>
      </c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>
        <v>100</v>
      </c>
      <c r="KI11" s="4"/>
      <c r="KJ11" s="4">
        <v>150</v>
      </c>
      <c r="KK11" s="4"/>
      <c r="KL11" s="4"/>
      <c r="KM11" s="4"/>
      <c r="KN11" s="4">
        <v>480</v>
      </c>
      <c r="KO11" s="4">
        <v>50</v>
      </c>
      <c r="KP11" s="4"/>
      <c r="KQ11" s="4"/>
      <c r="KR11" s="4"/>
      <c r="KS11" s="4"/>
      <c r="KT11" s="4"/>
      <c r="KU11" s="4"/>
      <c r="KV11" s="4"/>
      <c r="KW11" s="4"/>
      <c r="KX11" s="4">
        <v>180</v>
      </c>
      <c r="KY11" s="4"/>
      <c r="KZ11" s="4"/>
      <c r="LA11" s="4"/>
      <c r="LB11" s="4">
        <v>220</v>
      </c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>
        <v>370</v>
      </c>
      <c r="LQ11" s="4"/>
      <c r="LR11" s="4"/>
      <c r="LS11" s="4"/>
      <c r="LT11" s="4"/>
      <c r="LU11" s="4"/>
      <c r="LV11" s="4"/>
      <c r="LW11" s="4"/>
      <c r="LX11" s="4"/>
      <c r="LY11" s="4"/>
    </row>
    <row r="12">
      <c r="A12" s="3" t="s">
        <v>148</v>
      </c>
      <c r="B12" s="3" t="s">
        <v>149</v>
      </c>
      <c r="C12" s="3" t="s">
        <v>155</v>
      </c>
      <c r="D12" s="3" t="s">
        <v>156</v>
      </c>
      <c r="E12" s="3" t="s">
        <v>157</v>
      </c>
      <c r="F12" s="3" t="s">
        <v>158</v>
      </c>
      <c r="G12" s="3" t="s">
        <v>158</v>
      </c>
      <c r="H12" s="3" t="s">
        <v>159</v>
      </c>
      <c r="I12" s="3" t="s">
        <v>264</v>
      </c>
      <c r="J12" s="3" t="s">
        <v>259</v>
      </c>
      <c r="K12" s="4">
        <v>242</v>
      </c>
      <c r="L12" s="4">
        <f>=ROUNDDOWN(1.55128205128205,0)</f>
      </c>
      <c r="M12" s="4">
        <v>2690</v>
      </c>
      <c r="N12" s="5">
        <v>0.7439</v>
      </c>
      <c r="O12" s="4"/>
      <c r="P12" s="4">
        <f>=ROUNDDOWN({0},0)</f>
      </c>
      <c r="Q12" s="4"/>
      <c r="R12" s="5"/>
      <c r="S12" s="4">
        <v>123</v>
      </c>
      <c r="T12" s="6">
        <v>2714.15</v>
      </c>
      <c r="U12" s="4">
        <v>308</v>
      </c>
      <c r="V12" s="6">
        <v>7611.14</v>
      </c>
      <c r="W12" s="5">
        <v>-0.6006</v>
      </c>
      <c r="X12" s="5">
        <v>-0.6434</v>
      </c>
      <c r="Y12" s="4">
        <v>19</v>
      </c>
      <c r="Z12" s="6">
        <v>387.47</v>
      </c>
      <c r="AA12" s="4">
        <v>159</v>
      </c>
      <c r="AB12" s="6">
        <v>3840.65</v>
      </c>
      <c r="AC12" s="5">
        <v>-0.8805</v>
      </c>
      <c r="AD12" s="5">
        <v>-0.8991</v>
      </c>
      <c r="AE12" s="4">
        <v>20</v>
      </c>
      <c r="AF12" s="6">
        <v>470.23</v>
      </c>
      <c r="AG12" s="4">
        <v>10</v>
      </c>
      <c r="AH12" s="6">
        <v>240.58</v>
      </c>
      <c r="AI12" s="5">
        <v>1</v>
      </c>
      <c r="AJ12" s="5">
        <v>0.9546</v>
      </c>
      <c r="AK12" s="4">
        <v>9</v>
      </c>
      <c r="AL12" s="6">
        <v>241.85</v>
      </c>
      <c r="AM12" s="4">
        <v>7</v>
      </c>
      <c r="AN12" s="6">
        <v>198.44</v>
      </c>
      <c r="AO12" s="5">
        <v>0.2857</v>
      </c>
      <c r="AP12" s="5">
        <v>0.2188</v>
      </c>
      <c r="AQ12" s="4">
        <v>6</v>
      </c>
      <c r="AR12" s="6">
        <v>159.44</v>
      </c>
      <c r="AS12" s="4">
        <v>45</v>
      </c>
      <c r="AT12" s="6">
        <v>1209.5</v>
      </c>
      <c r="AU12" s="5">
        <v>-0.8667</v>
      </c>
      <c r="AV12" s="5">
        <v>-0.8682</v>
      </c>
      <c r="AW12" s="4">
        <v>45</v>
      </c>
      <c r="AX12" s="6">
        <v>906.12</v>
      </c>
      <c r="AY12" s="4">
        <v>25</v>
      </c>
      <c r="AZ12" s="6">
        <v>552.34</v>
      </c>
      <c r="BA12" s="5">
        <v>0.8</v>
      </c>
      <c r="BB12" s="5">
        <v>0.6405</v>
      </c>
      <c r="BC12" s="4">
        <v>10</v>
      </c>
      <c r="BD12" s="6">
        <v>203.33</v>
      </c>
      <c r="BE12" s="4">
        <v>8</v>
      </c>
      <c r="BF12" s="6">
        <v>211.18</v>
      </c>
      <c r="BG12" s="5">
        <v>0.25</v>
      </c>
      <c r="BH12" s="5">
        <v>-0.0372</v>
      </c>
      <c r="BI12" s="4">
        <v>9</v>
      </c>
      <c r="BJ12" s="6">
        <v>205.02</v>
      </c>
      <c r="BK12" s="4">
        <v>3</v>
      </c>
      <c r="BL12" s="6">
        <v>76.56</v>
      </c>
      <c r="BM12" s="5">
        <v>2</v>
      </c>
      <c r="BN12" s="5">
        <v>1.6779</v>
      </c>
      <c r="BO12" s="4"/>
      <c r="BP12" s="6"/>
      <c r="BQ12" s="4">
        <v>29</v>
      </c>
      <c r="BR12" s="6">
        <v>727.52</v>
      </c>
      <c r="BS12" s="5"/>
      <c r="BT12" s="5"/>
      <c r="BU12" s="4">
        <v>3</v>
      </c>
      <c r="BV12" s="6">
        <v>87.93</v>
      </c>
      <c r="BW12" s="4">
        <v>7</v>
      </c>
      <c r="BX12" s="6">
        <v>175.87</v>
      </c>
      <c r="BY12" s="5">
        <v>-0.5714</v>
      </c>
      <c r="BZ12" s="5">
        <v>-0.5</v>
      </c>
      <c r="CA12" s="4"/>
      <c r="CB12" s="6"/>
      <c r="CC12" s="4">
        <v>7</v>
      </c>
      <c r="CD12" s="6">
        <v>152.05</v>
      </c>
      <c r="CE12" s="5"/>
      <c r="CF12" s="5"/>
      <c r="CG12" s="4"/>
      <c r="CH12" s="6"/>
      <c r="CI12" s="4"/>
      <c r="CJ12" s="6"/>
      <c r="CK12" s="5"/>
      <c r="CL12" s="5"/>
      <c r="CM12" s="4">
        <v>2</v>
      </c>
      <c r="CN12" s="6">
        <v>52.76</v>
      </c>
      <c r="CO12" s="4">
        <v>3</v>
      </c>
      <c r="CP12" s="6">
        <v>82.07</v>
      </c>
      <c r="CQ12" s="5">
        <v>-0.3333</v>
      </c>
      <c r="CR12" s="5">
        <v>-0.3571</v>
      </c>
      <c r="CS12" s="4"/>
      <c r="CT12" s="6"/>
      <c r="CU12" s="4">
        <v>2</v>
      </c>
      <c r="CV12" s="6">
        <v>45.51</v>
      </c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>
        <v>1</v>
      </c>
      <c r="DN12" s="6">
        <v>44.99</v>
      </c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>
        <v>1</v>
      </c>
      <c r="EL12" s="6">
        <v>28.88</v>
      </c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>
        <v>1</v>
      </c>
      <c r="GB12" s="6">
        <v>25</v>
      </c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  <c r="IA12" s="4"/>
      <c r="IB12" s="6"/>
      <c r="IC12" s="4"/>
      <c r="ID12" s="6"/>
      <c r="IE12" s="5"/>
      <c r="IF12" s="5"/>
      <c r="IG12" s="4"/>
      <c r="IH12" s="6"/>
      <c r="II12" s="4"/>
      <c r="IJ12" s="6"/>
      <c r="IK12" s="5"/>
      <c r="IL12" s="5"/>
      <c r="IM12" s="4"/>
      <c r="IN12" s="6"/>
      <c r="IO12" s="4"/>
      <c r="IP12" s="6"/>
      <c r="IQ12" s="5"/>
      <c r="IR12" s="5"/>
      <c r="IS12" s="4"/>
      <c r="IT12" s="6"/>
      <c r="IU12" s="4"/>
      <c r="IV12" s="6"/>
      <c r="IW12" s="5"/>
      <c r="IX12" s="5"/>
      <c r="IY12" s="4"/>
      <c r="IZ12" s="6"/>
      <c r="JA12" s="4"/>
      <c r="JB12" s="6"/>
      <c r="JC12" s="5"/>
      <c r="JD12" s="5"/>
      <c r="JE12" s="4"/>
      <c r="JF12" s="6"/>
      <c r="JG12" s="4"/>
      <c r="JH12" s="6"/>
      <c r="JI12" s="5"/>
      <c r="JJ12" s="5"/>
      <c r="JK12" s="4">
        <v>211</v>
      </c>
      <c r="JL12" s="4"/>
      <c r="JM12" s="4"/>
      <c r="JN12" s="4"/>
      <c r="JO12" s="4">
        <v>31</v>
      </c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v>600</v>
      </c>
      <c r="KK12" s="4"/>
      <c r="KL12" s="4"/>
      <c r="KM12" s="4"/>
      <c r="KN12" s="4">
        <v>400</v>
      </c>
      <c r="KO12" s="4">
        <v>160</v>
      </c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>
        <v>220</v>
      </c>
      <c r="LA12" s="4"/>
      <c r="LB12" s="4">
        <v>240</v>
      </c>
      <c r="LC12" s="4"/>
      <c r="LD12" s="4"/>
      <c r="LE12" s="4">
        <v>100</v>
      </c>
      <c r="LF12" s="4"/>
      <c r="LG12" s="4"/>
      <c r="LH12" s="4"/>
      <c r="LI12" s="4"/>
      <c r="LJ12" s="4"/>
      <c r="LK12" s="4"/>
      <c r="LL12" s="4"/>
      <c r="LM12" s="4">
        <v>130</v>
      </c>
      <c r="LN12" s="4"/>
      <c r="LO12" s="4"/>
      <c r="LP12" s="4">
        <v>480</v>
      </c>
      <c r="LQ12" s="4"/>
      <c r="LR12" s="4"/>
      <c r="LS12" s="4"/>
      <c r="LT12" s="4"/>
      <c r="LU12" s="4">
        <v>360</v>
      </c>
      <c r="LV12" s="4"/>
      <c r="LW12" s="4"/>
      <c r="LX12" s="4"/>
      <c r="LY12" s="4"/>
    </row>
    <row r="13">
      <c r="A13" s="3" t="s">
        <v>148</v>
      </c>
      <c r="B13" s="3" t="s">
        <v>149</v>
      </c>
      <c r="C13" s="3" t="s">
        <v>155</v>
      </c>
      <c r="D13" s="3" t="s">
        <v>156</v>
      </c>
      <c r="E13" s="3" t="s">
        <v>157</v>
      </c>
      <c r="F13" s="3" t="s">
        <v>158</v>
      </c>
      <c r="G13" s="3" t="s">
        <v>158</v>
      </c>
      <c r="H13" s="3" t="s">
        <v>159</v>
      </c>
      <c r="I13" s="3" t="s">
        <v>265</v>
      </c>
      <c r="J13" s="3" t="s">
        <v>261</v>
      </c>
      <c r="K13" s="4">
        <v>93</v>
      </c>
      <c r="L13" s="4">
        <f>=ROUNDDOWN(0.96875,0)</f>
      </c>
      <c r="M13" s="4">
        <v>1600</v>
      </c>
      <c r="N13" s="5">
        <v>0.5333</v>
      </c>
      <c r="O13" s="4"/>
      <c r="P13" s="4">
        <f>=ROUNDDOWN({0},0)</f>
      </c>
      <c r="Q13" s="4"/>
      <c r="R13" s="5"/>
      <c r="S13" s="4">
        <v>90</v>
      </c>
      <c r="T13" s="6">
        <v>2222.23</v>
      </c>
      <c r="U13" s="4">
        <v>88</v>
      </c>
      <c r="V13" s="6">
        <v>2137.08</v>
      </c>
      <c r="W13" s="5">
        <v>0.0227</v>
      </c>
      <c r="X13" s="5">
        <v>0.0398</v>
      </c>
      <c r="Y13" s="4">
        <v>28</v>
      </c>
      <c r="Z13" s="6">
        <v>759.9</v>
      </c>
      <c r="AA13" s="4">
        <v>42</v>
      </c>
      <c r="AB13" s="6">
        <v>1063.93</v>
      </c>
      <c r="AC13" s="5">
        <v>-0.3333</v>
      </c>
      <c r="AD13" s="5">
        <v>-0.2858</v>
      </c>
      <c r="AE13" s="4">
        <v>9</v>
      </c>
      <c r="AF13" s="6">
        <v>227.23</v>
      </c>
      <c r="AG13" s="4"/>
      <c r="AH13" s="6"/>
      <c r="AI13" s="5"/>
      <c r="AJ13" s="5"/>
      <c r="AK13" s="4">
        <v>8</v>
      </c>
      <c r="AL13" s="6">
        <v>223.24</v>
      </c>
      <c r="AM13" s="4">
        <v>1</v>
      </c>
      <c r="AN13" s="6">
        <v>31.01</v>
      </c>
      <c r="AO13" s="5">
        <v>7</v>
      </c>
      <c r="AP13" s="5">
        <v>6.199</v>
      </c>
      <c r="AQ13" s="4">
        <v>4</v>
      </c>
      <c r="AR13" s="6">
        <v>115.46</v>
      </c>
      <c r="AS13" s="4">
        <v>12</v>
      </c>
      <c r="AT13" s="6">
        <v>312.68</v>
      </c>
      <c r="AU13" s="5">
        <v>-0.6667</v>
      </c>
      <c r="AV13" s="5">
        <v>-0.6307</v>
      </c>
      <c r="AW13" s="4">
        <v>32</v>
      </c>
      <c r="AX13" s="6">
        <v>681.76</v>
      </c>
      <c r="AY13" s="4">
        <v>15</v>
      </c>
      <c r="AZ13" s="6">
        <v>302.25</v>
      </c>
      <c r="BA13" s="5">
        <v>1.1333</v>
      </c>
      <c r="BB13" s="5">
        <v>1.2556</v>
      </c>
      <c r="BC13" s="4">
        <v>6</v>
      </c>
      <c r="BD13" s="6">
        <v>124.71</v>
      </c>
      <c r="BE13" s="4">
        <v>9</v>
      </c>
      <c r="BF13" s="6">
        <v>213.37</v>
      </c>
      <c r="BG13" s="5">
        <v>-0.3333</v>
      </c>
      <c r="BH13" s="5">
        <v>-0.4155</v>
      </c>
      <c r="BI13" s="4">
        <v>2</v>
      </c>
      <c r="BJ13" s="6">
        <v>57.74</v>
      </c>
      <c r="BK13" s="4">
        <v>1</v>
      </c>
      <c r="BL13" s="6">
        <v>17.21</v>
      </c>
      <c r="BM13" s="5">
        <v>1</v>
      </c>
      <c r="BN13" s="5">
        <v>2.355</v>
      </c>
      <c r="BO13" s="4"/>
      <c r="BP13" s="6"/>
      <c r="BQ13" s="4">
        <v>2</v>
      </c>
      <c r="BR13" s="6">
        <v>53.19</v>
      </c>
      <c r="BS13" s="5"/>
      <c r="BT13" s="5"/>
      <c r="BU13" s="4"/>
      <c r="BV13" s="6"/>
      <c r="BW13" s="4"/>
      <c r="BX13" s="6"/>
      <c r="BY13" s="5"/>
      <c r="BZ13" s="5"/>
      <c r="CA13" s="4"/>
      <c r="CB13" s="6"/>
      <c r="CC13" s="4">
        <v>5</v>
      </c>
      <c r="CD13" s="6">
        <v>126.8</v>
      </c>
      <c r="CE13" s="5"/>
      <c r="CF13" s="5"/>
      <c r="CG13" s="4"/>
      <c r="CH13" s="6"/>
      <c r="CI13" s="4"/>
      <c r="CJ13" s="6"/>
      <c r="CK13" s="5"/>
      <c r="CL13" s="5"/>
      <c r="CM13" s="4"/>
      <c r="CN13" s="6"/>
      <c r="CO13" s="4"/>
      <c r="CP13" s="6"/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>
        <v>1</v>
      </c>
      <c r="DL13" s="6">
        <v>32.19</v>
      </c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>
        <v>1</v>
      </c>
      <c r="EF13" s="6">
        <v>16.64</v>
      </c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  <c r="IA13" s="4"/>
      <c r="IB13" s="6"/>
      <c r="IC13" s="4"/>
      <c r="ID13" s="6"/>
      <c r="IE13" s="5"/>
      <c r="IF13" s="5"/>
      <c r="IG13" s="4"/>
      <c r="IH13" s="6"/>
      <c r="II13" s="4"/>
      <c r="IJ13" s="6"/>
      <c r="IK13" s="5"/>
      <c r="IL13" s="5"/>
      <c r="IM13" s="4"/>
      <c r="IN13" s="6"/>
      <c r="IO13" s="4"/>
      <c r="IP13" s="6"/>
      <c r="IQ13" s="5"/>
      <c r="IR13" s="5"/>
      <c r="IS13" s="4"/>
      <c r="IT13" s="6"/>
      <c r="IU13" s="4"/>
      <c r="IV13" s="6"/>
      <c r="IW13" s="5"/>
      <c r="IX13" s="5"/>
      <c r="IY13" s="4"/>
      <c r="IZ13" s="6"/>
      <c r="JA13" s="4"/>
      <c r="JB13" s="6"/>
      <c r="JC13" s="5"/>
      <c r="JD13" s="5"/>
      <c r="JE13" s="4"/>
      <c r="JF13" s="6"/>
      <c r="JG13" s="4"/>
      <c r="JH13" s="6"/>
      <c r="JI13" s="5"/>
      <c r="JJ13" s="5"/>
      <c r="JK13" s="4">
        <v>93</v>
      </c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v>500</v>
      </c>
      <c r="KK13" s="4"/>
      <c r="KL13" s="4"/>
      <c r="KM13" s="4"/>
      <c r="KN13" s="4">
        <v>300</v>
      </c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>
        <v>480</v>
      </c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>
        <v>320</v>
      </c>
      <c r="LV13" s="4"/>
      <c r="LW13" s="4"/>
      <c r="LX13" s="4"/>
      <c r="LY13" s="4"/>
    </row>
    <row r="14">
      <c r="A14" s="3" t="s">
        <v>148</v>
      </c>
      <c r="B14" s="3" t="s">
        <v>149</v>
      </c>
      <c r="C14" s="3" t="s">
        <v>155</v>
      </c>
      <c r="D14" s="3" t="s">
        <v>156</v>
      </c>
      <c r="E14" s="3" t="s">
        <v>157</v>
      </c>
      <c r="F14" s="3" t="s">
        <v>158</v>
      </c>
      <c r="G14" s="3" t="s">
        <v>158</v>
      </c>
      <c r="H14" s="3" t="s">
        <v>159</v>
      </c>
      <c r="I14" s="3" t="s">
        <v>266</v>
      </c>
      <c r="J14" s="3" t="s">
        <v>261</v>
      </c>
      <c r="K14" s="4">
        <v>294</v>
      </c>
      <c r="L14" s="4">
        <f>=ROUNDDOWN(2.53229974160207,0)</f>
      </c>
      <c r="M14" s="4">
        <v>2140</v>
      </c>
      <c r="N14" s="5">
        <v>0.7614</v>
      </c>
      <c r="O14" s="4"/>
      <c r="P14" s="4">
        <f>=ROUNDDOWN({0},0)</f>
      </c>
      <c r="Q14" s="4"/>
      <c r="R14" s="5"/>
      <c r="S14" s="4">
        <v>88</v>
      </c>
      <c r="T14" s="6">
        <v>1967.72</v>
      </c>
      <c r="U14" s="4">
        <v>258</v>
      </c>
      <c r="V14" s="6">
        <v>6111.22</v>
      </c>
      <c r="W14" s="5">
        <v>-0.6589</v>
      </c>
      <c r="X14" s="5">
        <v>-0.678</v>
      </c>
      <c r="Y14" s="4">
        <v>22</v>
      </c>
      <c r="Z14" s="6">
        <v>580.2</v>
      </c>
      <c r="AA14" s="4">
        <v>153</v>
      </c>
      <c r="AB14" s="6">
        <v>3660.34</v>
      </c>
      <c r="AC14" s="5">
        <v>-0.8562</v>
      </c>
      <c r="AD14" s="5">
        <v>-0.8415</v>
      </c>
      <c r="AE14" s="4">
        <v>12</v>
      </c>
      <c r="AF14" s="6">
        <v>225.28</v>
      </c>
      <c r="AG14" s="4">
        <v>15</v>
      </c>
      <c r="AH14" s="6">
        <v>314.83</v>
      </c>
      <c r="AI14" s="5">
        <v>-0.2</v>
      </c>
      <c r="AJ14" s="5">
        <v>-0.2844</v>
      </c>
      <c r="AK14" s="4">
        <v>8</v>
      </c>
      <c r="AL14" s="6">
        <v>200.11</v>
      </c>
      <c r="AM14" s="4">
        <v>5</v>
      </c>
      <c r="AN14" s="6">
        <v>117.78</v>
      </c>
      <c r="AO14" s="5">
        <v>0.6</v>
      </c>
      <c r="AP14" s="5">
        <v>0.699</v>
      </c>
      <c r="AQ14" s="4">
        <v>4</v>
      </c>
      <c r="AR14" s="6">
        <v>109.26</v>
      </c>
      <c r="AS14" s="4">
        <v>22</v>
      </c>
      <c r="AT14" s="6">
        <v>568.28</v>
      </c>
      <c r="AU14" s="5">
        <v>-0.8182</v>
      </c>
      <c r="AV14" s="5">
        <v>-0.8077</v>
      </c>
      <c r="AW14" s="4">
        <v>28</v>
      </c>
      <c r="AX14" s="6">
        <v>542.19</v>
      </c>
      <c r="AY14" s="4">
        <v>27</v>
      </c>
      <c r="AZ14" s="6">
        <v>579.4</v>
      </c>
      <c r="BA14" s="5">
        <v>0.037</v>
      </c>
      <c r="BB14" s="5">
        <v>-0.0642</v>
      </c>
      <c r="BC14" s="4">
        <v>7</v>
      </c>
      <c r="BD14" s="6">
        <v>126.08</v>
      </c>
      <c r="BE14" s="4">
        <v>12</v>
      </c>
      <c r="BF14" s="6">
        <v>292.98</v>
      </c>
      <c r="BG14" s="5">
        <v>-0.4167</v>
      </c>
      <c r="BH14" s="5">
        <v>-0.5697</v>
      </c>
      <c r="BI14" s="4">
        <v>2</v>
      </c>
      <c r="BJ14" s="6">
        <v>46.08</v>
      </c>
      <c r="BK14" s="4"/>
      <c r="BL14" s="6"/>
      <c r="BM14" s="5"/>
      <c r="BN14" s="5"/>
      <c r="BO14" s="4"/>
      <c r="BP14" s="6"/>
      <c r="BQ14" s="4">
        <v>10</v>
      </c>
      <c r="BR14" s="6">
        <v>231.4</v>
      </c>
      <c r="BS14" s="5"/>
      <c r="BT14" s="5"/>
      <c r="BU14" s="4">
        <v>2</v>
      </c>
      <c r="BV14" s="6">
        <v>58.62</v>
      </c>
      <c r="BW14" s="4">
        <v>8</v>
      </c>
      <c r="BX14" s="6">
        <v>187.6</v>
      </c>
      <c r="BY14" s="5">
        <v>-0.75</v>
      </c>
      <c r="BZ14" s="5">
        <v>-0.6875</v>
      </c>
      <c r="CA14" s="4">
        <v>1</v>
      </c>
      <c r="CB14" s="6">
        <v>30.86</v>
      </c>
      <c r="CC14" s="4">
        <v>1</v>
      </c>
      <c r="CD14" s="6">
        <v>30.86</v>
      </c>
      <c r="CE14" s="5"/>
      <c r="CF14" s="5"/>
      <c r="CG14" s="4"/>
      <c r="CH14" s="6"/>
      <c r="CI14" s="4"/>
      <c r="CJ14" s="6"/>
      <c r="CK14" s="5"/>
      <c r="CL14" s="5"/>
      <c r="CM14" s="4"/>
      <c r="CN14" s="6"/>
      <c r="CO14" s="4">
        <v>1</v>
      </c>
      <c r="CP14" s="6">
        <v>29.31</v>
      </c>
      <c r="CQ14" s="5"/>
      <c r="CR14" s="5"/>
      <c r="CS14" s="4"/>
      <c r="CT14" s="6"/>
      <c r="CU14" s="4"/>
      <c r="CV14" s="6"/>
      <c r="CW14" s="5"/>
      <c r="CX14" s="5"/>
      <c r="CY14" s="4">
        <v>1</v>
      </c>
      <c r="CZ14" s="6">
        <v>17.27</v>
      </c>
      <c r="DA14" s="4">
        <v>2</v>
      </c>
      <c r="DB14" s="6">
        <v>40.42</v>
      </c>
      <c r="DC14" s="5">
        <v>-0.5</v>
      </c>
      <c r="DD14" s="5">
        <v>-0.5727</v>
      </c>
      <c r="DE14" s="4"/>
      <c r="DF14" s="6"/>
      <c r="DG14" s="4"/>
      <c r="DH14" s="6"/>
      <c r="DI14" s="5"/>
      <c r="DJ14" s="5"/>
      <c r="DK14" s="4"/>
      <c r="DL14" s="6"/>
      <c r="DM14" s="4">
        <v>1</v>
      </c>
      <c r="DN14" s="6">
        <v>34.99</v>
      </c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>
        <v>1</v>
      </c>
      <c r="EP14" s="6">
        <v>31.77</v>
      </c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>
        <v>1</v>
      </c>
      <c r="FD14" s="6">
        <v>23.03</v>
      </c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  <c r="IA14" s="4"/>
      <c r="IB14" s="6"/>
      <c r="IC14" s="4"/>
      <c r="ID14" s="6"/>
      <c r="IE14" s="5"/>
      <c r="IF14" s="5"/>
      <c r="IG14" s="4"/>
      <c r="IH14" s="6"/>
      <c r="II14" s="4"/>
      <c r="IJ14" s="6"/>
      <c r="IK14" s="5"/>
      <c r="IL14" s="5"/>
      <c r="IM14" s="4"/>
      <c r="IN14" s="6"/>
      <c r="IO14" s="4"/>
      <c r="IP14" s="6"/>
      <c r="IQ14" s="5"/>
      <c r="IR14" s="5"/>
      <c r="IS14" s="4"/>
      <c r="IT14" s="6"/>
      <c r="IU14" s="4"/>
      <c r="IV14" s="6"/>
      <c r="IW14" s="5"/>
      <c r="IX14" s="5"/>
      <c r="IY14" s="4"/>
      <c r="IZ14" s="6"/>
      <c r="JA14" s="4"/>
      <c r="JB14" s="6"/>
      <c r="JC14" s="5"/>
      <c r="JD14" s="5"/>
      <c r="JE14" s="4"/>
      <c r="JF14" s="6"/>
      <c r="JG14" s="4"/>
      <c r="JH14" s="6"/>
      <c r="JI14" s="5"/>
      <c r="JJ14" s="5"/>
      <c r="JK14" s="4">
        <v>294</v>
      </c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v>390</v>
      </c>
      <c r="KK14" s="4"/>
      <c r="KL14" s="4"/>
      <c r="KM14" s="4"/>
      <c r="KN14" s="4">
        <v>410</v>
      </c>
      <c r="KO14" s="4">
        <v>350</v>
      </c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>
        <v>450</v>
      </c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>
        <v>540</v>
      </c>
      <c r="LV14" s="4"/>
      <c r="LW14" s="4"/>
      <c r="LX14" s="4"/>
      <c r="LY14" s="4"/>
    </row>
    <row r="15">
      <c r="A15" s="3" t="s">
        <v>148</v>
      </c>
      <c r="B15" s="3" t="s">
        <v>149</v>
      </c>
      <c r="C15" s="3" t="s">
        <v>155</v>
      </c>
      <c r="D15" s="3" t="s">
        <v>156</v>
      </c>
      <c r="E15" s="3" t="s">
        <v>157</v>
      </c>
      <c r="F15" s="3" t="s">
        <v>158</v>
      </c>
      <c r="G15" s="3" t="s">
        <v>158</v>
      </c>
      <c r="H15" s="3" t="s">
        <v>159</v>
      </c>
      <c r="I15" s="3" t="s">
        <v>267</v>
      </c>
      <c r="J15" s="3" t="s">
        <v>261</v>
      </c>
      <c r="K15" s="4">
        <v>93</v>
      </c>
      <c r="L15" s="4">
        <f>=ROUNDDOWN(0.834829443447038,0)</f>
      </c>
      <c r="M15" s="4">
        <v>2340</v>
      </c>
      <c r="N15" s="5">
        <v>0.8049</v>
      </c>
      <c r="O15" s="4"/>
      <c r="P15" s="4">
        <f>=ROUNDDOWN({0},0)</f>
      </c>
      <c r="Q15" s="4"/>
      <c r="R15" s="5"/>
      <c r="S15" s="4">
        <v>41</v>
      </c>
      <c r="T15" s="6">
        <v>1036.7</v>
      </c>
      <c r="U15" s="4">
        <v>126</v>
      </c>
      <c r="V15" s="6">
        <v>2900.32</v>
      </c>
      <c r="W15" s="5">
        <v>-0.6746</v>
      </c>
      <c r="X15" s="5">
        <v>-0.6426</v>
      </c>
      <c r="Y15" s="4">
        <v>19</v>
      </c>
      <c r="Z15" s="6">
        <v>483.64</v>
      </c>
      <c r="AA15" s="4">
        <v>52</v>
      </c>
      <c r="AB15" s="6">
        <v>1079.64</v>
      </c>
      <c r="AC15" s="5">
        <v>-0.6346</v>
      </c>
      <c r="AD15" s="5">
        <v>-0.552</v>
      </c>
      <c r="AE15" s="4">
        <v>2</v>
      </c>
      <c r="AF15" s="6">
        <v>54.68</v>
      </c>
      <c r="AG15" s="4">
        <v>6</v>
      </c>
      <c r="AH15" s="6">
        <v>109.38</v>
      </c>
      <c r="AI15" s="5">
        <v>-0.6667</v>
      </c>
      <c r="AJ15" s="5">
        <v>-0.5001</v>
      </c>
      <c r="AK15" s="4">
        <v>1</v>
      </c>
      <c r="AL15" s="6">
        <v>31.01</v>
      </c>
      <c r="AM15" s="4">
        <v>1</v>
      </c>
      <c r="AN15" s="6">
        <v>17.55</v>
      </c>
      <c r="AO15" s="5"/>
      <c r="AP15" s="5">
        <v>0.767</v>
      </c>
      <c r="AQ15" s="4">
        <v>3</v>
      </c>
      <c r="AR15" s="6">
        <v>90.72</v>
      </c>
      <c r="AS15" s="4">
        <v>25</v>
      </c>
      <c r="AT15" s="6">
        <v>694.8</v>
      </c>
      <c r="AU15" s="5">
        <v>-0.88</v>
      </c>
      <c r="AV15" s="5">
        <v>-0.8694</v>
      </c>
      <c r="AW15" s="4">
        <v>8</v>
      </c>
      <c r="AX15" s="6">
        <v>171.81</v>
      </c>
      <c r="AY15" s="4">
        <v>19</v>
      </c>
      <c r="AZ15" s="6">
        <v>422.38</v>
      </c>
      <c r="BA15" s="5">
        <v>-0.5789</v>
      </c>
      <c r="BB15" s="5">
        <v>-0.5932</v>
      </c>
      <c r="BC15" s="4">
        <v>4</v>
      </c>
      <c r="BD15" s="6">
        <v>88.48</v>
      </c>
      <c r="BE15" s="4">
        <v>8</v>
      </c>
      <c r="BF15" s="6">
        <v>201.16</v>
      </c>
      <c r="BG15" s="5">
        <v>-0.5</v>
      </c>
      <c r="BH15" s="5">
        <v>-0.5602</v>
      </c>
      <c r="BI15" s="4">
        <v>2</v>
      </c>
      <c r="BJ15" s="6">
        <v>57.74</v>
      </c>
      <c r="BK15" s="4"/>
      <c r="BL15" s="6"/>
      <c r="BM15" s="5"/>
      <c r="BN15" s="5"/>
      <c r="BO15" s="4"/>
      <c r="BP15" s="6"/>
      <c r="BQ15" s="4">
        <v>2</v>
      </c>
      <c r="BR15" s="6">
        <v>52.01</v>
      </c>
      <c r="BS15" s="5"/>
      <c r="BT15" s="5"/>
      <c r="BU15" s="4">
        <v>2</v>
      </c>
      <c r="BV15" s="6">
        <v>58.62</v>
      </c>
      <c r="BW15" s="4">
        <v>4</v>
      </c>
      <c r="BX15" s="6">
        <v>99.66</v>
      </c>
      <c r="BY15" s="5">
        <v>-0.5</v>
      </c>
      <c r="BZ15" s="5">
        <v>-0.4118</v>
      </c>
      <c r="CA15" s="4"/>
      <c r="CB15" s="6"/>
      <c r="CC15" s="4">
        <v>5</v>
      </c>
      <c r="CD15" s="6">
        <v>118.1</v>
      </c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/>
      <c r="CT15" s="6"/>
      <c r="CU15" s="4">
        <v>2</v>
      </c>
      <c r="CV15" s="6">
        <v>51.2</v>
      </c>
      <c r="CW15" s="5"/>
      <c r="CX15" s="5"/>
      <c r="CY15" s="4"/>
      <c r="CZ15" s="6"/>
      <c r="DA15" s="4">
        <v>2</v>
      </c>
      <c r="DB15" s="6">
        <v>54.44</v>
      </c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  <c r="IA15" s="4"/>
      <c r="IB15" s="6"/>
      <c r="IC15" s="4"/>
      <c r="ID15" s="6"/>
      <c r="IE15" s="5"/>
      <c r="IF15" s="5"/>
      <c r="IG15" s="4"/>
      <c r="IH15" s="6"/>
      <c r="II15" s="4"/>
      <c r="IJ15" s="6"/>
      <c r="IK15" s="5"/>
      <c r="IL15" s="5"/>
      <c r="IM15" s="4"/>
      <c r="IN15" s="6"/>
      <c r="IO15" s="4"/>
      <c r="IP15" s="6"/>
      <c r="IQ15" s="5"/>
      <c r="IR15" s="5"/>
      <c r="IS15" s="4"/>
      <c r="IT15" s="6"/>
      <c r="IU15" s="4"/>
      <c r="IV15" s="6"/>
      <c r="IW15" s="5"/>
      <c r="IX15" s="5"/>
      <c r="IY15" s="4"/>
      <c r="IZ15" s="6"/>
      <c r="JA15" s="4"/>
      <c r="JB15" s="6"/>
      <c r="JC15" s="5"/>
      <c r="JD15" s="5"/>
      <c r="JE15" s="4"/>
      <c r="JF15" s="6"/>
      <c r="JG15" s="4"/>
      <c r="JH15" s="6"/>
      <c r="JI15" s="5"/>
      <c r="JJ15" s="5"/>
      <c r="JK15" s="4">
        <v>93</v>
      </c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>
        <v>720</v>
      </c>
      <c r="KK15" s="4"/>
      <c r="KL15" s="4"/>
      <c r="KM15" s="4"/>
      <c r="KN15" s="4">
        <v>440</v>
      </c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>
        <v>460</v>
      </c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>
        <v>390</v>
      </c>
      <c r="LQ15" s="4"/>
      <c r="LR15" s="4"/>
      <c r="LS15" s="4"/>
      <c r="LT15" s="4">
        <v>330</v>
      </c>
      <c r="LU15" s="4"/>
      <c r="LV15" s="4"/>
      <c r="LW15" s="4"/>
      <c r="LX15" s="4"/>
      <c r="LY15" s="4"/>
    </row>
    <row r="16">
      <c r="A16" s="3" t="s">
        <v>148</v>
      </c>
      <c r="B16" s="3" t="s">
        <v>149</v>
      </c>
      <c r="C16" s="3" t="s">
        <v>155</v>
      </c>
      <c r="D16" s="3" t="s">
        <v>156</v>
      </c>
      <c r="E16" s="3" t="s">
        <v>157</v>
      </c>
      <c r="F16" s="3" t="s">
        <v>158</v>
      </c>
      <c r="G16" s="3" t="s">
        <v>158</v>
      </c>
      <c r="H16" s="3" t="s">
        <v>159</v>
      </c>
      <c r="I16" s="3" t="s">
        <v>268</v>
      </c>
      <c r="J16" s="3" t="s">
        <v>261</v>
      </c>
      <c r="K16" s="4">
        <v>306</v>
      </c>
      <c r="L16" s="4">
        <f>=ROUNDDOWN(5.36842105263158,0)</f>
      </c>
      <c r="M16" s="4">
        <v>1156</v>
      </c>
      <c r="N16" s="5">
        <v>0.978</v>
      </c>
      <c r="O16" s="4"/>
      <c r="P16" s="4">
        <f>=ROUNDDOWN({0},0)</f>
      </c>
      <c r="Q16" s="4"/>
      <c r="R16" s="5"/>
      <c r="S16" s="4">
        <v>39</v>
      </c>
      <c r="T16" s="6">
        <v>903.39</v>
      </c>
      <c r="U16" s="4">
        <v>16</v>
      </c>
      <c r="V16" s="6">
        <v>401.79</v>
      </c>
      <c r="W16" s="5">
        <v>1.4375</v>
      </c>
      <c r="X16" s="5">
        <v>1.2484</v>
      </c>
      <c r="Y16" s="4"/>
      <c r="Z16" s="6"/>
      <c r="AA16" s="4"/>
      <c r="AB16" s="6"/>
      <c r="AC16" s="5"/>
      <c r="AD16" s="5"/>
      <c r="AE16" s="4">
        <v>6</v>
      </c>
      <c r="AF16" s="6">
        <v>127.04</v>
      </c>
      <c r="AG16" s="4"/>
      <c r="AH16" s="6"/>
      <c r="AI16" s="5"/>
      <c r="AJ16" s="5"/>
      <c r="AK16" s="4">
        <v>3</v>
      </c>
      <c r="AL16" s="6">
        <v>74.42</v>
      </c>
      <c r="AM16" s="4">
        <v>1</v>
      </c>
      <c r="AN16" s="6">
        <v>18.61</v>
      </c>
      <c r="AO16" s="5">
        <v>2</v>
      </c>
      <c r="AP16" s="5">
        <v>2.9989</v>
      </c>
      <c r="AQ16" s="4"/>
      <c r="AR16" s="6"/>
      <c r="AS16" s="4">
        <v>13</v>
      </c>
      <c r="AT16" s="6">
        <v>331.22</v>
      </c>
      <c r="AU16" s="5"/>
      <c r="AV16" s="5"/>
      <c r="AW16" s="4">
        <v>10</v>
      </c>
      <c r="AX16" s="6">
        <v>204.02</v>
      </c>
      <c r="AY16" s="4"/>
      <c r="AZ16" s="6"/>
      <c r="BA16" s="5"/>
      <c r="BB16" s="5"/>
      <c r="BC16" s="4">
        <v>2</v>
      </c>
      <c r="BD16" s="6">
        <v>41.57</v>
      </c>
      <c r="BE16" s="4">
        <v>2</v>
      </c>
      <c r="BF16" s="6">
        <v>51.96</v>
      </c>
      <c r="BG16" s="5"/>
      <c r="BH16" s="5">
        <v>-0.2</v>
      </c>
      <c r="BI16" s="4">
        <v>2</v>
      </c>
      <c r="BJ16" s="6">
        <v>57.74</v>
      </c>
      <c r="BK16" s="4"/>
      <c r="BL16" s="6"/>
      <c r="BM16" s="5"/>
      <c r="BN16" s="5"/>
      <c r="BO16" s="4"/>
      <c r="BP16" s="6"/>
      <c r="BQ16" s="4"/>
      <c r="BR16" s="6"/>
      <c r="BS16" s="5"/>
      <c r="BT16" s="5"/>
      <c r="BU16" s="4"/>
      <c r="BV16" s="6"/>
      <c r="BW16" s="4"/>
      <c r="BX16" s="6"/>
      <c r="BY16" s="5"/>
      <c r="BZ16" s="5"/>
      <c r="CA16" s="4">
        <v>16</v>
      </c>
      <c r="CB16" s="6">
        <v>398.6</v>
      </c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  <c r="IA16" s="4"/>
      <c r="IB16" s="6"/>
      <c r="IC16" s="4"/>
      <c r="ID16" s="6"/>
      <c r="IE16" s="5"/>
      <c r="IF16" s="5"/>
      <c r="IG16" s="4"/>
      <c r="IH16" s="6"/>
      <c r="II16" s="4"/>
      <c r="IJ16" s="6"/>
      <c r="IK16" s="5"/>
      <c r="IL16" s="5"/>
      <c r="IM16" s="4"/>
      <c r="IN16" s="6"/>
      <c r="IO16" s="4"/>
      <c r="IP16" s="6"/>
      <c r="IQ16" s="5"/>
      <c r="IR16" s="5"/>
      <c r="IS16" s="4"/>
      <c r="IT16" s="6"/>
      <c r="IU16" s="4"/>
      <c r="IV16" s="6"/>
      <c r="IW16" s="5"/>
      <c r="IX16" s="5"/>
      <c r="IY16" s="4"/>
      <c r="IZ16" s="6"/>
      <c r="JA16" s="4"/>
      <c r="JB16" s="6"/>
      <c r="JC16" s="5"/>
      <c r="JD16" s="5"/>
      <c r="JE16" s="4"/>
      <c r="JF16" s="6"/>
      <c r="JG16" s="4"/>
      <c r="JH16" s="6"/>
      <c r="JI16" s="5"/>
      <c r="JJ16" s="5"/>
      <c r="JK16" s="4">
        <v>306</v>
      </c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v>356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>
        <v>330</v>
      </c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>
        <v>470</v>
      </c>
      <c r="LQ16" s="4"/>
      <c r="LR16" s="4"/>
      <c r="LS16" s="4"/>
      <c r="LT16" s="4"/>
      <c r="LU16" s="4"/>
      <c r="LV16" s="4"/>
      <c r="LW16" s="4"/>
      <c r="LX16" s="4"/>
      <c r="LY16" s="4"/>
    </row>
    <row r="17">
      <c r="A17" s="3" t="s">
        <v>148</v>
      </c>
      <c r="B17" s="3" t="s">
        <v>149</v>
      </c>
      <c r="C17" s="3" t="s">
        <v>155</v>
      </c>
      <c r="D17" s="3" t="s">
        <v>156</v>
      </c>
      <c r="E17" s="3" t="s">
        <v>157</v>
      </c>
      <c r="F17" s="3" t="s">
        <v>158</v>
      </c>
      <c r="G17" s="3" t="s">
        <v>158</v>
      </c>
      <c r="H17" s="3" t="s">
        <v>159</v>
      </c>
      <c r="I17" s="3" t="s">
        <v>269</v>
      </c>
      <c r="J17" s="3" t="s">
        <v>261</v>
      </c>
      <c r="K17" s="4">
        <v>71</v>
      </c>
      <c r="L17" s="4">
        <f>=ROUNDDOWN(0.606837606837607,0)</f>
      </c>
      <c r="M17" s="4">
        <v>2650</v>
      </c>
      <c r="N17" s="5">
        <v>0.4054</v>
      </c>
      <c r="O17" s="4"/>
      <c r="P17" s="4">
        <f>=ROUNDDOWN({0},0)</f>
      </c>
      <c r="Q17" s="4"/>
      <c r="R17" s="5"/>
      <c r="S17" s="4">
        <v>37</v>
      </c>
      <c r="T17" s="6">
        <v>794.64</v>
      </c>
      <c r="U17" s="4">
        <v>168</v>
      </c>
      <c r="V17" s="6">
        <v>4308.43</v>
      </c>
      <c r="W17" s="5">
        <v>-0.7798</v>
      </c>
      <c r="X17" s="5">
        <v>-0.8156</v>
      </c>
      <c r="Y17" s="4">
        <v>12</v>
      </c>
      <c r="Z17" s="6">
        <v>282.45</v>
      </c>
      <c r="AA17" s="4">
        <v>53</v>
      </c>
      <c r="AB17" s="6">
        <v>1396.31</v>
      </c>
      <c r="AC17" s="5">
        <v>-0.7736</v>
      </c>
      <c r="AD17" s="5">
        <v>-0.7977</v>
      </c>
      <c r="AE17" s="4">
        <v>6</v>
      </c>
      <c r="AF17" s="6">
        <v>109.39</v>
      </c>
      <c r="AG17" s="4">
        <v>10</v>
      </c>
      <c r="AH17" s="6">
        <v>224.19</v>
      </c>
      <c r="AI17" s="5">
        <v>-0.4</v>
      </c>
      <c r="AJ17" s="5">
        <v>-0.5121</v>
      </c>
      <c r="AK17" s="4">
        <v>2</v>
      </c>
      <c r="AL17" s="6">
        <v>43.41</v>
      </c>
      <c r="AM17" s="4">
        <v>8</v>
      </c>
      <c r="AN17" s="6">
        <v>223.24</v>
      </c>
      <c r="AO17" s="5">
        <v>-0.75</v>
      </c>
      <c r="AP17" s="5">
        <v>-0.8055</v>
      </c>
      <c r="AQ17" s="4"/>
      <c r="AR17" s="6"/>
      <c r="AS17" s="4">
        <v>26</v>
      </c>
      <c r="AT17" s="6">
        <v>712.64</v>
      </c>
      <c r="AU17" s="5"/>
      <c r="AV17" s="5"/>
      <c r="AW17" s="4">
        <v>10</v>
      </c>
      <c r="AX17" s="6">
        <v>194.93</v>
      </c>
      <c r="AY17" s="4">
        <v>26</v>
      </c>
      <c r="AZ17" s="6">
        <v>633.62</v>
      </c>
      <c r="BA17" s="5">
        <v>-0.6154</v>
      </c>
      <c r="BB17" s="5">
        <v>-0.6924</v>
      </c>
      <c r="BC17" s="4">
        <v>1</v>
      </c>
      <c r="BD17" s="6">
        <v>14.93</v>
      </c>
      <c r="BE17" s="4">
        <v>31</v>
      </c>
      <c r="BF17" s="6">
        <v>773.87</v>
      </c>
      <c r="BG17" s="5">
        <v>-0.9677</v>
      </c>
      <c r="BH17" s="5">
        <v>-0.9807</v>
      </c>
      <c r="BI17" s="4"/>
      <c r="BJ17" s="6"/>
      <c r="BK17" s="4">
        <v>3</v>
      </c>
      <c r="BL17" s="6">
        <v>51.63</v>
      </c>
      <c r="BM17" s="5"/>
      <c r="BN17" s="5"/>
      <c r="BO17" s="4">
        <v>2</v>
      </c>
      <c r="BP17" s="6">
        <v>46.28</v>
      </c>
      <c r="BQ17" s="4"/>
      <c r="BR17" s="6"/>
      <c r="BS17" s="5"/>
      <c r="BT17" s="5"/>
      <c r="BU17" s="4"/>
      <c r="BV17" s="6"/>
      <c r="BW17" s="4">
        <v>7</v>
      </c>
      <c r="BX17" s="6">
        <v>193.45</v>
      </c>
      <c r="BY17" s="5"/>
      <c r="BZ17" s="5"/>
      <c r="CA17" s="4">
        <v>3</v>
      </c>
      <c r="CB17" s="6">
        <v>61.86</v>
      </c>
      <c r="CC17" s="4"/>
      <c r="CD17" s="6"/>
      <c r="CE17" s="5"/>
      <c r="CF17" s="5"/>
      <c r="CG17" s="4"/>
      <c r="CH17" s="6"/>
      <c r="CI17" s="4"/>
      <c r="CJ17" s="6"/>
      <c r="CK17" s="5"/>
      <c r="CL17" s="5"/>
      <c r="CM17" s="4"/>
      <c r="CN17" s="6"/>
      <c r="CO17" s="4">
        <v>3</v>
      </c>
      <c r="CP17" s="6">
        <v>64.49</v>
      </c>
      <c r="CQ17" s="5"/>
      <c r="CR17" s="5"/>
      <c r="CS17" s="4"/>
      <c r="CT17" s="6"/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>
        <v>1</v>
      </c>
      <c r="DL17" s="6">
        <v>41.39</v>
      </c>
      <c r="DM17" s="4">
        <v>1</v>
      </c>
      <c r="DN17" s="6">
        <v>34.99</v>
      </c>
      <c r="DO17" s="5"/>
      <c r="DP17" s="5">
        <v>0.1829</v>
      </c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  <c r="IA17" s="4"/>
      <c r="IB17" s="6"/>
      <c r="IC17" s="4"/>
      <c r="ID17" s="6"/>
      <c r="IE17" s="5"/>
      <c r="IF17" s="5"/>
      <c r="IG17" s="4"/>
      <c r="IH17" s="6"/>
      <c r="II17" s="4"/>
      <c r="IJ17" s="6"/>
      <c r="IK17" s="5"/>
      <c r="IL17" s="5"/>
      <c r="IM17" s="4"/>
      <c r="IN17" s="6"/>
      <c r="IO17" s="4"/>
      <c r="IP17" s="6"/>
      <c r="IQ17" s="5"/>
      <c r="IR17" s="5"/>
      <c r="IS17" s="4"/>
      <c r="IT17" s="6"/>
      <c r="IU17" s="4"/>
      <c r="IV17" s="6"/>
      <c r="IW17" s="5"/>
      <c r="IX17" s="5"/>
      <c r="IY17" s="4"/>
      <c r="IZ17" s="6"/>
      <c r="JA17" s="4"/>
      <c r="JB17" s="6"/>
      <c r="JC17" s="5"/>
      <c r="JD17" s="5"/>
      <c r="JE17" s="4"/>
      <c r="JF17" s="6"/>
      <c r="JG17" s="4"/>
      <c r="JH17" s="6"/>
      <c r="JI17" s="5"/>
      <c r="JJ17" s="5"/>
      <c r="JK17" s="4">
        <v>71</v>
      </c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>
        <v>100</v>
      </c>
      <c r="KI17" s="4"/>
      <c r="KJ17" s="4">
        <v>400</v>
      </c>
      <c r="KK17" s="4"/>
      <c r="KL17" s="4"/>
      <c r="KM17" s="4"/>
      <c r="KN17" s="4">
        <v>550</v>
      </c>
      <c r="KO17" s="4"/>
      <c r="KP17" s="4"/>
      <c r="KQ17" s="4"/>
      <c r="KR17" s="4"/>
      <c r="KS17" s="4"/>
      <c r="KT17" s="4"/>
      <c r="KU17" s="4"/>
      <c r="KV17" s="4"/>
      <c r="KW17" s="4">
        <v>140</v>
      </c>
      <c r="KX17" s="4"/>
      <c r="KY17" s="4"/>
      <c r="KZ17" s="4"/>
      <c r="LA17" s="4"/>
      <c r="LB17" s="4"/>
      <c r="LC17" s="4"/>
      <c r="LD17" s="4"/>
      <c r="LE17" s="4">
        <v>140</v>
      </c>
      <c r="LF17" s="4"/>
      <c r="LG17" s="4"/>
      <c r="LH17" s="4">
        <v>520</v>
      </c>
      <c r="LI17" s="4"/>
      <c r="LJ17" s="4"/>
      <c r="LK17" s="4"/>
      <c r="LL17" s="4"/>
      <c r="LM17" s="4">
        <v>70</v>
      </c>
      <c r="LN17" s="4"/>
      <c r="LO17" s="4"/>
      <c r="LP17" s="4"/>
      <c r="LQ17" s="4"/>
      <c r="LR17" s="4"/>
      <c r="LS17" s="4"/>
      <c r="LT17" s="4"/>
      <c r="LU17" s="4">
        <v>730</v>
      </c>
      <c r="LV17" s="4"/>
      <c r="LW17" s="4"/>
      <c r="LX17" s="4"/>
      <c r="LY17" s="4"/>
    </row>
    <row r="18">
      <c r="A18" s="3" t="s">
        <v>148</v>
      </c>
      <c r="B18" s="3" t="s">
        <v>149</v>
      </c>
      <c r="C18" s="3" t="s">
        <v>155</v>
      </c>
      <c r="D18" s="3" t="s">
        <v>156</v>
      </c>
      <c r="E18" s="3" t="s">
        <v>157</v>
      </c>
      <c r="F18" s="3" t="s">
        <v>158</v>
      </c>
      <c r="G18" s="3" t="s">
        <v>158</v>
      </c>
      <c r="H18" s="3" t="s">
        <v>159</v>
      </c>
      <c r="I18" s="3" t="s">
        <v>270</v>
      </c>
      <c r="J18" s="3" t="s">
        <v>271</v>
      </c>
      <c r="K18" s="4"/>
      <c r="L18" s="4">
        <f>=ROUNDDOWN({0},0)</f>
      </c>
      <c r="M18" s="4"/>
      <c r="N18" s="5"/>
      <c r="O18" s="4"/>
      <c r="P18" s="4">
        <f>=ROUNDDOWN({0},0)</f>
      </c>
      <c r="Q18" s="4"/>
      <c r="R18" s="5"/>
      <c r="S18" s="4"/>
      <c r="T18" s="6"/>
      <c r="U18" s="4">
        <v>94</v>
      </c>
      <c r="V18" s="6">
        <v>2146.82</v>
      </c>
      <c r="W18" s="5"/>
      <c r="X18" s="5"/>
      <c r="Y18" s="4"/>
      <c r="Z18" s="6"/>
      <c r="AA18" s="4">
        <v>31</v>
      </c>
      <c r="AB18" s="6">
        <v>688.58</v>
      </c>
      <c r="AC18" s="5"/>
      <c r="AD18" s="5"/>
      <c r="AE18" s="4"/>
      <c r="AF18" s="6"/>
      <c r="AG18" s="4">
        <v>7</v>
      </c>
      <c r="AH18" s="6">
        <v>131.93</v>
      </c>
      <c r="AI18" s="5"/>
      <c r="AJ18" s="5"/>
      <c r="AK18" s="4"/>
      <c r="AL18" s="6"/>
      <c r="AM18" s="4">
        <v>4</v>
      </c>
      <c r="AN18" s="6">
        <v>117.84</v>
      </c>
      <c r="AO18" s="5"/>
      <c r="AP18" s="5"/>
      <c r="AQ18" s="4"/>
      <c r="AR18" s="6"/>
      <c r="AS18" s="4">
        <v>11</v>
      </c>
      <c r="AT18" s="6">
        <v>283.14</v>
      </c>
      <c r="AU18" s="5"/>
      <c r="AV18" s="5"/>
      <c r="AW18" s="4"/>
      <c r="AX18" s="6"/>
      <c r="AY18" s="4">
        <v>7</v>
      </c>
      <c r="AZ18" s="6">
        <v>157.04</v>
      </c>
      <c r="BA18" s="5"/>
      <c r="BB18" s="5"/>
      <c r="BC18" s="4"/>
      <c r="BD18" s="6"/>
      <c r="BE18" s="4">
        <v>5</v>
      </c>
      <c r="BF18" s="6">
        <v>121.55</v>
      </c>
      <c r="BG18" s="5"/>
      <c r="BH18" s="5"/>
      <c r="BI18" s="4"/>
      <c r="BJ18" s="6"/>
      <c r="BK18" s="4"/>
      <c r="BL18" s="6"/>
      <c r="BM18" s="5"/>
      <c r="BN18" s="5"/>
      <c r="BO18" s="4"/>
      <c r="BP18" s="6"/>
      <c r="BQ18" s="4">
        <v>17</v>
      </c>
      <c r="BR18" s="6">
        <v>352.22</v>
      </c>
      <c r="BS18" s="5"/>
      <c r="BT18" s="5"/>
      <c r="BU18" s="4"/>
      <c r="BV18" s="6"/>
      <c r="BW18" s="4">
        <v>7</v>
      </c>
      <c r="BX18" s="6">
        <v>175.87</v>
      </c>
      <c r="BY18" s="5"/>
      <c r="BZ18" s="5"/>
      <c r="CA18" s="4"/>
      <c r="CB18" s="6"/>
      <c r="CC18" s="4">
        <v>1</v>
      </c>
      <c r="CD18" s="6">
        <v>25.03</v>
      </c>
      <c r="CE18" s="5"/>
      <c r="CF18" s="5"/>
      <c r="CG18" s="4"/>
      <c r="CH18" s="6"/>
      <c r="CI18" s="4"/>
      <c r="CJ18" s="6"/>
      <c r="CK18" s="5"/>
      <c r="CL18" s="5"/>
      <c r="CM18" s="4"/>
      <c r="CN18" s="6"/>
      <c r="CO18" s="4">
        <v>3</v>
      </c>
      <c r="CP18" s="6">
        <v>58.63</v>
      </c>
      <c r="CQ18" s="5"/>
      <c r="CR18" s="5"/>
      <c r="CS18" s="4"/>
      <c r="CT18" s="6"/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/>
      <c r="DL18" s="6"/>
      <c r="DM18" s="4">
        <v>1</v>
      </c>
      <c r="DN18" s="6">
        <v>34.99</v>
      </c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  <c r="IA18" s="4"/>
      <c r="IB18" s="6"/>
      <c r="IC18" s="4"/>
      <c r="ID18" s="6"/>
      <c r="IE18" s="5"/>
      <c r="IF18" s="5"/>
      <c r="IG18" s="4"/>
      <c r="IH18" s="6"/>
      <c r="II18" s="4"/>
      <c r="IJ18" s="6"/>
      <c r="IK18" s="5"/>
      <c r="IL18" s="5"/>
      <c r="IM18" s="4"/>
      <c r="IN18" s="6"/>
      <c r="IO18" s="4"/>
      <c r="IP18" s="6"/>
      <c r="IQ18" s="5"/>
      <c r="IR18" s="5"/>
      <c r="IS18" s="4"/>
      <c r="IT18" s="6"/>
      <c r="IU18" s="4"/>
      <c r="IV18" s="6"/>
      <c r="IW18" s="5"/>
      <c r="IX18" s="5"/>
      <c r="IY18" s="4"/>
      <c r="IZ18" s="6"/>
      <c r="JA18" s="4"/>
      <c r="JB18" s="6"/>
      <c r="JC18" s="5"/>
      <c r="JD18" s="5"/>
      <c r="JE18" s="4"/>
      <c r="JF18" s="6"/>
      <c r="JG18" s="4"/>
      <c r="JH18" s="6"/>
      <c r="JI18" s="5"/>
      <c r="JJ18" s="5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</row>
    <row r="19">
      <c r="A19" s="3" t="s">
        <v>148</v>
      </c>
      <c r="B19" s="3" t="s">
        <v>149</v>
      </c>
      <c r="C19" s="3" t="s">
        <v>155</v>
      </c>
      <c r="D19" s="3" t="s">
        <v>156</v>
      </c>
      <c r="E19" s="3" t="s">
        <v>157</v>
      </c>
      <c r="F19" s="3" t="s">
        <v>158</v>
      </c>
      <c r="G19" s="3" t="s">
        <v>158</v>
      </c>
      <c r="H19" s="3" t="s">
        <v>159</v>
      </c>
      <c r="I19" s="3" t="s">
        <v>272</v>
      </c>
      <c r="J19" s="3" t="s">
        <v>271</v>
      </c>
      <c r="K19" s="4"/>
      <c r="L19" s="4">
        <f>=ROUNDDOWN({0},0)</f>
      </c>
      <c r="M19" s="4"/>
      <c r="N19" s="5"/>
      <c r="O19" s="4"/>
      <c r="P19" s="4">
        <f>=ROUNDDOWN({0},0)</f>
      </c>
      <c r="Q19" s="4"/>
      <c r="R19" s="5"/>
      <c r="S19" s="4"/>
      <c r="T19" s="6"/>
      <c r="U19" s="4">
        <v>26</v>
      </c>
      <c r="V19" s="6">
        <v>620.05</v>
      </c>
      <c r="W19" s="5"/>
      <c r="X19" s="5"/>
      <c r="Y19" s="4"/>
      <c r="Z19" s="6"/>
      <c r="AA19" s="4">
        <v>9</v>
      </c>
      <c r="AB19" s="6">
        <v>228.24</v>
      </c>
      <c r="AC19" s="5"/>
      <c r="AD19" s="5"/>
      <c r="AE19" s="4"/>
      <c r="AF19" s="6"/>
      <c r="AG19" s="4"/>
      <c r="AH19" s="6"/>
      <c r="AI19" s="5"/>
      <c r="AJ19" s="5"/>
      <c r="AK19" s="4"/>
      <c r="AL19" s="6"/>
      <c r="AM19" s="4">
        <v>2</v>
      </c>
      <c r="AN19" s="6">
        <v>49.6</v>
      </c>
      <c r="AO19" s="5"/>
      <c r="AP19" s="5"/>
      <c r="AQ19" s="4"/>
      <c r="AR19" s="6"/>
      <c r="AS19" s="4">
        <v>1</v>
      </c>
      <c r="AT19" s="6">
        <v>19.79</v>
      </c>
      <c r="AU19" s="5"/>
      <c r="AV19" s="5"/>
      <c r="AW19" s="4"/>
      <c r="AX19" s="6"/>
      <c r="AY19" s="4">
        <v>9</v>
      </c>
      <c r="AZ19" s="6">
        <v>181.35</v>
      </c>
      <c r="BA19" s="5"/>
      <c r="BB19" s="5"/>
      <c r="BC19" s="4"/>
      <c r="BD19" s="6"/>
      <c r="BE19" s="4">
        <v>3</v>
      </c>
      <c r="BF19" s="6">
        <v>72.93</v>
      </c>
      <c r="BG19" s="5"/>
      <c r="BH19" s="5"/>
      <c r="BI19" s="4"/>
      <c r="BJ19" s="6"/>
      <c r="BK19" s="4">
        <v>1</v>
      </c>
      <c r="BL19" s="6">
        <v>23.15</v>
      </c>
      <c r="BM19" s="5"/>
      <c r="BN19" s="5"/>
      <c r="BO19" s="4"/>
      <c r="BP19" s="6"/>
      <c r="BQ19" s="4"/>
      <c r="BR19" s="6"/>
      <c r="BS19" s="5"/>
      <c r="BT19" s="5"/>
      <c r="BU19" s="4"/>
      <c r="BV19" s="6"/>
      <c r="BW19" s="4"/>
      <c r="BX19" s="6"/>
      <c r="BY19" s="5"/>
      <c r="BZ19" s="5"/>
      <c r="CA19" s="4"/>
      <c r="CB19" s="6"/>
      <c r="CC19" s="4"/>
      <c r="CD19" s="6"/>
      <c r="CE19" s="5"/>
      <c r="CF19" s="5"/>
      <c r="CG19" s="4"/>
      <c r="CH19" s="6"/>
      <c r="CI19" s="4"/>
      <c r="CJ19" s="6"/>
      <c r="CK19" s="5"/>
      <c r="CL19" s="5"/>
      <c r="CM19" s="4"/>
      <c r="CN19" s="6"/>
      <c r="CO19" s="4"/>
      <c r="CP19" s="6"/>
      <c r="CQ19" s="5"/>
      <c r="CR19" s="5"/>
      <c r="CS19" s="4"/>
      <c r="CT19" s="6"/>
      <c r="CU19" s="4"/>
      <c r="CV19" s="6"/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>
        <v>1</v>
      </c>
      <c r="DN19" s="6">
        <v>44.99</v>
      </c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  <c r="IA19" s="4"/>
      <c r="IB19" s="6"/>
      <c r="IC19" s="4"/>
      <c r="ID19" s="6"/>
      <c r="IE19" s="5"/>
      <c r="IF19" s="5"/>
      <c r="IG19" s="4"/>
      <c r="IH19" s="6"/>
      <c r="II19" s="4"/>
      <c r="IJ19" s="6"/>
      <c r="IK19" s="5"/>
      <c r="IL19" s="5"/>
      <c r="IM19" s="4"/>
      <c r="IN19" s="6"/>
      <c r="IO19" s="4"/>
      <c r="IP19" s="6"/>
      <c r="IQ19" s="5"/>
      <c r="IR19" s="5"/>
      <c r="IS19" s="4"/>
      <c r="IT19" s="6"/>
      <c r="IU19" s="4"/>
      <c r="IV19" s="6"/>
      <c r="IW19" s="5"/>
      <c r="IX19" s="5"/>
      <c r="IY19" s="4"/>
      <c r="IZ19" s="6"/>
      <c r="JA19" s="4"/>
      <c r="JB19" s="6"/>
      <c r="JC19" s="5"/>
      <c r="JD19" s="5"/>
      <c r="JE19" s="4"/>
      <c r="JF19" s="6"/>
      <c r="JG19" s="4"/>
      <c r="JH19" s="6"/>
      <c r="JI19" s="5"/>
      <c r="JJ19" s="5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</row>
    <row r="20">
      <c r="A20" s="3" t="s">
        <v>148</v>
      </c>
      <c r="B20" s="3" t="s">
        <v>160</v>
      </c>
      <c r="C20" s="3" t="s">
        <v>150</v>
      </c>
      <c r="D20" s="3" t="s">
        <v>151</v>
      </c>
      <c r="E20" s="3" t="s">
        <v>161</v>
      </c>
      <c r="F20" s="3" t="s">
        <v>161</v>
      </c>
      <c r="G20" s="3" t="s">
        <v>161</v>
      </c>
      <c r="H20" s="3" t="s">
        <v>162</v>
      </c>
      <c r="I20" s="3" t="s">
        <v>255</v>
      </c>
      <c r="J20" s="3" t="s">
        <v>256</v>
      </c>
      <c r="K20" s="4">
        <v>5356</v>
      </c>
      <c r="L20" s="4">
        <f>=ROUNDDOWN(16.8905707978556,0)</f>
      </c>
      <c r="M20" s="4">
        <v>6030</v>
      </c>
      <c r="N20" s="5">
        <v>1</v>
      </c>
      <c r="O20" s="4">
        <v>1</v>
      </c>
      <c r="P20" s="4">
        <f>=ROUNDDOWN({0},0)</f>
      </c>
      <c r="Q20" s="4"/>
      <c r="R20" s="5"/>
      <c r="S20" s="4">
        <v>728</v>
      </c>
      <c r="T20" s="6">
        <v>22140.66</v>
      </c>
      <c r="U20" s="4">
        <v>844</v>
      </c>
      <c r="V20" s="6">
        <v>27992.24</v>
      </c>
      <c r="W20" s="5">
        <v>-0.1374</v>
      </c>
      <c r="X20" s="5">
        <v>-0.209</v>
      </c>
      <c r="Y20" s="4">
        <v>422</v>
      </c>
      <c r="Z20" s="6">
        <v>14134.15</v>
      </c>
      <c r="AA20" s="4">
        <v>596</v>
      </c>
      <c r="AB20" s="6">
        <v>20654.55</v>
      </c>
      <c r="AC20" s="5">
        <v>-0.2919</v>
      </c>
      <c r="AD20" s="5">
        <v>-0.3157</v>
      </c>
      <c r="AE20" s="4">
        <v>157</v>
      </c>
      <c r="AF20" s="6">
        <v>3545.72</v>
      </c>
      <c r="AG20" s="4">
        <v>74</v>
      </c>
      <c r="AH20" s="6">
        <v>2152.39</v>
      </c>
      <c r="AI20" s="5">
        <v>1.1216</v>
      </c>
      <c r="AJ20" s="5">
        <v>0.6473</v>
      </c>
      <c r="AK20" s="4">
        <v>58</v>
      </c>
      <c r="AL20" s="6">
        <v>1826.04</v>
      </c>
      <c r="AM20" s="4">
        <v>7</v>
      </c>
      <c r="AN20" s="6">
        <v>219.88</v>
      </c>
      <c r="AO20" s="5">
        <v>7.2857</v>
      </c>
      <c r="AP20" s="5">
        <v>7.3047</v>
      </c>
      <c r="AQ20" s="4">
        <v>1</v>
      </c>
      <c r="AR20" s="6">
        <v>29.99</v>
      </c>
      <c r="AS20" s="4">
        <v>2</v>
      </c>
      <c r="AT20" s="6">
        <v>71.98</v>
      </c>
      <c r="AU20" s="5">
        <v>-0.5</v>
      </c>
      <c r="AV20" s="5">
        <v>-0.5834</v>
      </c>
      <c r="AW20" s="4">
        <v>18</v>
      </c>
      <c r="AX20" s="6">
        <v>581.71</v>
      </c>
      <c r="AY20" s="4">
        <v>58</v>
      </c>
      <c r="AZ20" s="6">
        <v>1923.29</v>
      </c>
      <c r="BA20" s="5">
        <v>-0.6897</v>
      </c>
      <c r="BB20" s="5">
        <v>-0.6975</v>
      </c>
      <c r="BC20" s="4">
        <v>7</v>
      </c>
      <c r="BD20" s="6">
        <v>227</v>
      </c>
      <c r="BE20" s="4">
        <v>18</v>
      </c>
      <c r="BF20" s="6">
        <v>539.8</v>
      </c>
      <c r="BG20" s="5">
        <v>-0.6111</v>
      </c>
      <c r="BH20" s="5">
        <v>-0.5795</v>
      </c>
      <c r="BI20" s="4">
        <v>52</v>
      </c>
      <c r="BJ20" s="6">
        <v>1368.02</v>
      </c>
      <c r="BK20" s="4">
        <v>62</v>
      </c>
      <c r="BL20" s="6">
        <v>1532.77</v>
      </c>
      <c r="BM20" s="5">
        <v>-0.1613</v>
      </c>
      <c r="BN20" s="5">
        <v>-0.1075</v>
      </c>
      <c r="BO20" s="4">
        <v>1</v>
      </c>
      <c r="BP20" s="6">
        <v>27.82</v>
      </c>
      <c r="BQ20" s="4"/>
      <c r="BR20" s="6"/>
      <c r="BS20" s="5"/>
      <c r="BT20" s="5"/>
      <c r="BU20" s="4">
        <v>5</v>
      </c>
      <c r="BV20" s="6">
        <v>146.05</v>
      </c>
      <c r="BW20" s="4">
        <v>9</v>
      </c>
      <c r="BX20" s="6">
        <v>268.71</v>
      </c>
      <c r="BY20" s="5">
        <v>-0.4444</v>
      </c>
      <c r="BZ20" s="5">
        <v>-0.4565</v>
      </c>
      <c r="CA20" s="4">
        <v>1</v>
      </c>
      <c r="CB20" s="6">
        <v>41.8</v>
      </c>
      <c r="CC20" s="4">
        <v>8</v>
      </c>
      <c r="CD20" s="6">
        <v>283.4</v>
      </c>
      <c r="CE20" s="5">
        <v>-0.875</v>
      </c>
      <c r="CF20" s="5">
        <v>-0.8525</v>
      </c>
      <c r="CG20" s="4"/>
      <c r="CH20" s="6"/>
      <c r="CI20" s="4"/>
      <c r="CJ20" s="6"/>
      <c r="CK20" s="5"/>
      <c r="CL20" s="5"/>
      <c r="CM20" s="4"/>
      <c r="CN20" s="6"/>
      <c r="CO20" s="4"/>
      <c r="CP20" s="6"/>
      <c r="CQ20" s="5"/>
      <c r="CR20" s="5"/>
      <c r="CS20" s="4">
        <v>3</v>
      </c>
      <c r="CT20" s="6">
        <v>101.68</v>
      </c>
      <c r="CU20" s="4">
        <v>2</v>
      </c>
      <c r="CV20" s="6">
        <v>65.79</v>
      </c>
      <c r="CW20" s="5">
        <v>0.5</v>
      </c>
      <c r="CX20" s="5">
        <v>0.5455</v>
      </c>
      <c r="CY20" s="4"/>
      <c r="CZ20" s="6"/>
      <c r="DA20" s="4">
        <v>2</v>
      </c>
      <c r="DB20" s="6">
        <v>63.52</v>
      </c>
      <c r="DC20" s="5"/>
      <c r="DD20" s="5"/>
      <c r="DE20" s="4"/>
      <c r="DF20" s="6"/>
      <c r="DG20" s="4"/>
      <c r="DH20" s="6"/>
      <c r="DI20" s="5"/>
      <c r="DJ20" s="5"/>
      <c r="DK20" s="4">
        <v>1</v>
      </c>
      <c r="DL20" s="6">
        <v>55.19</v>
      </c>
      <c r="DM20" s="4">
        <v>2</v>
      </c>
      <c r="DN20" s="6">
        <v>89.98</v>
      </c>
      <c r="DO20" s="5">
        <v>-0.5</v>
      </c>
      <c r="DP20" s="5">
        <v>-0.3866</v>
      </c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>
        <v>2</v>
      </c>
      <c r="ED20" s="6">
        <v>55.49</v>
      </c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>
        <v>4</v>
      </c>
      <c r="FP20" s="6">
        <v>126.18</v>
      </c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  <c r="IA20" s="4"/>
      <c r="IB20" s="6"/>
      <c r="IC20" s="4"/>
      <c r="ID20" s="6"/>
      <c r="IE20" s="5"/>
      <c r="IF20" s="5"/>
      <c r="IG20" s="4"/>
      <c r="IH20" s="6"/>
      <c r="II20" s="4"/>
      <c r="IJ20" s="6"/>
      <c r="IK20" s="5"/>
      <c r="IL20" s="5"/>
      <c r="IM20" s="4"/>
      <c r="IN20" s="6"/>
      <c r="IO20" s="4"/>
      <c r="IP20" s="6"/>
      <c r="IQ20" s="5"/>
      <c r="IR20" s="5"/>
      <c r="IS20" s="4"/>
      <c r="IT20" s="6"/>
      <c r="IU20" s="4"/>
      <c r="IV20" s="6"/>
      <c r="IW20" s="5"/>
      <c r="IX20" s="5"/>
      <c r="IY20" s="4"/>
      <c r="IZ20" s="6"/>
      <c r="JA20" s="4"/>
      <c r="JB20" s="6"/>
      <c r="JC20" s="5"/>
      <c r="JD20" s="5"/>
      <c r="JE20" s="4"/>
      <c r="JF20" s="6"/>
      <c r="JG20" s="4"/>
      <c r="JH20" s="6"/>
      <c r="JI20" s="5"/>
      <c r="JJ20" s="5"/>
      <c r="JK20" s="4">
        <v>4477</v>
      </c>
      <c r="JL20" s="4"/>
      <c r="JM20" s="4"/>
      <c r="JN20" s="4"/>
      <c r="JO20" s="4">
        <v>879</v>
      </c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>
        <v>1</v>
      </c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>
        <v>1100</v>
      </c>
      <c r="KN20" s="4"/>
      <c r="KO20" s="4"/>
      <c r="KP20" s="4"/>
      <c r="KQ20" s="4"/>
      <c r="KR20" s="4">
        <v>1270</v>
      </c>
      <c r="KS20" s="4"/>
      <c r="KT20" s="4"/>
      <c r="KU20" s="4"/>
      <c r="KV20" s="4"/>
      <c r="KW20" s="4"/>
      <c r="KX20" s="4"/>
      <c r="KY20" s="4"/>
      <c r="KZ20" s="4">
        <v>450</v>
      </c>
      <c r="LA20" s="4"/>
      <c r="LB20" s="4"/>
      <c r="LC20" s="4"/>
      <c r="LD20" s="4"/>
      <c r="LE20" s="4"/>
      <c r="LF20" s="4"/>
      <c r="LG20" s="4"/>
      <c r="LH20" s="4"/>
      <c r="LI20" s="4"/>
      <c r="LJ20" s="4">
        <v>1100</v>
      </c>
      <c r="LK20" s="4"/>
      <c r="LL20" s="4"/>
      <c r="LM20" s="4"/>
      <c r="LN20" s="4">
        <v>1350</v>
      </c>
      <c r="LO20" s="4">
        <v>760</v>
      </c>
      <c r="LP20" s="4"/>
      <c r="LQ20" s="4"/>
      <c r="LR20" s="4"/>
      <c r="LS20" s="4"/>
      <c r="LT20" s="4"/>
      <c r="LU20" s="4"/>
      <c r="LV20" s="4"/>
      <c r="LW20" s="4"/>
      <c r="LX20" s="4"/>
      <c r="LY20" s="4"/>
    </row>
    <row r="21">
      <c r="A21" s="3" t="s">
        <v>148</v>
      </c>
      <c r="B21" s="3" t="s">
        <v>149</v>
      </c>
      <c r="C21" s="3" t="s">
        <v>155</v>
      </c>
      <c r="D21" s="3" t="s">
        <v>156</v>
      </c>
      <c r="E21" s="3" t="s">
        <v>163</v>
      </c>
      <c r="F21" s="3" t="s">
        <v>164</v>
      </c>
      <c r="G21" s="3" t="s">
        <v>164</v>
      </c>
      <c r="H21" s="3" t="s">
        <v>159</v>
      </c>
      <c r="I21" s="3" t="s">
        <v>273</v>
      </c>
      <c r="J21" s="3" t="s">
        <v>261</v>
      </c>
      <c r="K21" s="4">
        <v>764</v>
      </c>
      <c r="L21" s="4">
        <f>=ROUNDDOWN(11.0724637681159,0)</f>
      </c>
      <c r="M21" s="4">
        <v>1460</v>
      </c>
      <c r="N21" s="5">
        <v>1</v>
      </c>
      <c r="O21" s="4"/>
      <c r="P21" s="4">
        <f>=ROUNDDOWN({0},0)</f>
      </c>
      <c r="Q21" s="4"/>
      <c r="R21" s="5"/>
      <c r="S21" s="4">
        <v>139</v>
      </c>
      <c r="T21" s="6">
        <v>3870.42</v>
      </c>
      <c r="U21" s="4">
        <v>129</v>
      </c>
      <c r="V21" s="6">
        <v>4034.9</v>
      </c>
      <c r="W21" s="5">
        <v>0.0775</v>
      </c>
      <c r="X21" s="5">
        <v>-0.0408</v>
      </c>
      <c r="Y21" s="4">
        <v>23</v>
      </c>
      <c r="Z21" s="6">
        <v>689.61</v>
      </c>
      <c r="AA21" s="4">
        <v>48</v>
      </c>
      <c r="AB21" s="6">
        <v>1506.98</v>
      </c>
      <c r="AC21" s="5">
        <v>-0.5208</v>
      </c>
      <c r="AD21" s="5">
        <v>-0.5424</v>
      </c>
      <c r="AE21" s="4">
        <v>22</v>
      </c>
      <c r="AF21" s="6">
        <v>641.58</v>
      </c>
      <c r="AG21" s="4">
        <v>12</v>
      </c>
      <c r="AH21" s="6">
        <v>373.86</v>
      </c>
      <c r="AI21" s="5">
        <v>0.8333</v>
      </c>
      <c r="AJ21" s="5">
        <v>0.7161</v>
      </c>
      <c r="AK21" s="4">
        <v>9</v>
      </c>
      <c r="AL21" s="6">
        <v>276.6</v>
      </c>
      <c r="AM21" s="4">
        <v>3</v>
      </c>
      <c r="AN21" s="6">
        <v>87.48</v>
      </c>
      <c r="AO21" s="5">
        <v>2</v>
      </c>
      <c r="AP21" s="5">
        <v>2.1619</v>
      </c>
      <c r="AQ21" s="4">
        <v>37</v>
      </c>
      <c r="AR21" s="6">
        <v>1010.51</v>
      </c>
      <c r="AS21" s="4">
        <v>23</v>
      </c>
      <c r="AT21" s="6">
        <v>782.57</v>
      </c>
      <c r="AU21" s="5">
        <v>0.6087</v>
      </c>
      <c r="AV21" s="5">
        <v>0.2913</v>
      </c>
      <c r="AW21" s="4">
        <v>11</v>
      </c>
      <c r="AX21" s="6">
        <v>279.7</v>
      </c>
      <c r="AY21" s="4">
        <v>19</v>
      </c>
      <c r="AZ21" s="6">
        <v>564.87</v>
      </c>
      <c r="BA21" s="5">
        <v>-0.4211</v>
      </c>
      <c r="BB21" s="5">
        <v>-0.5048</v>
      </c>
      <c r="BC21" s="4">
        <v>18</v>
      </c>
      <c r="BD21" s="6">
        <v>443.19</v>
      </c>
      <c r="BE21" s="4">
        <v>8</v>
      </c>
      <c r="BF21" s="6">
        <v>254.02</v>
      </c>
      <c r="BG21" s="5">
        <v>1.25</v>
      </c>
      <c r="BH21" s="5">
        <v>0.7447</v>
      </c>
      <c r="BI21" s="4">
        <v>5</v>
      </c>
      <c r="BJ21" s="6">
        <v>136.33</v>
      </c>
      <c r="BK21" s="4">
        <v>11</v>
      </c>
      <c r="BL21" s="6">
        <v>298.82</v>
      </c>
      <c r="BM21" s="5">
        <v>-0.5455</v>
      </c>
      <c r="BN21" s="5">
        <v>-0.5438</v>
      </c>
      <c r="BO21" s="4"/>
      <c r="BP21" s="6"/>
      <c r="BQ21" s="4"/>
      <c r="BR21" s="6"/>
      <c r="BS21" s="5"/>
      <c r="BT21" s="5"/>
      <c r="BU21" s="4">
        <v>8</v>
      </c>
      <c r="BV21" s="6">
        <v>241</v>
      </c>
      <c r="BW21" s="4">
        <v>5</v>
      </c>
      <c r="BX21" s="6">
        <v>166.3</v>
      </c>
      <c r="BY21" s="5">
        <v>0.6</v>
      </c>
      <c r="BZ21" s="5">
        <v>0.4492</v>
      </c>
      <c r="CA21" s="4">
        <v>5</v>
      </c>
      <c r="CB21" s="6">
        <v>123.6</v>
      </c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>
        <v>1</v>
      </c>
      <c r="FB21" s="6">
        <v>28.3</v>
      </c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  <c r="IA21" s="4"/>
      <c r="IB21" s="6"/>
      <c r="IC21" s="4"/>
      <c r="ID21" s="6"/>
      <c r="IE21" s="5"/>
      <c r="IF21" s="5"/>
      <c r="IG21" s="4"/>
      <c r="IH21" s="6"/>
      <c r="II21" s="4"/>
      <c r="IJ21" s="6"/>
      <c r="IK21" s="5"/>
      <c r="IL21" s="5"/>
      <c r="IM21" s="4"/>
      <c r="IN21" s="6"/>
      <c r="IO21" s="4"/>
      <c r="IP21" s="6"/>
      <c r="IQ21" s="5"/>
      <c r="IR21" s="5"/>
      <c r="IS21" s="4"/>
      <c r="IT21" s="6"/>
      <c r="IU21" s="4"/>
      <c r="IV21" s="6"/>
      <c r="IW21" s="5"/>
      <c r="IX21" s="5"/>
      <c r="IY21" s="4"/>
      <c r="IZ21" s="6"/>
      <c r="JA21" s="4"/>
      <c r="JB21" s="6"/>
      <c r="JC21" s="5"/>
      <c r="JD21" s="5"/>
      <c r="JE21" s="4"/>
      <c r="JF21" s="6"/>
      <c r="JG21" s="4"/>
      <c r="JH21" s="6"/>
      <c r="JI21" s="5"/>
      <c r="JJ21" s="5"/>
      <c r="JK21" s="4">
        <v>638</v>
      </c>
      <c r="JL21" s="4"/>
      <c r="JM21" s="4"/>
      <c r="JN21" s="4"/>
      <c r="JO21" s="4">
        <v>126</v>
      </c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v>145</v>
      </c>
      <c r="KK21" s="4">
        <v>125</v>
      </c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>
        <v>350</v>
      </c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>
        <v>70</v>
      </c>
      <c r="LM21" s="4"/>
      <c r="LN21" s="4"/>
      <c r="LO21" s="4"/>
      <c r="LP21" s="4">
        <v>230</v>
      </c>
      <c r="LQ21" s="4">
        <v>160</v>
      </c>
      <c r="LR21" s="4"/>
      <c r="LS21" s="4"/>
      <c r="LT21" s="4"/>
      <c r="LU21" s="4">
        <v>380</v>
      </c>
      <c r="LV21" s="4"/>
      <c r="LW21" s="4"/>
      <c r="LX21" s="4"/>
      <c r="LY21" s="4"/>
    </row>
    <row r="22">
      <c r="A22" s="3" t="s">
        <v>148</v>
      </c>
      <c r="B22" s="3" t="s">
        <v>149</v>
      </c>
      <c r="C22" s="3" t="s">
        <v>155</v>
      </c>
      <c r="D22" s="3" t="s">
        <v>156</v>
      </c>
      <c r="E22" s="3" t="s">
        <v>163</v>
      </c>
      <c r="F22" s="3" t="s">
        <v>164</v>
      </c>
      <c r="G22" s="3" t="s">
        <v>164</v>
      </c>
      <c r="H22" s="3" t="s">
        <v>159</v>
      </c>
      <c r="I22" s="3" t="s">
        <v>258</v>
      </c>
      <c r="J22" s="3" t="s">
        <v>261</v>
      </c>
      <c r="K22" s="4">
        <v>349</v>
      </c>
      <c r="L22" s="4">
        <f>=ROUNDDOWN(7.12244897959184,0)</f>
      </c>
      <c r="M22" s="4">
        <v>905</v>
      </c>
      <c r="N22" s="5">
        <v>1</v>
      </c>
      <c r="O22" s="4"/>
      <c r="P22" s="4">
        <f>=ROUNDDOWN({0},0)</f>
      </c>
      <c r="Q22" s="4"/>
      <c r="R22" s="5"/>
      <c r="S22" s="4">
        <v>125</v>
      </c>
      <c r="T22" s="6">
        <v>3593.47</v>
      </c>
      <c r="U22" s="4">
        <v>60</v>
      </c>
      <c r="V22" s="6">
        <v>1852.01</v>
      </c>
      <c r="W22" s="5">
        <v>1.0833</v>
      </c>
      <c r="X22" s="5">
        <v>0.9403</v>
      </c>
      <c r="Y22" s="4">
        <v>21</v>
      </c>
      <c r="Z22" s="6">
        <v>683.76</v>
      </c>
      <c r="AA22" s="4">
        <v>18</v>
      </c>
      <c r="AB22" s="6">
        <v>584.1</v>
      </c>
      <c r="AC22" s="5">
        <v>0.1667</v>
      </c>
      <c r="AD22" s="5">
        <v>0.1706</v>
      </c>
      <c r="AE22" s="4">
        <v>27</v>
      </c>
      <c r="AF22" s="6">
        <v>806.16</v>
      </c>
      <c r="AG22" s="4">
        <v>13</v>
      </c>
      <c r="AH22" s="6">
        <v>397.9</v>
      </c>
      <c r="AI22" s="5">
        <v>1.0769</v>
      </c>
      <c r="AJ22" s="5">
        <v>1.026</v>
      </c>
      <c r="AK22" s="4">
        <v>6</v>
      </c>
      <c r="AL22" s="6">
        <v>170.81</v>
      </c>
      <c r="AM22" s="4">
        <v>2</v>
      </c>
      <c r="AN22" s="6">
        <v>56.62</v>
      </c>
      <c r="AO22" s="5">
        <v>2</v>
      </c>
      <c r="AP22" s="5">
        <v>2.0168</v>
      </c>
      <c r="AQ22" s="4">
        <v>21</v>
      </c>
      <c r="AR22" s="6">
        <v>577.39</v>
      </c>
      <c r="AS22" s="4">
        <v>5</v>
      </c>
      <c r="AT22" s="6">
        <v>173.95</v>
      </c>
      <c r="AU22" s="5">
        <v>3.2</v>
      </c>
      <c r="AV22" s="5">
        <v>2.3193</v>
      </c>
      <c r="AW22" s="4">
        <v>24</v>
      </c>
      <c r="AX22" s="6">
        <v>635.97</v>
      </c>
      <c r="AY22" s="4">
        <v>16</v>
      </c>
      <c r="AZ22" s="6">
        <v>464.56</v>
      </c>
      <c r="BA22" s="5">
        <v>0.5</v>
      </c>
      <c r="BB22" s="5">
        <v>0.369</v>
      </c>
      <c r="BC22" s="4">
        <v>15</v>
      </c>
      <c r="BD22" s="6">
        <v>369.23</v>
      </c>
      <c r="BE22" s="4">
        <v>3</v>
      </c>
      <c r="BF22" s="6">
        <v>86.88</v>
      </c>
      <c r="BG22" s="5">
        <v>4</v>
      </c>
      <c r="BH22" s="5">
        <v>3.2499</v>
      </c>
      <c r="BI22" s="4">
        <v>6</v>
      </c>
      <c r="BJ22" s="6">
        <v>161.24</v>
      </c>
      <c r="BK22" s="4">
        <v>2</v>
      </c>
      <c r="BL22" s="6">
        <v>54.92</v>
      </c>
      <c r="BM22" s="5">
        <v>2</v>
      </c>
      <c r="BN22" s="5">
        <v>1.9359</v>
      </c>
      <c r="BO22" s="4"/>
      <c r="BP22" s="6"/>
      <c r="BQ22" s="4">
        <v>1</v>
      </c>
      <c r="BR22" s="6">
        <v>33.08</v>
      </c>
      <c r="BS22" s="5"/>
      <c r="BT22" s="5"/>
      <c r="BU22" s="4">
        <v>1</v>
      </c>
      <c r="BV22" s="6">
        <v>29.77</v>
      </c>
      <c r="BW22" s="4"/>
      <c r="BX22" s="6"/>
      <c r="BY22" s="5"/>
      <c r="BZ22" s="5"/>
      <c r="CA22" s="4">
        <v>3</v>
      </c>
      <c r="CB22" s="6">
        <v>103.95</v>
      </c>
      <c r="CC22" s="4"/>
      <c r="CD22" s="6"/>
      <c r="CE22" s="5"/>
      <c r="CF22" s="5"/>
      <c r="CG22" s="4"/>
      <c r="CH22" s="6"/>
      <c r="CI22" s="4"/>
      <c r="CJ22" s="6"/>
      <c r="CK22" s="5"/>
      <c r="CL22" s="5"/>
      <c r="CM22" s="4"/>
      <c r="CN22" s="6"/>
      <c r="CO22" s="4"/>
      <c r="CP22" s="6"/>
      <c r="CQ22" s="5"/>
      <c r="CR22" s="5"/>
      <c r="CS22" s="4"/>
      <c r="CT22" s="6"/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>
        <v>1</v>
      </c>
      <c r="DL22" s="6">
        <v>55.19</v>
      </c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  <c r="IA22" s="4"/>
      <c r="IB22" s="6"/>
      <c r="IC22" s="4"/>
      <c r="ID22" s="6"/>
      <c r="IE22" s="5"/>
      <c r="IF22" s="5"/>
      <c r="IG22" s="4"/>
      <c r="IH22" s="6"/>
      <c r="II22" s="4"/>
      <c r="IJ22" s="6"/>
      <c r="IK22" s="5"/>
      <c r="IL22" s="5"/>
      <c r="IM22" s="4"/>
      <c r="IN22" s="6"/>
      <c r="IO22" s="4"/>
      <c r="IP22" s="6"/>
      <c r="IQ22" s="5"/>
      <c r="IR22" s="5"/>
      <c r="IS22" s="4"/>
      <c r="IT22" s="6"/>
      <c r="IU22" s="4"/>
      <c r="IV22" s="6"/>
      <c r="IW22" s="5"/>
      <c r="IX22" s="5"/>
      <c r="IY22" s="4"/>
      <c r="IZ22" s="6"/>
      <c r="JA22" s="4"/>
      <c r="JB22" s="6"/>
      <c r="JC22" s="5"/>
      <c r="JD22" s="5"/>
      <c r="JE22" s="4"/>
      <c r="JF22" s="6"/>
      <c r="JG22" s="4"/>
      <c r="JH22" s="6"/>
      <c r="JI22" s="5"/>
      <c r="JJ22" s="5"/>
      <c r="JK22" s="4">
        <v>349</v>
      </c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v>585</v>
      </c>
      <c r="KK22" s="4"/>
      <c r="KL22" s="4"/>
      <c r="KM22" s="4"/>
      <c r="KN22" s="4"/>
      <c r="KO22" s="4"/>
      <c r="KP22" s="4"/>
      <c r="KQ22" s="4"/>
      <c r="KR22" s="4"/>
      <c r="KS22" s="4">
        <v>180</v>
      </c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>
        <v>140</v>
      </c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</row>
    <row r="23">
      <c r="A23" s="3" t="s">
        <v>148</v>
      </c>
      <c r="B23" s="3" t="s">
        <v>149</v>
      </c>
      <c r="C23" s="3" t="s">
        <v>155</v>
      </c>
      <c r="D23" s="3" t="s">
        <v>156</v>
      </c>
      <c r="E23" s="3" t="s">
        <v>163</v>
      </c>
      <c r="F23" s="3" t="s">
        <v>164</v>
      </c>
      <c r="G23" s="3" t="s">
        <v>164</v>
      </c>
      <c r="H23" s="3" t="s">
        <v>159</v>
      </c>
      <c r="I23" s="3" t="s">
        <v>274</v>
      </c>
      <c r="J23" s="3" t="s">
        <v>261</v>
      </c>
      <c r="K23" s="4">
        <v>553</v>
      </c>
      <c r="L23" s="4">
        <f>=ROUNDDOWN(9.875,0)</f>
      </c>
      <c r="M23" s="4">
        <v>1230</v>
      </c>
      <c r="N23" s="5">
        <v>1</v>
      </c>
      <c r="O23" s="4"/>
      <c r="P23" s="4">
        <f>=ROUNDDOWN({0},0)</f>
      </c>
      <c r="Q23" s="4"/>
      <c r="R23" s="5"/>
      <c r="S23" s="4">
        <v>64</v>
      </c>
      <c r="T23" s="6">
        <v>1801.59</v>
      </c>
      <c r="U23" s="4">
        <v>91</v>
      </c>
      <c r="V23" s="6">
        <v>2734.94</v>
      </c>
      <c r="W23" s="5">
        <v>-0.2967</v>
      </c>
      <c r="X23" s="5">
        <v>-0.3413</v>
      </c>
      <c r="Y23" s="4">
        <v>1</v>
      </c>
      <c r="Z23" s="6">
        <v>29.99</v>
      </c>
      <c r="AA23" s="4">
        <v>31</v>
      </c>
      <c r="AB23" s="6">
        <v>942.26</v>
      </c>
      <c r="AC23" s="5">
        <v>-0.9677</v>
      </c>
      <c r="AD23" s="5">
        <v>-0.9682</v>
      </c>
      <c r="AE23" s="4">
        <v>16</v>
      </c>
      <c r="AF23" s="6">
        <v>470.02</v>
      </c>
      <c r="AG23" s="4">
        <v>11</v>
      </c>
      <c r="AH23" s="6">
        <v>322.5</v>
      </c>
      <c r="AI23" s="5">
        <v>0.4545</v>
      </c>
      <c r="AJ23" s="5">
        <v>0.4574</v>
      </c>
      <c r="AK23" s="4">
        <v>2</v>
      </c>
      <c r="AL23" s="6">
        <v>60.25</v>
      </c>
      <c r="AM23" s="4">
        <v>2</v>
      </c>
      <c r="AN23" s="6">
        <v>65.16</v>
      </c>
      <c r="AO23" s="5"/>
      <c r="AP23" s="5">
        <v>-0.0754</v>
      </c>
      <c r="AQ23" s="4">
        <v>22</v>
      </c>
      <c r="AR23" s="6">
        <v>609.7</v>
      </c>
      <c r="AS23" s="4">
        <v>10</v>
      </c>
      <c r="AT23" s="6">
        <v>319.1</v>
      </c>
      <c r="AU23" s="5">
        <v>1.2</v>
      </c>
      <c r="AV23" s="5">
        <v>0.9107</v>
      </c>
      <c r="AW23" s="4">
        <v>8</v>
      </c>
      <c r="AX23" s="6">
        <v>207.5</v>
      </c>
      <c r="AY23" s="4">
        <v>17</v>
      </c>
      <c r="AZ23" s="6">
        <v>472.7</v>
      </c>
      <c r="BA23" s="5">
        <v>-0.5294</v>
      </c>
      <c r="BB23" s="5">
        <v>-0.561</v>
      </c>
      <c r="BC23" s="4">
        <v>5</v>
      </c>
      <c r="BD23" s="6">
        <v>130.81</v>
      </c>
      <c r="BE23" s="4">
        <v>7</v>
      </c>
      <c r="BF23" s="6">
        <v>231.2</v>
      </c>
      <c r="BG23" s="5">
        <v>-0.2857</v>
      </c>
      <c r="BH23" s="5">
        <v>-0.4342</v>
      </c>
      <c r="BI23" s="4">
        <v>4</v>
      </c>
      <c r="BJ23" s="6">
        <v>114.76</v>
      </c>
      <c r="BK23" s="4">
        <v>8</v>
      </c>
      <c r="BL23" s="6">
        <v>205.2</v>
      </c>
      <c r="BM23" s="5">
        <v>-0.5</v>
      </c>
      <c r="BN23" s="5">
        <v>-0.4407</v>
      </c>
      <c r="BO23" s="4"/>
      <c r="BP23" s="6"/>
      <c r="BQ23" s="4"/>
      <c r="BR23" s="6"/>
      <c r="BS23" s="5"/>
      <c r="BT23" s="5"/>
      <c r="BU23" s="4">
        <v>4</v>
      </c>
      <c r="BV23" s="6">
        <v>120.5</v>
      </c>
      <c r="BW23" s="4">
        <v>3</v>
      </c>
      <c r="BX23" s="6">
        <v>92.8</v>
      </c>
      <c r="BY23" s="5">
        <v>0.3333</v>
      </c>
      <c r="BZ23" s="5">
        <v>0.2985</v>
      </c>
      <c r="CA23" s="4"/>
      <c r="CB23" s="6"/>
      <c r="CC23" s="4"/>
      <c r="CD23" s="6"/>
      <c r="CE23" s="5"/>
      <c r="CF23" s="5"/>
      <c r="CG23" s="4"/>
      <c r="CH23" s="6"/>
      <c r="CI23" s="4"/>
      <c r="CJ23" s="6"/>
      <c r="CK23" s="5"/>
      <c r="CL23" s="5"/>
      <c r="CM23" s="4"/>
      <c r="CN23" s="6"/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>
        <v>2</v>
      </c>
      <c r="CZ23" s="6">
        <v>58.06</v>
      </c>
      <c r="DA23" s="4">
        <v>1</v>
      </c>
      <c r="DB23" s="6">
        <v>29.03</v>
      </c>
      <c r="DC23" s="5">
        <v>1</v>
      </c>
      <c r="DD23" s="5">
        <v>1</v>
      </c>
      <c r="DE23" s="4"/>
      <c r="DF23" s="6"/>
      <c r="DG23" s="4"/>
      <c r="DH23" s="6"/>
      <c r="DI23" s="5"/>
      <c r="DJ23" s="5"/>
      <c r="DK23" s="4"/>
      <c r="DL23" s="6"/>
      <c r="DM23" s="4">
        <v>1</v>
      </c>
      <c r="DN23" s="6">
        <v>54.99</v>
      </c>
      <c r="DO23" s="5"/>
      <c r="DP23" s="5"/>
      <c r="DQ23" s="4"/>
      <c r="DR23" s="6"/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  <c r="IA23" s="4"/>
      <c r="IB23" s="6"/>
      <c r="IC23" s="4"/>
      <c r="ID23" s="6"/>
      <c r="IE23" s="5"/>
      <c r="IF23" s="5"/>
      <c r="IG23" s="4"/>
      <c r="IH23" s="6"/>
      <c r="II23" s="4"/>
      <c r="IJ23" s="6"/>
      <c r="IK23" s="5"/>
      <c r="IL23" s="5"/>
      <c r="IM23" s="4"/>
      <c r="IN23" s="6"/>
      <c r="IO23" s="4"/>
      <c r="IP23" s="6"/>
      <c r="IQ23" s="5"/>
      <c r="IR23" s="5"/>
      <c r="IS23" s="4"/>
      <c r="IT23" s="6"/>
      <c r="IU23" s="4"/>
      <c r="IV23" s="6"/>
      <c r="IW23" s="5"/>
      <c r="IX23" s="5"/>
      <c r="IY23" s="4"/>
      <c r="IZ23" s="6"/>
      <c r="JA23" s="4"/>
      <c r="JB23" s="6"/>
      <c r="JC23" s="5"/>
      <c r="JD23" s="5"/>
      <c r="JE23" s="4"/>
      <c r="JF23" s="6"/>
      <c r="JG23" s="4"/>
      <c r="JH23" s="6"/>
      <c r="JI23" s="5"/>
      <c r="JJ23" s="5"/>
      <c r="JK23" s="4">
        <v>553</v>
      </c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v>410</v>
      </c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>
        <v>370</v>
      </c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>
        <v>450</v>
      </c>
      <c r="LV23" s="4"/>
      <c r="LW23" s="4"/>
      <c r="LX23" s="4"/>
      <c r="LY23" s="4"/>
    </row>
    <row r="24">
      <c r="A24" s="3" t="s">
        <v>148</v>
      </c>
      <c r="B24" s="3" t="s">
        <v>149</v>
      </c>
      <c r="C24" s="3" t="s">
        <v>155</v>
      </c>
      <c r="D24" s="3" t="s">
        <v>156</v>
      </c>
      <c r="E24" s="3" t="s">
        <v>163</v>
      </c>
      <c r="F24" s="3" t="s">
        <v>164</v>
      </c>
      <c r="G24" s="3" t="s">
        <v>164</v>
      </c>
      <c r="H24" s="3" t="s">
        <v>159</v>
      </c>
      <c r="I24" s="3" t="s">
        <v>275</v>
      </c>
      <c r="J24" s="3" t="s">
        <v>261</v>
      </c>
      <c r="K24" s="4">
        <v>294</v>
      </c>
      <c r="L24" s="4">
        <f>=ROUNDDOWN(7.35,0)</f>
      </c>
      <c r="M24" s="4">
        <v>775</v>
      </c>
      <c r="N24" s="5">
        <v>0.8286</v>
      </c>
      <c r="O24" s="4"/>
      <c r="P24" s="4">
        <f>=ROUNDDOWN({0},0)</f>
      </c>
      <c r="Q24" s="4"/>
      <c r="R24" s="5"/>
      <c r="S24" s="4">
        <v>60</v>
      </c>
      <c r="T24" s="6">
        <v>1658.34</v>
      </c>
      <c r="U24" s="4">
        <v>45</v>
      </c>
      <c r="V24" s="6">
        <v>1330.1</v>
      </c>
      <c r="W24" s="5">
        <v>0.3333</v>
      </c>
      <c r="X24" s="5">
        <v>0.2468</v>
      </c>
      <c r="Y24" s="4">
        <v>13</v>
      </c>
      <c r="Z24" s="6">
        <v>427.79</v>
      </c>
      <c r="AA24" s="4">
        <v>11</v>
      </c>
      <c r="AB24" s="6">
        <v>337.59</v>
      </c>
      <c r="AC24" s="5">
        <v>0.1818</v>
      </c>
      <c r="AD24" s="5">
        <v>0.2672</v>
      </c>
      <c r="AE24" s="4">
        <v>7</v>
      </c>
      <c r="AF24" s="6">
        <v>192.18</v>
      </c>
      <c r="AG24" s="4"/>
      <c r="AH24" s="6"/>
      <c r="AI24" s="5"/>
      <c r="AJ24" s="5"/>
      <c r="AK24" s="4">
        <v>2</v>
      </c>
      <c r="AL24" s="6">
        <v>51.63</v>
      </c>
      <c r="AM24" s="4">
        <v>4</v>
      </c>
      <c r="AN24" s="6">
        <v>120.06</v>
      </c>
      <c r="AO24" s="5">
        <v>-0.5</v>
      </c>
      <c r="AP24" s="5">
        <v>-0.57</v>
      </c>
      <c r="AQ24" s="4">
        <v>19</v>
      </c>
      <c r="AR24" s="6">
        <v>492.29</v>
      </c>
      <c r="AS24" s="4">
        <v>10</v>
      </c>
      <c r="AT24" s="6">
        <v>327.1</v>
      </c>
      <c r="AU24" s="5">
        <v>0.9</v>
      </c>
      <c r="AV24" s="5">
        <v>0.505</v>
      </c>
      <c r="AW24" s="4">
        <v>4</v>
      </c>
      <c r="AX24" s="6">
        <v>99.26</v>
      </c>
      <c r="AY24" s="4">
        <v>11</v>
      </c>
      <c r="AZ24" s="6">
        <v>296.27</v>
      </c>
      <c r="BA24" s="5">
        <v>-0.6364</v>
      </c>
      <c r="BB24" s="5">
        <v>-0.665</v>
      </c>
      <c r="BC24" s="4">
        <v>9</v>
      </c>
      <c r="BD24" s="6">
        <v>220.61</v>
      </c>
      <c r="BE24" s="4">
        <v>3</v>
      </c>
      <c r="BF24" s="6">
        <v>96.25</v>
      </c>
      <c r="BG24" s="5">
        <v>2</v>
      </c>
      <c r="BH24" s="5">
        <v>1.2921</v>
      </c>
      <c r="BI24" s="4">
        <v>2</v>
      </c>
      <c r="BJ24" s="6">
        <v>54.34</v>
      </c>
      <c r="BK24" s="4">
        <v>6</v>
      </c>
      <c r="BL24" s="6">
        <v>152.83</v>
      </c>
      <c r="BM24" s="5">
        <v>-0.6667</v>
      </c>
      <c r="BN24" s="5">
        <v>-0.6444</v>
      </c>
      <c r="BO24" s="4">
        <v>1</v>
      </c>
      <c r="BP24" s="6">
        <v>26.95</v>
      </c>
      <c r="BQ24" s="4"/>
      <c r="BR24" s="6"/>
      <c r="BS24" s="5"/>
      <c r="BT24" s="5"/>
      <c r="BU24" s="4"/>
      <c r="BV24" s="6"/>
      <c r="BW24" s="4"/>
      <c r="BX24" s="6"/>
      <c r="BY24" s="5"/>
      <c r="BZ24" s="5"/>
      <c r="CA24" s="4">
        <v>2</v>
      </c>
      <c r="CB24" s="6">
        <v>69.3</v>
      </c>
      <c r="CC24" s="4"/>
      <c r="CD24" s="6"/>
      <c r="CE24" s="5"/>
      <c r="CF24" s="5"/>
      <c r="CG24" s="4"/>
      <c r="CH24" s="6"/>
      <c r="CI24" s="4"/>
      <c r="CJ24" s="6"/>
      <c r="CK24" s="5"/>
      <c r="CL24" s="5"/>
      <c r="CM24" s="4"/>
      <c r="CN24" s="6"/>
      <c r="CO24" s="4"/>
      <c r="CP24" s="6"/>
      <c r="CQ24" s="5"/>
      <c r="CR24" s="5"/>
      <c r="CS24" s="4"/>
      <c r="CT24" s="6"/>
      <c r="CU24" s="4"/>
      <c r="CV24" s="6"/>
      <c r="CW24" s="5"/>
      <c r="CX24" s="5"/>
      <c r="CY24" s="4"/>
      <c r="CZ24" s="6"/>
      <c r="DA24" s="4"/>
      <c r="DB24" s="6"/>
      <c r="DC24" s="5"/>
      <c r="DD24" s="5"/>
      <c r="DE24" s="4"/>
      <c r="DF24" s="6"/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/>
      <c r="ED24" s="6"/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>
        <v>1</v>
      </c>
      <c r="FN24" s="6">
        <v>23.99</v>
      </c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  <c r="IA24" s="4"/>
      <c r="IB24" s="6"/>
      <c r="IC24" s="4"/>
      <c r="ID24" s="6"/>
      <c r="IE24" s="5"/>
      <c r="IF24" s="5"/>
      <c r="IG24" s="4"/>
      <c r="IH24" s="6"/>
      <c r="II24" s="4"/>
      <c r="IJ24" s="6"/>
      <c r="IK24" s="5"/>
      <c r="IL24" s="5"/>
      <c r="IM24" s="4"/>
      <c r="IN24" s="6"/>
      <c r="IO24" s="4"/>
      <c r="IP24" s="6"/>
      <c r="IQ24" s="5"/>
      <c r="IR24" s="5"/>
      <c r="IS24" s="4"/>
      <c r="IT24" s="6"/>
      <c r="IU24" s="4"/>
      <c r="IV24" s="6"/>
      <c r="IW24" s="5"/>
      <c r="IX24" s="5"/>
      <c r="IY24" s="4"/>
      <c r="IZ24" s="6"/>
      <c r="JA24" s="4"/>
      <c r="JB24" s="6"/>
      <c r="JC24" s="5"/>
      <c r="JD24" s="5"/>
      <c r="JE24" s="4"/>
      <c r="JF24" s="6"/>
      <c r="JG24" s="4"/>
      <c r="JH24" s="6"/>
      <c r="JI24" s="5"/>
      <c r="JJ24" s="5"/>
      <c r="JK24" s="4">
        <v>294</v>
      </c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v>465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>
        <v>310</v>
      </c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</row>
    <row r="25">
      <c r="A25" s="3" t="s">
        <v>148</v>
      </c>
      <c r="B25" s="3" t="s">
        <v>149</v>
      </c>
      <c r="C25" s="3" t="s">
        <v>155</v>
      </c>
      <c r="D25" s="3" t="s">
        <v>156</v>
      </c>
      <c r="E25" s="3" t="s">
        <v>163</v>
      </c>
      <c r="F25" s="3" t="s">
        <v>164</v>
      </c>
      <c r="G25" s="3" t="s">
        <v>164</v>
      </c>
      <c r="H25" s="3" t="s">
        <v>159</v>
      </c>
      <c r="I25" s="3" t="s">
        <v>264</v>
      </c>
      <c r="J25" s="3" t="s">
        <v>261</v>
      </c>
      <c r="K25" s="4">
        <v>344</v>
      </c>
      <c r="L25" s="4">
        <f>=ROUNDDOWN(7.31914893617021,0)</f>
      </c>
      <c r="M25" s="4">
        <v>1178</v>
      </c>
      <c r="N25" s="5">
        <v>0.579</v>
      </c>
      <c r="O25" s="4"/>
      <c r="P25" s="4">
        <f>=ROUNDDOWN({0},0)</f>
      </c>
      <c r="Q25" s="4"/>
      <c r="R25" s="5"/>
      <c r="S25" s="4">
        <v>57</v>
      </c>
      <c r="T25" s="6">
        <v>1598.39</v>
      </c>
      <c r="U25" s="4">
        <v>69</v>
      </c>
      <c r="V25" s="6">
        <v>2161.46</v>
      </c>
      <c r="W25" s="5">
        <v>-0.1739</v>
      </c>
      <c r="X25" s="5">
        <v>-0.2605</v>
      </c>
      <c r="Y25" s="4">
        <v>4</v>
      </c>
      <c r="Z25" s="6">
        <v>126.66</v>
      </c>
      <c r="AA25" s="4">
        <v>24</v>
      </c>
      <c r="AB25" s="6">
        <v>778.33</v>
      </c>
      <c r="AC25" s="5">
        <v>-0.8333</v>
      </c>
      <c r="AD25" s="5">
        <v>-0.8373</v>
      </c>
      <c r="AE25" s="4">
        <v>12</v>
      </c>
      <c r="AF25" s="6">
        <v>377.28</v>
      </c>
      <c r="AG25" s="4">
        <v>7</v>
      </c>
      <c r="AH25" s="6">
        <v>207.54</v>
      </c>
      <c r="AI25" s="5">
        <v>0.7143</v>
      </c>
      <c r="AJ25" s="5">
        <v>0.8179</v>
      </c>
      <c r="AK25" s="4">
        <v>3</v>
      </c>
      <c r="AL25" s="6">
        <v>88.55</v>
      </c>
      <c r="AM25" s="4">
        <v>3</v>
      </c>
      <c r="AN25" s="6">
        <v>94.32</v>
      </c>
      <c r="AO25" s="5"/>
      <c r="AP25" s="5">
        <v>-0.0612</v>
      </c>
      <c r="AQ25" s="4">
        <v>14</v>
      </c>
      <c r="AR25" s="6">
        <v>378.74</v>
      </c>
      <c r="AS25" s="4">
        <v>8</v>
      </c>
      <c r="AT25" s="6">
        <v>271.12</v>
      </c>
      <c r="AU25" s="5">
        <v>0.75</v>
      </c>
      <c r="AV25" s="5">
        <v>0.3969</v>
      </c>
      <c r="AW25" s="4">
        <v>4</v>
      </c>
      <c r="AX25" s="6">
        <v>99.26</v>
      </c>
      <c r="AY25" s="4">
        <v>9</v>
      </c>
      <c r="AZ25" s="6">
        <v>267.06</v>
      </c>
      <c r="BA25" s="5">
        <v>-0.5556</v>
      </c>
      <c r="BB25" s="5">
        <v>-0.6283</v>
      </c>
      <c r="BC25" s="4">
        <v>8</v>
      </c>
      <c r="BD25" s="6">
        <v>186.21</v>
      </c>
      <c r="BE25" s="4">
        <v>4</v>
      </c>
      <c r="BF25" s="6">
        <v>134.95</v>
      </c>
      <c r="BG25" s="5">
        <v>1</v>
      </c>
      <c r="BH25" s="5">
        <v>0.3798</v>
      </c>
      <c r="BI25" s="4">
        <v>10</v>
      </c>
      <c r="BJ25" s="6">
        <v>282.96</v>
      </c>
      <c r="BK25" s="4">
        <v>10</v>
      </c>
      <c r="BL25" s="6">
        <v>279.16</v>
      </c>
      <c r="BM25" s="5"/>
      <c r="BN25" s="5">
        <v>0.0136</v>
      </c>
      <c r="BO25" s="4">
        <v>1</v>
      </c>
      <c r="BP25" s="6">
        <v>30.43</v>
      </c>
      <c r="BQ25" s="4">
        <v>3</v>
      </c>
      <c r="BR25" s="6">
        <v>99.21</v>
      </c>
      <c r="BS25" s="5">
        <v>-0.6667</v>
      </c>
      <c r="BT25" s="5">
        <v>-0.6933</v>
      </c>
      <c r="BU25" s="4">
        <v>1</v>
      </c>
      <c r="BV25" s="6">
        <v>28.3</v>
      </c>
      <c r="BW25" s="4">
        <v>1</v>
      </c>
      <c r="BX25" s="6">
        <v>29.77</v>
      </c>
      <c r="BY25" s="5"/>
      <c r="BZ25" s="5">
        <v>-0.0494</v>
      </c>
      <c r="CA25" s="4"/>
      <c r="CB25" s="6"/>
      <c r="CC25" s="4"/>
      <c r="CD25" s="6"/>
      <c r="CE25" s="5"/>
      <c r="CF25" s="5"/>
      <c r="CG25" s="4"/>
      <c r="CH25" s="6"/>
      <c r="CI25" s="4"/>
      <c r="CJ25" s="6"/>
      <c r="CK25" s="5"/>
      <c r="CL25" s="5"/>
      <c r="CM25" s="4"/>
      <c r="CN25" s="6"/>
      <c r="CO25" s="4"/>
      <c r="CP25" s="6"/>
      <c r="CQ25" s="5"/>
      <c r="CR25" s="5"/>
      <c r="CS25" s="4"/>
      <c r="CT25" s="6"/>
      <c r="CU25" s="4"/>
      <c r="CV25" s="6"/>
      <c r="CW25" s="5"/>
      <c r="CX25" s="5"/>
      <c r="CY25" s="4"/>
      <c r="CZ25" s="6"/>
      <c r="DA25" s="4"/>
      <c r="DB25" s="6"/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/>
      <c r="DR25" s="6"/>
      <c r="DS25" s="4"/>
      <c r="DT25" s="6"/>
      <c r="DU25" s="5"/>
      <c r="DV25" s="5"/>
      <c r="DW25" s="4"/>
      <c r="DX25" s="6"/>
      <c r="DY25" s="4"/>
      <c r="DZ25" s="6"/>
      <c r="EA25" s="5"/>
      <c r="EB25" s="5"/>
      <c r="EC25" s="4"/>
      <c r="ED25" s="6"/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  <c r="IA25" s="4"/>
      <c r="IB25" s="6"/>
      <c r="IC25" s="4"/>
      <c r="ID25" s="6"/>
      <c r="IE25" s="5"/>
      <c r="IF25" s="5"/>
      <c r="IG25" s="4"/>
      <c r="IH25" s="6"/>
      <c r="II25" s="4"/>
      <c r="IJ25" s="6"/>
      <c r="IK25" s="5"/>
      <c r="IL25" s="5"/>
      <c r="IM25" s="4"/>
      <c r="IN25" s="6"/>
      <c r="IO25" s="4"/>
      <c r="IP25" s="6"/>
      <c r="IQ25" s="5"/>
      <c r="IR25" s="5"/>
      <c r="IS25" s="4"/>
      <c r="IT25" s="6"/>
      <c r="IU25" s="4"/>
      <c r="IV25" s="6"/>
      <c r="IW25" s="5"/>
      <c r="IX25" s="5"/>
      <c r="IY25" s="4"/>
      <c r="IZ25" s="6"/>
      <c r="JA25" s="4"/>
      <c r="JB25" s="6"/>
      <c r="JC25" s="5"/>
      <c r="JD25" s="5"/>
      <c r="JE25" s="4"/>
      <c r="JF25" s="6"/>
      <c r="JG25" s="4"/>
      <c r="JH25" s="6"/>
      <c r="JI25" s="5"/>
      <c r="JJ25" s="5"/>
      <c r="JK25" s="4">
        <v>125</v>
      </c>
      <c r="JL25" s="4"/>
      <c r="JM25" s="4"/>
      <c r="JN25" s="4"/>
      <c r="JO25" s="4">
        <v>71</v>
      </c>
      <c r="JP25" s="4"/>
      <c r="JQ25" s="4"/>
      <c r="JR25" s="4">
        <v>148</v>
      </c>
      <c r="JS25" s="4"/>
      <c r="JT25" s="4"/>
      <c r="JU25" s="4"/>
      <c r="JV25" s="4"/>
      <c r="JW25" s="4"/>
      <c r="JX25" s="4"/>
      <c r="JY25" s="4"/>
      <c r="JZ25" s="4"/>
      <c r="KA25" s="4"/>
      <c r="KB25" s="4">
        <v>190</v>
      </c>
      <c r="KC25" s="4"/>
      <c r="KD25" s="4"/>
      <c r="KE25" s="4"/>
      <c r="KF25" s="4">
        <v>148</v>
      </c>
      <c r="KG25" s="4"/>
      <c r="KH25" s="4"/>
      <c r="KI25" s="4"/>
      <c r="KJ25" s="4"/>
      <c r="KK25" s="4">
        <v>130</v>
      </c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>
        <v>230</v>
      </c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>
        <v>120</v>
      </c>
      <c r="LM25" s="4"/>
      <c r="LN25" s="4"/>
      <c r="LO25" s="4"/>
      <c r="LP25" s="4">
        <v>300</v>
      </c>
      <c r="LQ25" s="4">
        <v>60</v>
      </c>
      <c r="LR25" s="4"/>
      <c r="LS25" s="4"/>
      <c r="LT25" s="4"/>
      <c r="LU25" s="4"/>
      <c r="LV25" s="4"/>
      <c r="LW25" s="4"/>
      <c r="LX25" s="4"/>
      <c r="LY25" s="4"/>
    </row>
    <row r="26">
      <c r="A26" s="3" t="s">
        <v>148</v>
      </c>
      <c r="B26" s="3" t="s">
        <v>149</v>
      </c>
      <c r="C26" s="3" t="s">
        <v>155</v>
      </c>
      <c r="D26" s="3" t="s">
        <v>156</v>
      </c>
      <c r="E26" s="3" t="s">
        <v>163</v>
      </c>
      <c r="F26" s="3" t="s">
        <v>164</v>
      </c>
      <c r="G26" s="3" t="s">
        <v>164</v>
      </c>
      <c r="H26" s="3" t="s">
        <v>159</v>
      </c>
      <c r="I26" s="3" t="s">
        <v>270</v>
      </c>
      <c r="J26" s="3" t="s">
        <v>271</v>
      </c>
      <c r="K26" s="4">
        <v>747</v>
      </c>
      <c r="L26" s="4">
        <f>=ROUNDDOWN(46.6875,0)</f>
      </c>
      <c r="M26" s="4"/>
      <c r="N26" s="5">
        <v>1</v>
      </c>
      <c r="O26" s="4"/>
      <c r="P26" s="4">
        <f>=ROUNDDOWN({0},0)</f>
      </c>
      <c r="Q26" s="4"/>
      <c r="R26" s="5"/>
      <c r="S26" s="4">
        <v>40</v>
      </c>
      <c r="T26" s="6">
        <v>1183.64</v>
      </c>
      <c r="U26" s="4">
        <v>18</v>
      </c>
      <c r="V26" s="6">
        <v>536.75</v>
      </c>
      <c r="W26" s="5">
        <v>1.2222</v>
      </c>
      <c r="X26" s="5">
        <v>1.2052</v>
      </c>
      <c r="Y26" s="4">
        <v>10</v>
      </c>
      <c r="Z26" s="6">
        <v>338.58</v>
      </c>
      <c r="AA26" s="4">
        <v>3</v>
      </c>
      <c r="AB26" s="6">
        <v>75.9</v>
      </c>
      <c r="AC26" s="5">
        <v>2.3333</v>
      </c>
      <c r="AD26" s="5">
        <v>3.4609</v>
      </c>
      <c r="AE26" s="4"/>
      <c r="AF26" s="6"/>
      <c r="AG26" s="4"/>
      <c r="AH26" s="6"/>
      <c r="AI26" s="5"/>
      <c r="AJ26" s="5"/>
      <c r="AK26" s="4">
        <v>1</v>
      </c>
      <c r="AL26" s="6">
        <v>31.95</v>
      </c>
      <c r="AM26" s="4"/>
      <c r="AN26" s="6"/>
      <c r="AO26" s="5"/>
      <c r="AP26" s="5"/>
      <c r="AQ26" s="4">
        <v>6</v>
      </c>
      <c r="AR26" s="6">
        <v>158.66</v>
      </c>
      <c r="AS26" s="4">
        <v>6</v>
      </c>
      <c r="AT26" s="6">
        <v>202.34</v>
      </c>
      <c r="AU26" s="5"/>
      <c r="AV26" s="5">
        <v>-0.2159</v>
      </c>
      <c r="AW26" s="4">
        <v>10</v>
      </c>
      <c r="AX26" s="6">
        <v>257.13</v>
      </c>
      <c r="AY26" s="4">
        <v>4</v>
      </c>
      <c r="AZ26" s="6">
        <v>113.31</v>
      </c>
      <c r="BA26" s="5">
        <v>1.5</v>
      </c>
      <c r="BB26" s="5">
        <v>1.2693</v>
      </c>
      <c r="BC26" s="4">
        <v>5</v>
      </c>
      <c r="BD26" s="6">
        <v>126.17</v>
      </c>
      <c r="BE26" s="4">
        <v>2</v>
      </c>
      <c r="BF26" s="6">
        <v>69.46</v>
      </c>
      <c r="BG26" s="5">
        <v>1.5</v>
      </c>
      <c r="BH26" s="5">
        <v>0.8164</v>
      </c>
      <c r="BI26" s="4">
        <v>2</v>
      </c>
      <c r="BJ26" s="6">
        <v>43.21</v>
      </c>
      <c r="BK26" s="4">
        <v>2</v>
      </c>
      <c r="BL26" s="6">
        <v>45.97</v>
      </c>
      <c r="BM26" s="5"/>
      <c r="BN26" s="5">
        <v>-0.06</v>
      </c>
      <c r="BO26" s="4"/>
      <c r="BP26" s="6"/>
      <c r="BQ26" s="4"/>
      <c r="BR26" s="6"/>
      <c r="BS26" s="5"/>
      <c r="BT26" s="5"/>
      <c r="BU26" s="4"/>
      <c r="BV26" s="6"/>
      <c r="BW26" s="4">
        <v>1</v>
      </c>
      <c r="BX26" s="6">
        <v>29.77</v>
      </c>
      <c r="BY26" s="5"/>
      <c r="BZ26" s="5"/>
      <c r="CA26" s="4"/>
      <c r="CB26" s="6"/>
      <c r="CC26" s="4"/>
      <c r="CD26" s="6"/>
      <c r="CE26" s="5"/>
      <c r="CF26" s="5"/>
      <c r="CG26" s="4"/>
      <c r="CH26" s="6"/>
      <c r="CI26" s="4"/>
      <c r="CJ26" s="6"/>
      <c r="CK26" s="5"/>
      <c r="CL26" s="5"/>
      <c r="CM26" s="4"/>
      <c r="CN26" s="6"/>
      <c r="CO26" s="4"/>
      <c r="CP26" s="6"/>
      <c r="CQ26" s="5"/>
      <c r="CR26" s="5"/>
      <c r="CS26" s="4"/>
      <c r="CT26" s="6"/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>
        <v>6</v>
      </c>
      <c r="DL26" s="6">
        <v>227.94</v>
      </c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/>
      <c r="EJ26" s="6"/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  <c r="IA26" s="4"/>
      <c r="IB26" s="6"/>
      <c r="IC26" s="4"/>
      <c r="ID26" s="6"/>
      <c r="IE26" s="5"/>
      <c r="IF26" s="5"/>
      <c r="IG26" s="4"/>
      <c r="IH26" s="6"/>
      <c r="II26" s="4"/>
      <c r="IJ26" s="6"/>
      <c r="IK26" s="5"/>
      <c r="IL26" s="5"/>
      <c r="IM26" s="4"/>
      <c r="IN26" s="6"/>
      <c r="IO26" s="4"/>
      <c r="IP26" s="6"/>
      <c r="IQ26" s="5"/>
      <c r="IR26" s="5"/>
      <c r="IS26" s="4"/>
      <c r="IT26" s="6"/>
      <c r="IU26" s="4"/>
      <c r="IV26" s="6"/>
      <c r="IW26" s="5"/>
      <c r="IX26" s="5"/>
      <c r="IY26" s="4"/>
      <c r="IZ26" s="6"/>
      <c r="JA26" s="4"/>
      <c r="JB26" s="6"/>
      <c r="JC26" s="5"/>
      <c r="JD26" s="5"/>
      <c r="JE26" s="4"/>
      <c r="JF26" s="6"/>
      <c r="JG26" s="4"/>
      <c r="JH26" s="6"/>
      <c r="JI26" s="5"/>
      <c r="JJ26" s="5"/>
      <c r="JK26" s="4">
        <v>747</v>
      </c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</row>
    <row r="27">
      <c r="A27" s="3" t="s">
        <v>148</v>
      </c>
      <c r="B27" s="3" t="s">
        <v>149</v>
      </c>
      <c r="C27" s="3" t="s">
        <v>155</v>
      </c>
      <c r="D27" s="3" t="s">
        <v>156</v>
      </c>
      <c r="E27" s="3" t="s">
        <v>163</v>
      </c>
      <c r="F27" s="3" t="s">
        <v>164</v>
      </c>
      <c r="G27" s="3" t="s">
        <v>164</v>
      </c>
      <c r="H27" s="3" t="s">
        <v>159</v>
      </c>
      <c r="I27" s="3" t="s">
        <v>276</v>
      </c>
      <c r="J27" s="3" t="s">
        <v>261</v>
      </c>
      <c r="K27" s="4">
        <v>607</v>
      </c>
      <c r="L27" s="4">
        <f>=ROUNDDOWN(19.5806451612903,0)</f>
      </c>
      <c r="M27" s="4">
        <v>160</v>
      </c>
      <c r="N27" s="5">
        <v>1</v>
      </c>
      <c r="O27" s="4"/>
      <c r="P27" s="4">
        <f>=ROUNDDOWN({0},0)</f>
      </c>
      <c r="Q27" s="4"/>
      <c r="R27" s="5"/>
      <c r="S27" s="4">
        <v>41</v>
      </c>
      <c r="T27" s="6">
        <v>1151.89</v>
      </c>
      <c r="U27" s="4">
        <v>32</v>
      </c>
      <c r="V27" s="6">
        <v>1026.22</v>
      </c>
      <c r="W27" s="5">
        <v>0.2812</v>
      </c>
      <c r="X27" s="5">
        <v>0.1225</v>
      </c>
      <c r="Y27" s="4">
        <v>8</v>
      </c>
      <c r="Z27" s="6">
        <v>250.96</v>
      </c>
      <c r="AA27" s="4">
        <v>14</v>
      </c>
      <c r="AB27" s="6">
        <v>455.77</v>
      </c>
      <c r="AC27" s="5">
        <v>-0.4286</v>
      </c>
      <c r="AD27" s="5">
        <v>-0.4494</v>
      </c>
      <c r="AE27" s="4">
        <v>2</v>
      </c>
      <c r="AF27" s="6">
        <v>58.32</v>
      </c>
      <c r="AG27" s="4">
        <v>6</v>
      </c>
      <c r="AH27" s="6">
        <v>188.64</v>
      </c>
      <c r="AI27" s="5">
        <v>-0.6667</v>
      </c>
      <c r="AJ27" s="5">
        <v>-0.6908</v>
      </c>
      <c r="AK27" s="4">
        <v>5</v>
      </c>
      <c r="AL27" s="6">
        <v>131.56</v>
      </c>
      <c r="AM27" s="4"/>
      <c r="AN27" s="6"/>
      <c r="AO27" s="5"/>
      <c r="AP27" s="5"/>
      <c r="AQ27" s="4">
        <v>7</v>
      </c>
      <c r="AR27" s="6">
        <v>197.37</v>
      </c>
      <c r="AS27" s="4">
        <v>4</v>
      </c>
      <c r="AT27" s="6">
        <v>133.56</v>
      </c>
      <c r="AU27" s="5">
        <v>0.75</v>
      </c>
      <c r="AV27" s="5">
        <v>0.4778</v>
      </c>
      <c r="AW27" s="4">
        <v>4</v>
      </c>
      <c r="AX27" s="6">
        <v>104.83</v>
      </c>
      <c r="AY27" s="4">
        <v>5</v>
      </c>
      <c r="AZ27" s="6">
        <v>144.06</v>
      </c>
      <c r="BA27" s="5">
        <v>-0.2</v>
      </c>
      <c r="BB27" s="5">
        <v>-0.2723</v>
      </c>
      <c r="BC27" s="4">
        <v>9</v>
      </c>
      <c r="BD27" s="6">
        <v>220.61</v>
      </c>
      <c r="BE27" s="4">
        <v>3</v>
      </c>
      <c r="BF27" s="6">
        <v>104.19</v>
      </c>
      <c r="BG27" s="5">
        <v>2</v>
      </c>
      <c r="BH27" s="5">
        <v>1.1174</v>
      </c>
      <c r="BI27" s="4">
        <v>3</v>
      </c>
      <c r="BJ27" s="6">
        <v>91.29</v>
      </c>
      <c r="BK27" s="4"/>
      <c r="BL27" s="6"/>
      <c r="BM27" s="5"/>
      <c r="BN27" s="5"/>
      <c r="BO27" s="4"/>
      <c r="BP27" s="6"/>
      <c r="BQ27" s="4"/>
      <c r="BR27" s="6"/>
      <c r="BS27" s="5"/>
      <c r="BT27" s="5"/>
      <c r="BU27" s="4">
        <v>2</v>
      </c>
      <c r="BV27" s="6">
        <v>66.52</v>
      </c>
      <c r="BW27" s="4"/>
      <c r="BX27" s="6"/>
      <c r="BY27" s="5"/>
      <c r="BZ27" s="5"/>
      <c r="CA27" s="4"/>
      <c r="CB27" s="6"/>
      <c r="CC27" s="4"/>
      <c r="CD27" s="6"/>
      <c r="CE27" s="5"/>
      <c r="CF27" s="5"/>
      <c r="CG27" s="4"/>
      <c r="CH27" s="6"/>
      <c r="CI27" s="4"/>
      <c r="CJ27" s="6"/>
      <c r="CK27" s="5"/>
      <c r="CL27" s="5"/>
      <c r="CM27" s="4"/>
      <c r="CN27" s="6"/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/>
      <c r="DX27" s="6"/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>
        <v>1</v>
      </c>
      <c r="EJ27" s="6">
        <v>30.43</v>
      </c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  <c r="IA27" s="4"/>
      <c r="IB27" s="6"/>
      <c r="IC27" s="4"/>
      <c r="ID27" s="6"/>
      <c r="IE27" s="5"/>
      <c r="IF27" s="5"/>
      <c r="IG27" s="4"/>
      <c r="IH27" s="6"/>
      <c r="II27" s="4"/>
      <c r="IJ27" s="6"/>
      <c r="IK27" s="5"/>
      <c r="IL27" s="5"/>
      <c r="IM27" s="4"/>
      <c r="IN27" s="6"/>
      <c r="IO27" s="4"/>
      <c r="IP27" s="6"/>
      <c r="IQ27" s="5"/>
      <c r="IR27" s="5"/>
      <c r="IS27" s="4"/>
      <c r="IT27" s="6"/>
      <c r="IU27" s="4"/>
      <c r="IV27" s="6"/>
      <c r="IW27" s="5"/>
      <c r="IX27" s="5"/>
      <c r="IY27" s="4"/>
      <c r="IZ27" s="6"/>
      <c r="JA27" s="4"/>
      <c r="JB27" s="6"/>
      <c r="JC27" s="5"/>
      <c r="JD27" s="5"/>
      <c r="JE27" s="4"/>
      <c r="JF27" s="6"/>
      <c r="JG27" s="4"/>
      <c r="JH27" s="6"/>
      <c r="JI27" s="5"/>
      <c r="JJ27" s="5"/>
      <c r="JK27" s="4">
        <v>607</v>
      </c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>
        <v>160</v>
      </c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</row>
    <row r="28">
      <c r="A28" s="3" t="s">
        <v>148</v>
      </c>
      <c r="B28" s="3" t="s">
        <v>160</v>
      </c>
      <c r="C28" s="3" t="s">
        <v>150</v>
      </c>
      <c r="D28" s="3" t="s">
        <v>151</v>
      </c>
      <c r="E28" s="3" t="s">
        <v>165</v>
      </c>
      <c r="F28" s="3" t="s">
        <v>166</v>
      </c>
      <c r="G28" s="3" t="s">
        <v>166</v>
      </c>
      <c r="H28" s="3" t="s">
        <v>159</v>
      </c>
      <c r="I28" s="3" t="s">
        <v>255</v>
      </c>
      <c r="J28" s="3" t="s">
        <v>257</v>
      </c>
      <c r="K28" s="4">
        <v>7695</v>
      </c>
      <c r="L28" s="4">
        <f>=ROUNDDOWN(17.2224709042077,0)</f>
      </c>
      <c r="M28" s="4">
        <v>11200</v>
      </c>
      <c r="N28" s="5">
        <v>1</v>
      </c>
      <c r="O28" s="4">
        <v>2</v>
      </c>
      <c r="P28" s="4">
        <f>=ROUNDDOWN({0},0)</f>
      </c>
      <c r="Q28" s="4"/>
      <c r="R28" s="5"/>
      <c r="S28" s="4">
        <v>680</v>
      </c>
      <c r="T28" s="6">
        <v>13157.59</v>
      </c>
      <c r="U28" s="4">
        <v>1003</v>
      </c>
      <c r="V28" s="6">
        <v>18172.73</v>
      </c>
      <c r="W28" s="5">
        <v>-0.322</v>
      </c>
      <c r="X28" s="5">
        <v>-0.276</v>
      </c>
      <c r="Y28" s="4"/>
      <c r="Z28" s="6"/>
      <c r="AA28" s="4"/>
      <c r="AB28" s="6"/>
      <c r="AC28" s="5"/>
      <c r="AD28" s="5"/>
      <c r="AE28" s="4">
        <v>107</v>
      </c>
      <c r="AF28" s="6">
        <v>1716.18</v>
      </c>
      <c r="AG28" s="4">
        <v>287</v>
      </c>
      <c r="AH28" s="6">
        <v>4757.91</v>
      </c>
      <c r="AI28" s="5">
        <v>-0.6272</v>
      </c>
      <c r="AJ28" s="5">
        <v>-0.6393</v>
      </c>
      <c r="AK28" s="4">
        <v>254</v>
      </c>
      <c r="AL28" s="6">
        <v>5157.26</v>
      </c>
      <c r="AM28" s="4">
        <v>5</v>
      </c>
      <c r="AN28" s="6">
        <v>109.51</v>
      </c>
      <c r="AO28" s="5">
        <v>49.8</v>
      </c>
      <c r="AP28" s="5">
        <v>46.094</v>
      </c>
      <c r="AQ28" s="4">
        <v>8</v>
      </c>
      <c r="AR28" s="6">
        <v>145.94</v>
      </c>
      <c r="AS28" s="4">
        <v>17</v>
      </c>
      <c r="AT28" s="6">
        <v>300.74</v>
      </c>
      <c r="AU28" s="5">
        <v>-0.5294</v>
      </c>
      <c r="AV28" s="5">
        <v>-0.5147</v>
      </c>
      <c r="AW28" s="4">
        <v>85</v>
      </c>
      <c r="AX28" s="6">
        <v>1769.41</v>
      </c>
      <c r="AY28" s="4">
        <v>78</v>
      </c>
      <c r="AZ28" s="6">
        <v>1570.23</v>
      </c>
      <c r="BA28" s="5">
        <v>0.0897</v>
      </c>
      <c r="BB28" s="5">
        <v>0.1268</v>
      </c>
      <c r="BC28" s="4">
        <v>47</v>
      </c>
      <c r="BD28" s="6">
        <v>947.71</v>
      </c>
      <c r="BE28" s="4">
        <v>123</v>
      </c>
      <c r="BF28" s="6">
        <v>2385.95</v>
      </c>
      <c r="BG28" s="5">
        <v>-0.6179</v>
      </c>
      <c r="BH28" s="5">
        <v>-0.6028</v>
      </c>
      <c r="BI28" s="4">
        <v>7</v>
      </c>
      <c r="BJ28" s="6">
        <v>127.35</v>
      </c>
      <c r="BK28" s="4">
        <v>111</v>
      </c>
      <c r="BL28" s="6">
        <v>1983.37</v>
      </c>
      <c r="BM28" s="5">
        <v>-0.9369</v>
      </c>
      <c r="BN28" s="5">
        <v>-0.9358</v>
      </c>
      <c r="BO28" s="4">
        <v>23</v>
      </c>
      <c r="BP28" s="6">
        <v>491.42</v>
      </c>
      <c r="BQ28" s="4">
        <v>58</v>
      </c>
      <c r="BR28" s="6">
        <v>968.13</v>
      </c>
      <c r="BS28" s="5">
        <v>-0.6034</v>
      </c>
      <c r="BT28" s="5">
        <v>-0.4924</v>
      </c>
      <c r="BU28" s="4">
        <v>73</v>
      </c>
      <c r="BV28" s="6">
        <v>1489.63</v>
      </c>
      <c r="BW28" s="4">
        <v>163</v>
      </c>
      <c r="BX28" s="6">
        <v>3103.42</v>
      </c>
      <c r="BY28" s="5">
        <v>-0.5521</v>
      </c>
      <c r="BZ28" s="5">
        <v>-0.52</v>
      </c>
      <c r="CA28" s="4"/>
      <c r="CB28" s="6"/>
      <c r="CC28" s="4"/>
      <c r="CD28" s="6"/>
      <c r="CE28" s="5"/>
      <c r="CF28" s="5"/>
      <c r="CG28" s="4"/>
      <c r="CH28" s="6"/>
      <c r="CI28" s="4"/>
      <c r="CJ28" s="6"/>
      <c r="CK28" s="5"/>
      <c r="CL28" s="5"/>
      <c r="CM28" s="4"/>
      <c r="CN28" s="6"/>
      <c r="CO28" s="4"/>
      <c r="CP28" s="6"/>
      <c r="CQ28" s="5"/>
      <c r="CR28" s="5"/>
      <c r="CS28" s="4">
        <v>55</v>
      </c>
      <c r="CT28" s="6">
        <v>963.62</v>
      </c>
      <c r="CU28" s="4">
        <v>75</v>
      </c>
      <c r="CV28" s="6">
        <v>1474.34</v>
      </c>
      <c r="CW28" s="5">
        <v>-0.2667</v>
      </c>
      <c r="CX28" s="5">
        <v>-0.3464</v>
      </c>
      <c r="CY28" s="4">
        <v>17</v>
      </c>
      <c r="CZ28" s="6">
        <v>271.99</v>
      </c>
      <c r="DA28" s="4">
        <v>66</v>
      </c>
      <c r="DB28" s="6">
        <v>1154.68</v>
      </c>
      <c r="DC28" s="5">
        <v>-0.7424</v>
      </c>
      <c r="DD28" s="5">
        <v>-0.7644</v>
      </c>
      <c r="DE28" s="4">
        <v>1</v>
      </c>
      <c r="DF28" s="6">
        <v>24.66</v>
      </c>
      <c r="DG28" s="4">
        <v>6</v>
      </c>
      <c r="DH28" s="6">
        <v>124.83</v>
      </c>
      <c r="DI28" s="5">
        <v>-0.8333</v>
      </c>
      <c r="DJ28" s="5">
        <v>-0.8025</v>
      </c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>
        <v>2</v>
      </c>
      <c r="ED28" s="6">
        <v>27.76</v>
      </c>
      <c r="EE28" s="4">
        <v>5</v>
      </c>
      <c r="EF28" s="6">
        <v>89.68</v>
      </c>
      <c r="EG28" s="5">
        <v>-0.6</v>
      </c>
      <c r="EH28" s="5">
        <v>-0.6905</v>
      </c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>
        <v>1</v>
      </c>
      <c r="FB28" s="6">
        <v>24.66</v>
      </c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>
        <v>9</v>
      </c>
      <c r="FV28" s="6">
        <v>149.94</v>
      </c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  <c r="IA28" s="4"/>
      <c r="IB28" s="6"/>
      <c r="IC28" s="4"/>
      <c r="ID28" s="6"/>
      <c r="IE28" s="5"/>
      <c r="IF28" s="5"/>
      <c r="IG28" s="4"/>
      <c r="IH28" s="6"/>
      <c r="II28" s="4"/>
      <c r="IJ28" s="6"/>
      <c r="IK28" s="5"/>
      <c r="IL28" s="5"/>
      <c r="IM28" s="4"/>
      <c r="IN28" s="6"/>
      <c r="IO28" s="4"/>
      <c r="IP28" s="6"/>
      <c r="IQ28" s="5"/>
      <c r="IR28" s="5"/>
      <c r="IS28" s="4"/>
      <c r="IT28" s="6"/>
      <c r="IU28" s="4"/>
      <c r="IV28" s="6"/>
      <c r="IW28" s="5"/>
      <c r="IX28" s="5"/>
      <c r="IY28" s="4"/>
      <c r="IZ28" s="6"/>
      <c r="JA28" s="4"/>
      <c r="JB28" s="6"/>
      <c r="JC28" s="5"/>
      <c r="JD28" s="5"/>
      <c r="JE28" s="4"/>
      <c r="JF28" s="6"/>
      <c r="JG28" s="4"/>
      <c r="JH28" s="6"/>
      <c r="JI28" s="5"/>
      <c r="JJ28" s="5"/>
      <c r="JK28" s="4">
        <v>4414</v>
      </c>
      <c r="JL28" s="4"/>
      <c r="JM28" s="4"/>
      <c r="JN28" s="4"/>
      <c r="JO28" s="4">
        <v>3281</v>
      </c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>
        <v>2</v>
      </c>
      <c r="KA28" s="4"/>
      <c r="KB28" s="4"/>
      <c r="KC28" s="4">
        <v>870</v>
      </c>
      <c r="KD28" s="4"/>
      <c r="KE28" s="4"/>
      <c r="KF28" s="4"/>
      <c r="KG28" s="4"/>
      <c r="KH28" s="4"/>
      <c r="KI28" s="4">
        <v>3880</v>
      </c>
      <c r="KJ28" s="4"/>
      <c r="KK28" s="4"/>
      <c r="KL28" s="4"/>
      <c r="KM28" s="4"/>
      <c r="KN28" s="4"/>
      <c r="KO28" s="4"/>
      <c r="KP28" s="4"/>
      <c r="KQ28" s="4">
        <v>460</v>
      </c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>
        <v>2400</v>
      </c>
      <c r="LD28" s="4"/>
      <c r="LE28" s="4"/>
      <c r="LF28" s="4"/>
      <c r="LG28" s="4"/>
      <c r="LH28" s="4"/>
      <c r="LI28" s="4"/>
      <c r="LJ28" s="4"/>
      <c r="LK28" s="4"/>
      <c r="LL28" s="4">
        <v>690</v>
      </c>
      <c r="LM28" s="4"/>
      <c r="LN28" s="4"/>
      <c r="LO28" s="4"/>
      <c r="LP28" s="4">
        <v>1890</v>
      </c>
      <c r="LQ28" s="4"/>
      <c r="LR28" s="4"/>
      <c r="LS28" s="4"/>
      <c r="LT28" s="4"/>
      <c r="LU28" s="4"/>
      <c r="LV28" s="4">
        <v>1010</v>
      </c>
      <c r="LW28" s="4"/>
      <c r="LX28" s="4"/>
      <c r="LY28" s="4"/>
    </row>
    <row r="29">
      <c r="A29" s="3" t="s">
        <v>148</v>
      </c>
      <c r="B29" s="3" t="s">
        <v>160</v>
      </c>
      <c r="C29" s="3" t="s">
        <v>150</v>
      </c>
      <c r="D29" s="3" t="s">
        <v>151</v>
      </c>
      <c r="E29" s="3" t="s">
        <v>167</v>
      </c>
      <c r="F29" s="3" t="s">
        <v>168</v>
      </c>
      <c r="G29" s="3" t="s">
        <v>168</v>
      </c>
      <c r="H29" s="3" t="s">
        <v>159</v>
      </c>
      <c r="I29" s="3" t="s">
        <v>255</v>
      </c>
      <c r="J29" s="3" t="s">
        <v>257</v>
      </c>
      <c r="K29" s="4">
        <v>2391</v>
      </c>
      <c r="L29" s="4">
        <f>=ROUNDDOWN(9.60240963855422,0)</f>
      </c>
      <c r="M29" s="4">
        <v>7000</v>
      </c>
      <c r="N29" s="5">
        <v>1</v>
      </c>
      <c r="O29" s="4"/>
      <c r="P29" s="4">
        <f>=ROUNDDOWN({0},0)</f>
      </c>
      <c r="Q29" s="4"/>
      <c r="R29" s="5"/>
      <c r="S29" s="4">
        <v>539</v>
      </c>
      <c r="T29" s="6">
        <v>10411.83</v>
      </c>
      <c r="U29" s="4">
        <v>1181</v>
      </c>
      <c r="V29" s="6">
        <v>22053.76</v>
      </c>
      <c r="W29" s="5">
        <v>-0.5436</v>
      </c>
      <c r="X29" s="5">
        <v>-0.5279</v>
      </c>
      <c r="Y29" s="4">
        <v>485</v>
      </c>
      <c r="Z29" s="6">
        <v>9468.55</v>
      </c>
      <c r="AA29" s="4">
        <v>1088</v>
      </c>
      <c r="AB29" s="6">
        <v>20351.92</v>
      </c>
      <c r="AC29" s="5">
        <v>-0.5542</v>
      </c>
      <c r="AD29" s="5">
        <v>-0.5348</v>
      </c>
      <c r="AE29" s="4">
        <v>23</v>
      </c>
      <c r="AF29" s="6">
        <v>396.52</v>
      </c>
      <c r="AG29" s="4">
        <v>19</v>
      </c>
      <c r="AH29" s="6">
        <v>327.56</v>
      </c>
      <c r="AI29" s="5">
        <v>0.2105</v>
      </c>
      <c r="AJ29" s="5">
        <v>0.2105</v>
      </c>
      <c r="AK29" s="4">
        <v>4</v>
      </c>
      <c r="AL29" s="6">
        <v>69.56</v>
      </c>
      <c r="AM29" s="4">
        <v>2</v>
      </c>
      <c r="AN29" s="6">
        <v>34.78</v>
      </c>
      <c r="AO29" s="5">
        <v>1</v>
      </c>
      <c r="AP29" s="5">
        <v>1</v>
      </c>
      <c r="AQ29" s="4">
        <v>10</v>
      </c>
      <c r="AR29" s="6">
        <v>164.5</v>
      </c>
      <c r="AS29" s="4">
        <v>3</v>
      </c>
      <c r="AT29" s="6">
        <v>49.35</v>
      </c>
      <c r="AU29" s="5">
        <v>2.3333</v>
      </c>
      <c r="AV29" s="5">
        <v>2.3333</v>
      </c>
      <c r="AW29" s="4">
        <v>5</v>
      </c>
      <c r="AX29" s="6">
        <v>108.5</v>
      </c>
      <c r="AY29" s="4">
        <v>9</v>
      </c>
      <c r="AZ29" s="6">
        <v>195.3</v>
      </c>
      <c r="BA29" s="5">
        <v>-0.4444</v>
      </c>
      <c r="BB29" s="5">
        <v>-0.4444</v>
      </c>
      <c r="BC29" s="4">
        <v>4</v>
      </c>
      <c r="BD29" s="6">
        <v>66.44</v>
      </c>
      <c r="BE29" s="4">
        <v>6</v>
      </c>
      <c r="BF29" s="6">
        <v>99.66</v>
      </c>
      <c r="BG29" s="5">
        <v>-0.3333</v>
      </c>
      <c r="BH29" s="5">
        <v>-0.3333</v>
      </c>
      <c r="BI29" s="4">
        <v>2</v>
      </c>
      <c r="BJ29" s="6">
        <v>28.8</v>
      </c>
      <c r="BK29" s="4"/>
      <c r="BL29" s="6"/>
      <c r="BM29" s="5"/>
      <c r="BN29" s="5"/>
      <c r="BO29" s="4">
        <v>1</v>
      </c>
      <c r="BP29" s="6">
        <v>16.16</v>
      </c>
      <c r="BQ29" s="4">
        <v>2</v>
      </c>
      <c r="BR29" s="6">
        <v>32.32</v>
      </c>
      <c r="BS29" s="5">
        <v>-0.5</v>
      </c>
      <c r="BT29" s="5">
        <v>-0.5</v>
      </c>
      <c r="BU29" s="4"/>
      <c r="BV29" s="6"/>
      <c r="BW29" s="4"/>
      <c r="BX29" s="6"/>
      <c r="BY29" s="5"/>
      <c r="BZ29" s="5"/>
      <c r="CA29" s="4">
        <v>2</v>
      </c>
      <c r="CB29" s="6">
        <v>35.98</v>
      </c>
      <c r="CC29" s="4">
        <v>33</v>
      </c>
      <c r="CD29" s="6">
        <v>593.67</v>
      </c>
      <c r="CE29" s="5">
        <v>-0.9394</v>
      </c>
      <c r="CF29" s="5">
        <v>-0.9394</v>
      </c>
      <c r="CG29" s="4"/>
      <c r="CH29" s="6"/>
      <c r="CI29" s="4"/>
      <c r="CJ29" s="6"/>
      <c r="CK29" s="5"/>
      <c r="CL29" s="5"/>
      <c r="CM29" s="4"/>
      <c r="CN29" s="6"/>
      <c r="CO29" s="4"/>
      <c r="CP29" s="6"/>
      <c r="CQ29" s="5"/>
      <c r="CR29" s="5"/>
      <c r="CS29" s="4">
        <v>1</v>
      </c>
      <c r="CT29" s="6">
        <v>16.75</v>
      </c>
      <c r="CU29" s="4">
        <v>10</v>
      </c>
      <c r="CV29" s="6">
        <v>167.5</v>
      </c>
      <c r="CW29" s="5">
        <v>-0.9</v>
      </c>
      <c r="CX29" s="5">
        <v>-0.9</v>
      </c>
      <c r="CY29" s="4">
        <v>1</v>
      </c>
      <c r="CZ29" s="6">
        <v>23.09</v>
      </c>
      <c r="DA29" s="4">
        <v>8</v>
      </c>
      <c r="DB29" s="6">
        <v>184.72</v>
      </c>
      <c r="DC29" s="5">
        <v>-0.875</v>
      </c>
      <c r="DD29" s="5">
        <v>-0.875</v>
      </c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>
        <v>1</v>
      </c>
      <c r="ED29" s="6">
        <v>16.98</v>
      </c>
      <c r="EE29" s="4">
        <v>1</v>
      </c>
      <c r="EF29" s="6">
        <v>16.98</v>
      </c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  <c r="IA29" s="4"/>
      <c r="IB29" s="6"/>
      <c r="IC29" s="4"/>
      <c r="ID29" s="6"/>
      <c r="IE29" s="5"/>
      <c r="IF29" s="5"/>
      <c r="IG29" s="4"/>
      <c r="IH29" s="6"/>
      <c r="II29" s="4"/>
      <c r="IJ29" s="6"/>
      <c r="IK29" s="5"/>
      <c r="IL29" s="5"/>
      <c r="IM29" s="4"/>
      <c r="IN29" s="6"/>
      <c r="IO29" s="4"/>
      <c r="IP29" s="6"/>
      <c r="IQ29" s="5"/>
      <c r="IR29" s="5"/>
      <c r="IS29" s="4"/>
      <c r="IT29" s="6"/>
      <c r="IU29" s="4"/>
      <c r="IV29" s="6"/>
      <c r="IW29" s="5"/>
      <c r="IX29" s="5"/>
      <c r="IY29" s="4"/>
      <c r="IZ29" s="6"/>
      <c r="JA29" s="4"/>
      <c r="JB29" s="6"/>
      <c r="JC29" s="5"/>
      <c r="JD29" s="5"/>
      <c r="JE29" s="4"/>
      <c r="JF29" s="6"/>
      <c r="JG29" s="4"/>
      <c r="JH29" s="6"/>
      <c r="JI29" s="5"/>
      <c r="JJ29" s="5"/>
      <c r="JK29" s="4">
        <v>2248</v>
      </c>
      <c r="JL29" s="4"/>
      <c r="JM29" s="4"/>
      <c r="JN29" s="4"/>
      <c r="JO29" s="4">
        <v>143</v>
      </c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>
        <v>500</v>
      </c>
      <c r="KL29" s="4"/>
      <c r="KM29" s="4"/>
      <c r="KN29" s="4"/>
      <c r="KO29" s="4"/>
      <c r="KP29" s="4"/>
      <c r="KQ29" s="4"/>
      <c r="KR29" s="4"/>
      <c r="KS29" s="4">
        <v>1400</v>
      </c>
      <c r="KT29" s="4"/>
      <c r="KU29" s="4"/>
      <c r="KV29" s="4">
        <v>1400</v>
      </c>
      <c r="KW29" s="4">
        <v>2000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>
        <v>1700</v>
      </c>
      <c r="LW29" s="4"/>
      <c r="LX29" s="4"/>
      <c r="LY29" s="4"/>
    </row>
    <row r="30">
      <c r="A30" s="3" t="s">
        <v>148</v>
      </c>
      <c r="B30" s="3" t="s">
        <v>149</v>
      </c>
      <c r="C30" s="3" t="s">
        <v>155</v>
      </c>
      <c r="D30" s="3" t="s">
        <v>156</v>
      </c>
      <c r="E30" s="3" t="s">
        <v>169</v>
      </c>
      <c r="F30" s="3" t="s">
        <v>170</v>
      </c>
      <c r="G30" s="3" t="s">
        <v>170</v>
      </c>
      <c r="H30" s="3" t="s">
        <v>154</v>
      </c>
      <c r="I30" s="3" t="s">
        <v>273</v>
      </c>
      <c r="J30" s="3" t="s">
        <v>261</v>
      </c>
      <c r="K30" s="4">
        <v>345</v>
      </c>
      <c r="L30" s="4">
        <f>=ROUNDDOWN(4.66216216216216,0)</f>
      </c>
      <c r="M30" s="4">
        <v>1640</v>
      </c>
      <c r="N30" s="5">
        <v>1</v>
      </c>
      <c r="O30" s="4"/>
      <c r="P30" s="4">
        <f>=ROUNDDOWN({0},0)</f>
      </c>
      <c r="Q30" s="4"/>
      <c r="R30" s="5"/>
      <c r="S30" s="4">
        <v>107</v>
      </c>
      <c r="T30" s="6">
        <v>2916.83</v>
      </c>
      <c r="U30" s="4">
        <v>131</v>
      </c>
      <c r="V30" s="6">
        <v>3955.2</v>
      </c>
      <c r="W30" s="5">
        <v>-0.1832</v>
      </c>
      <c r="X30" s="5">
        <v>-0.2625</v>
      </c>
      <c r="Y30" s="4">
        <v>11</v>
      </c>
      <c r="Z30" s="6">
        <v>360.88</v>
      </c>
      <c r="AA30" s="4">
        <v>28</v>
      </c>
      <c r="AB30" s="6">
        <v>839.71</v>
      </c>
      <c r="AC30" s="5">
        <v>-0.6071</v>
      </c>
      <c r="AD30" s="5">
        <v>-0.5702</v>
      </c>
      <c r="AE30" s="4">
        <v>20</v>
      </c>
      <c r="AF30" s="6">
        <v>581.7</v>
      </c>
      <c r="AG30" s="4">
        <v>34</v>
      </c>
      <c r="AH30" s="6">
        <v>1006.89</v>
      </c>
      <c r="AI30" s="5">
        <v>-0.4118</v>
      </c>
      <c r="AJ30" s="5">
        <v>-0.4223</v>
      </c>
      <c r="AK30" s="4">
        <v>8</v>
      </c>
      <c r="AL30" s="6">
        <v>219.08</v>
      </c>
      <c r="AM30" s="4">
        <v>3</v>
      </c>
      <c r="AN30" s="6">
        <v>96.12</v>
      </c>
      <c r="AO30" s="5">
        <v>1.6667</v>
      </c>
      <c r="AP30" s="5">
        <v>1.2792</v>
      </c>
      <c r="AQ30" s="4">
        <v>24</v>
      </c>
      <c r="AR30" s="6">
        <v>614.24</v>
      </c>
      <c r="AS30" s="4">
        <v>40</v>
      </c>
      <c r="AT30" s="6">
        <v>1272.1</v>
      </c>
      <c r="AU30" s="5">
        <v>-0.4</v>
      </c>
      <c r="AV30" s="5">
        <v>-0.5171</v>
      </c>
      <c r="AW30" s="4">
        <v>29</v>
      </c>
      <c r="AX30" s="6">
        <v>728.47</v>
      </c>
      <c r="AY30" s="4">
        <v>5</v>
      </c>
      <c r="AZ30" s="6">
        <v>142.22</v>
      </c>
      <c r="BA30" s="5">
        <v>4.8</v>
      </c>
      <c r="BB30" s="5">
        <v>4.1221</v>
      </c>
      <c r="BC30" s="4">
        <v>8</v>
      </c>
      <c r="BD30" s="6">
        <v>213.72</v>
      </c>
      <c r="BE30" s="4">
        <v>5</v>
      </c>
      <c r="BF30" s="6">
        <v>139.37</v>
      </c>
      <c r="BG30" s="5">
        <v>0.6</v>
      </c>
      <c r="BH30" s="5">
        <v>0.5335</v>
      </c>
      <c r="BI30" s="4">
        <v>4</v>
      </c>
      <c r="BJ30" s="6">
        <v>102.02</v>
      </c>
      <c r="BK30" s="4">
        <v>4</v>
      </c>
      <c r="BL30" s="6">
        <v>116.74</v>
      </c>
      <c r="BM30" s="5"/>
      <c r="BN30" s="5">
        <v>-0.1261</v>
      </c>
      <c r="BO30" s="4"/>
      <c r="BP30" s="6"/>
      <c r="BQ30" s="4"/>
      <c r="BR30" s="6"/>
      <c r="BS30" s="5"/>
      <c r="BT30" s="5"/>
      <c r="BU30" s="4">
        <v>3</v>
      </c>
      <c r="BV30" s="6">
        <v>96.72</v>
      </c>
      <c r="BW30" s="4">
        <v>6</v>
      </c>
      <c r="BX30" s="6">
        <v>184.65</v>
      </c>
      <c r="BY30" s="5">
        <v>-0.5</v>
      </c>
      <c r="BZ30" s="5">
        <v>-0.4762</v>
      </c>
      <c r="CA30" s="4"/>
      <c r="CB30" s="6"/>
      <c r="CC30" s="4">
        <v>3</v>
      </c>
      <c r="CD30" s="6">
        <v>80.24</v>
      </c>
      <c r="CE30" s="5"/>
      <c r="CF30" s="5"/>
      <c r="CG30" s="4"/>
      <c r="CH30" s="6"/>
      <c r="CI30" s="4"/>
      <c r="CJ30" s="6"/>
      <c r="CK30" s="5"/>
      <c r="CL30" s="5"/>
      <c r="CM30" s="4"/>
      <c r="CN30" s="6"/>
      <c r="CO30" s="4"/>
      <c r="CP30" s="6"/>
      <c r="CQ30" s="5"/>
      <c r="CR30" s="5"/>
      <c r="CS30" s="4"/>
      <c r="CT30" s="6"/>
      <c r="CU30" s="4"/>
      <c r="CV30" s="6"/>
      <c r="CW30" s="5"/>
      <c r="CX30" s="5"/>
      <c r="CY30" s="4"/>
      <c r="CZ30" s="6"/>
      <c r="DA30" s="4">
        <v>3</v>
      </c>
      <c r="DB30" s="6">
        <v>77.16</v>
      </c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  <c r="IA30" s="4"/>
      <c r="IB30" s="6"/>
      <c r="IC30" s="4"/>
      <c r="ID30" s="6"/>
      <c r="IE30" s="5"/>
      <c r="IF30" s="5"/>
      <c r="IG30" s="4"/>
      <c r="IH30" s="6"/>
      <c r="II30" s="4"/>
      <c r="IJ30" s="6"/>
      <c r="IK30" s="5"/>
      <c r="IL30" s="5"/>
      <c r="IM30" s="4"/>
      <c r="IN30" s="6"/>
      <c r="IO30" s="4"/>
      <c r="IP30" s="6"/>
      <c r="IQ30" s="5"/>
      <c r="IR30" s="5"/>
      <c r="IS30" s="4"/>
      <c r="IT30" s="6"/>
      <c r="IU30" s="4"/>
      <c r="IV30" s="6"/>
      <c r="IW30" s="5"/>
      <c r="IX30" s="5"/>
      <c r="IY30" s="4"/>
      <c r="IZ30" s="6"/>
      <c r="JA30" s="4"/>
      <c r="JB30" s="6"/>
      <c r="JC30" s="5"/>
      <c r="JD30" s="5"/>
      <c r="JE30" s="4"/>
      <c r="JF30" s="6"/>
      <c r="JG30" s="4"/>
      <c r="JH30" s="6"/>
      <c r="JI30" s="5"/>
      <c r="JJ30" s="5"/>
      <c r="JK30" s="4">
        <v>345</v>
      </c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>
        <v>680</v>
      </c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>
        <v>360</v>
      </c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>
        <v>600</v>
      </c>
      <c r="LU30" s="4"/>
      <c r="LV30" s="4"/>
      <c r="LW30" s="4"/>
      <c r="LX30" s="4"/>
      <c r="LY30" s="4"/>
    </row>
    <row r="31">
      <c r="A31" s="3" t="s">
        <v>148</v>
      </c>
      <c r="B31" s="3" t="s">
        <v>149</v>
      </c>
      <c r="C31" s="3" t="s">
        <v>155</v>
      </c>
      <c r="D31" s="3" t="s">
        <v>156</v>
      </c>
      <c r="E31" s="3" t="s">
        <v>169</v>
      </c>
      <c r="F31" s="3" t="s">
        <v>170</v>
      </c>
      <c r="G31" s="3" t="s">
        <v>170</v>
      </c>
      <c r="H31" s="3" t="s">
        <v>154</v>
      </c>
      <c r="I31" s="3" t="s">
        <v>266</v>
      </c>
      <c r="J31" s="3" t="s">
        <v>261</v>
      </c>
      <c r="K31" s="4">
        <v>307</v>
      </c>
      <c r="L31" s="4">
        <f>=ROUNDDOWN(5.3859649122807,0)</f>
      </c>
      <c r="M31" s="4">
        <v>1080</v>
      </c>
      <c r="N31" s="5">
        <v>1</v>
      </c>
      <c r="O31" s="4"/>
      <c r="P31" s="4">
        <f>=ROUNDDOWN({0},0)</f>
      </c>
      <c r="Q31" s="4"/>
      <c r="R31" s="5"/>
      <c r="S31" s="4">
        <v>95</v>
      </c>
      <c r="T31" s="6">
        <v>2549.91</v>
      </c>
      <c r="U31" s="4">
        <v>91</v>
      </c>
      <c r="V31" s="6">
        <v>2690.12</v>
      </c>
      <c r="W31" s="5">
        <v>0.044</v>
      </c>
      <c r="X31" s="5">
        <v>-0.0521</v>
      </c>
      <c r="Y31" s="4">
        <v>27</v>
      </c>
      <c r="Z31" s="6">
        <v>755.92</v>
      </c>
      <c r="AA31" s="4">
        <v>18</v>
      </c>
      <c r="AB31" s="6">
        <v>555.79</v>
      </c>
      <c r="AC31" s="5">
        <v>0.5</v>
      </c>
      <c r="AD31" s="5">
        <v>0.3601</v>
      </c>
      <c r="AE31" s="4">
        <v>10</v>
      </c>
      <c r="AF31" s="6">
        <v>289.37</v>
      </c>
      <c r="AG31" s="4">
        <v>26</v>
      </c>
      <c r="AH31" s="6">
        <v>782.49</v>
      </c>
      <c r="AI31" s="5">
        <v>-0.6154</v>
      </c>
      <c r="AJ31" s="5">
        <v>-0.6302</v>
      </c>
      <c r="AK31" s="4">
        <v>5</v>
      </c>
      <c r="AL31" s="6">
        <v>143.53</v>
      </c>
      <c r="AM31" s="4">
        <v>4</v>
      </c>
      <c r="AN31" s="6">
        <v>130.22</v>
      </c>
      <c r="AO31" s="5">
        <v>0.25</v>
      </c>
      <c r="AP31" s="5">
        <v>0.1022</v>
      </c>
      <c r="AQ31" s="4">
        <v>18</v>
      </c>
      <c r="AR31" s="6">
        <v>459.1</v>
      </c>
      <c r="AS31" s="4">
        <v>21</v>
      </c>
      <c r="AT31" s="6">
        <v>616.69</v>
      </c>
      <c r="AU31" s="5">
        <v>-0.1429</v>
      </c>
      <c r="AV31" s="5">
        <v>-0.2555</v>
      </c>
      <c r="AW31" s="4">
        <v>28</v>
      </c>
      <c r="AX31" s="6">
        <v>715.03</v>
      </c>
      <c r="AY31" s="4">
        <v>9</v>
      </c>
      <c r="AZ31" s="6">
        <v>238.94</v>
      </c>
      <c r="BA31" s="5">
        <v>2.1111</v>
      </c>
      <c r="BB31" s="5">
        <v>1.9925</v>
      </c>
      <c r="BC31" s="4">
        <v>5</v>
      </c>
      <c r="BD31" s="6">
        <v>135.61</v>
      </c>
      <c r="BE31" s="4">
        <v>8</v>
      </c>
      <c r="BF31" s="6">
        <v>214.86</v>
      </c>
      <c r="BG31" s="5">
        <v>-0.375</v>
      </c>
      <c r="BH31" s="5">
        <v>-0.3688</v>
      </c>
      <c r="BI31" s="4">
        <v>1</v>
      </c>
      <c r="BJ31" s="6">
        <v>26.66</v>
      </c>
      <c r="BK31" s="4">
        <v>3</v>
      </c>
      <c r="BL31" s="6">
        <v>90.48</v>
      </c>
      <c r="BM31" s="5">
        <v>-0.6667</v>
      </c>
      <c r="BN31" s="5">
        <v>-0.7053</v>
      </c>
      <c r="BO31" s="4"/>
      <c r="BP31" s="6"/>
      <c r="BQ31" s="4">
        <v>1</v>
      </c>
      <c r="BR31" s="6">
        <v>32.07</v>
      </c>
      <c r="BS31" s="5"/>
      <c r="BT31" s="5"/>
      <c r="BU31" s="4"/>
      <c r="BV31" s="6"/>
      <c r="BW31" s="4"/>
      <c r="BX31" s="6"/>
      <c r="BY31" s="5"/>
      <c r="BZ31" s="5"/>
      <c r="CA31" s="4">
        <v>1</v>
      </c>
      <c r="CB31" s="6">
        <v>24.69</v>
      </c>
      <c r="CC31" s="4"/>
      <c r="CD31" s="6"/>
      <c r="CE31" s="5"/>
      <c r="CF31" s="5"/>
      <c r="CG31" s="4"/>
      <c r="CH31" s="6"/>
      <c r="CI31" s="4"/>
      <c r="CJ31" s="6"/>
      <c r="CK31" s="5"/>
      <c r="CL31" s="5"/>
      <c r="CM31" s="4"/>
      <c r="CN31" s="6"/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/>
      <c r="CZ31" s="6"/>
      <c r="DA31" s="4">
        <v>1</v>
      </c>
      <c r="DB31" s="6">
        <v>28.58</v>
      </c>
      <c r="DC31" s="5"/>
      <c r="DD31" s="5"/>
      <c r="DE31" s="4"/>
      <c r="DF31" s="6"/>
      <c r="DG31" s="4"/>
      <c r="DH31" s="6"/>
      <c r="DI31" s="5"/>
      <c r="DJ31" s="5"/>
      <c r="DK31" s="4"/>
      <c r="DL31" s="6"/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/>
      <c r="DX31" s="6"/>
      <c r="DY31" s="4"/>
      <c r="DZ31" s="6"/>
      <c r="EA31" s="5"/>
      <c r="EB31" s="5"/>
      <c r="EC31" s="4"/>
      <c r="ED31" s="6"/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  <c r="IA31" s="4"/>
      <c r="IB31" s="6"/>
      <c r="IC31" s="4"/>
      <c r="ID31" s="6"/>
      <c r="IE31" s="5"/>
      <c r="IF31" s="5"/>
      <c r="IG31" s="4"/>
      <c r="IH31" s="6"/>
      <c r="II31" s="4"/>
      <c r="IJ31" s="6"/>
      <c r="IK31" s="5"/>
      <c r="IL31" s="5"/>
      <c r="IM31" s="4"/>
      <c r="IN31" s="6"/>
      <c r="IO31" s="4"/>
      <c r="IP31" s="6"/>
      <c r="IQ31" s="5"/>
      <c r="IR31" s="5"/>
      <c r="IS31" s="4"/>
      <c r="IT31" s="6"/>
      <c r="IU31" s="4"/>
      <c r="IV31" s="6"/>
      <c r="IW31" s="5"/>
      <c r="IX31" s="5"/>
      <c r="IY31" s="4"/>
      <c r="IZ31" s="6"/>
      <c r="JA31" s="4"/>
      <c r="JB31" s="6"/>
      <c r="JC31" s="5"/>
      <c r="JD31" s="5"/>
      <c r="JE31" s="4"/>
      <c r="JF31" s="6"/>
      <c r="JG31" s="4"/>
      <c r="JH31" s="6"/>
      <c r="JI31" s="5"/>
      <c r="JJ31" s="5"/>
      <c r="JK31" s="4">
        <v>307</v>
      </c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>
        <v>450</v>
      </c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>
        <v>240</v>
      </c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>
        <v>390</v>
      </c>
      <c r="LU31" s="4"/>
      <c r="LV31" s="4"/>
      <c r="LW31" s="4"/>
      <c r="LX31" s="4"/>
      <c r="LY31" s="4"/>
    </row>
    <row r="32">
      <c r="A32" s="3" t="s">
        <v>148</v>
      </c>
      <c r="B32" s="3" t="s">
        <v>149</v>
      </c>
      <c r="C32" s="3" t="s">
        <v>155</v>
      </c>
      <c r="D32" s="3" t="s">
        <v>156</v>
      </c>
      <c r="E32" s="3" t="s">
        <v>169</v>
      </c>
      <c r="F32" s="3" t="s">
        <v>170</v>
      </c>
      <c r="G32" s="3" t="s">
        <v>170</v>
      </c>
      <c r="H32" s="3" t="s">
        <v>154</v>
      </c>
      <c r="I32" s="3" t="s">
        <v>264</v>
      </c>
      <c r="J32" s="3" t="s">
        <v>261</v>
      </c>
      <c r="K32" s="4">
        <v>330</v>
      </c>
      <c r="L32" s="4">
        <f>=ROUNDDOWN(4.17721518987342,0)</f>
      </c>
      <c r="M32" s="4">
        <v>1250</v>
      </c>
      <c r="N32" s="5">
        <v>0.8607</v>
      </c>
      <c r="O32" s="4"/>
      <c r="P32" s="4">
        <f>=ROUNDDOWN({0},0)</f>
      </c>
      <c r="Q32" s="4"/>
      <c r="R32" s="5"/>
      <c r="S32" s="4">
        <v>80</v>
      </c>
      <c r="T32" s="6">
        <v>2149.94</v>
      </c>
      <c r="U32" s="4">
        <v>93</v>
      </c>
      <c r="V32" s="6">
        <v>2799.87</v>
      </c>
      <c r="W32" s="5">
        <v>-0.1398</v>
      </c>
      <c r="X32" s="5">
        <v>-0.2321</v>
      </c>
      <c r="Y32" s="4">
        <v>17</v>
      </c>
      <c r="Z32" s="6">
        <v>575.92</v>
      </c>
      <c r="AA32" s="4">
        <v>16</v>
      </c>
      <c r="AB32" s="6">
        <v>525.84</v>
      </c>
      <c r="AC32" s="5">
        <v>0.0625</v>
      </c>
      <c r="AD32" s="5">
        <v>0.0952</v>
      </c>
      <c r="AE32" s="4">
        <v>12</v>
      </c>
      <c r="AF32" s="6">
        <v>318.89</v>
      </c>
      <c r="AG32" s="4">
        <v>25</v>
      </c>
      <c r="AH32" s="6">
        <v>741.16</v>
      </c>
      <c r="AI32" s="5">
        <v>-0.52</v>
      </c>
      <c r="AJ32" s="5">
        <v>-0.5697</v>
      </c>
      <c r="AK32" s="4">
        <v>4</v>
      </c>
      <c r="AL32" s="6">
        <v>117.96</v>
      </c>
      <c r="AM32" s="4">
        <v>12</v>
      </c>
      <c r="AN32" s="6">
        <v>384.42</v>
      </c>
      <c r="AO32" s="5">
        <v>-0.6667</v>
      </c>
      <c r="AP32" s="5">
        <v>-0.6931</v>
      </c>
      <c r="AQ32" s="4">
        <v>14</v>
      </c>
      <c r="AR32" s="6">
        <v>335.22</v>
      </c>
      <c r="AS32" s="4">
        <v>22</v>
      </c>
      <c r="AT32" s="6">
        <v>672.78</v>
      </c>
      <c r="AU32" s="5">
        <v>-0.3636</v>
      </c>
      <c r="AV32" s="5">
        <v>-0.5017</v>
      </c>
      <c r="AW32" s="4">
        <v>19</v>
      </c>
      <c r="AX32" s="6">
        <v>445.61</v>
      </c>
      <c r="AY32" s="4">
        <v>3</v>
      </c>
      <c r="AZ32" s="6">
        <v>68.28</v>
      </c>
      <c r="BA32" s="5">
        <v>5.3333</v>
      </c>
      <c r="BB32" s="5">
        <v>5.5262</v>
      </c>
      <c r="BC32" s="4">
        <v>5</v>
      </c>
      <c r="BD32" s="6">
        <v>117.61</v>
      </c>
      <c r="BE32" s="4">
        <v>4</v>
      </c>
      <c r="BF32" s="6">
        <v>101.63</v>
      </c>
      <c r="BG32" s="5">
        <v>0.25</v>
      </c>
      <c r="BH32" s="5">
        <v>0.1572</v>
      </c>
      <c r="BI32" s="4">
        <v>1</v>
      </c>
      <c r="BJ32" s="6">
        <v>21.49</v>
      </c>
      <c r="BK32" s="4">
        <v>2</v>
      </c>
      <c r="BL32" s="6">
        <v>61.29</v>
      </c>
      <c r="BM32" s="5">
        <v>-0.5</v>
      </c>
      <c r="BN32" s="5">
        <v>-0.6494</v>
      </c>
      <c r="BO32" s="4"/>
      <c r="BP32" s="6"/>
      <c r="BQ32" s="4">
        <v>2</v>
      </c>
      <c r="BR32" s="6">
        <v>64.09</v>
      </c>
      <c r="BS32" s="5"/>
      <c r="BT32" s="5"/>
      <c r="BU32" s="4">
        <v>3</v>
      </c>
      <c r="BV32" s="6">
        <v>93.79</v>
      </c>
      <c r="BW32" s="4">
        <v>1</v>
      </c>
      <c r="BX32" s="6">
        <v>32.24</v>
      </c>
      <c r="BY32" s="5">
        <v>2</v>
      </c>
      <c r="BZ32" s="5">
        <v>1.9091</v>
      </c>
      <c r="CA32" s="4">
        <v>5</v>
      </c>
      <c r="CB32" s="6">
        <v>123.45</v>
      </c>
      <c r="CC32" s="4">
        <v>6</v>
      </c>
      <c r="CD32" s="6">
        <v>148.14</v>
      </c>
      <c r="CE32" s="5">
        <v>-0.1667</v>
      </c>
      <c r="CF32" s="5">
        <v>-0.1667</v>
      </c>
      <c r="CG32" s="4"/>
      <c r="CH32" s="6"/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/>
      <c r="CZ32" s="6"/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/>
      <c r="DL32" s="6"/>
      <c r="DM32" s="4"/>
      <c r="DN32" s="6"/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  <c r="IA32" s="4"/>
      <c r="IB32" s="6"/>
      <c r="IC32" s="4"/>
      <c r="ID32" s="6"/>
      <c r="IE32" s="5"/>
      <c r="IF32" s="5"/>
      <c r="IG32" s="4"/>
      <c r="IH32" s="6"/>
      <c r="II32" s="4"/>
      <c r="IJ32" s="6"/>
      <c r="IK32" s="5"/>
      <c r="IL32" s="5"/>
      <c r="IM32" s="4"/>
      <c r="IN32" s="6"/>
      <c r="IO32" s="4"/>
      <c r="IP32" s="6"/>
      <c r="IQ32" s="5"/>
      <c r="IR32" s="5"/>
      <c r="IS32" s="4"/>
      <c r="IT32" s="6"/>
      <c r="IU32" s="4"/>
      <c r="IV32" s="6"/>
      <c r="IW32" s="5"/>
      <c r="IX32" s="5"/>
      <c r="IY32" s="4"/>
      <c r="IZ32" s="6"/>
      <c r="JA32" s="4"/>
      <c r="JB32" s="6"/>
      <c r="JC32" s="5"/>
      <c r="JD32" s="5"/>
      <c r="JE32" s="4"/>
      <c r="JF32" s="6"/>
      <c r="JG32" s="4"/>
      <c r="JH32" s="6"/>
      <c r="JI32" s="5"/>
      <c r="JJ32" s="5"/>
      <c r="JK32" s="4">
        <v>330</v>
      </c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>
        <v>330</v>
      </c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>
        <v>320</v>
      </c>
      <c r="LG32" s="4"/>
      <c r="LH32" s="4"/>
      <c r="LI32" s="4"/>
      <c r="LJ32" s="4"/>
      <c r="LK32" s="4"/>
      <c r="LL32" s="4"/>
      <c r="LM32" s="4"/>
      <c r="LN32" s="4"/>
      <c r="LO32" s="4"/>
      <c r="LP32" s="4">
        <v>270</v>
      </c>
      <c r="LQ32" s="4"/>
      <c r="LR32" s="4"/>
      <c r="LS32" s="4"/>
      <c r="LT32" s="4"/>
      <c r="LU32" s="4">
        <v>330</v>
      </c>
      <c r="LV32" s="4"/>
      <c r="LW32" s="4"/>
      <c r="LX32" s="4"/>
      <c r="LY32" s="4"/>
    </row>
    <row r="33">
      <c r="A33" s="3" t="s">
        <v>148</v>
      </c>
      <c r="B33" s="3" t="s">
        <v>149</v>
      </c>
      <c r="C33" s="3" t="s">
        <v>155</v>
      </c>
      <c r="D33" s="3" t="s">
        <v>156</v>
      </c>
      <c r="E33" s="3" t="s">
        <v>169</v>
      </c>
      <c r="F33" s="3" t="s">
        <v>170</v>
      </c>
      <c r="G33" s="3" t="s">
        <v>170</v>
      </c>
      <c r="H33" s="3" t="s">
        <v>159</v>
      </c>
      <c r="I33" s="3" t="s">
        <v>277</v>
      </c>
      <c r="J33" s="3" t="s">
        <v>261</v>
      </c>
      <c r="K33" s="4">
        <v>195</v>
      </c>
      <c r="L33" s="4">
        <f>=ROUNDDOWN(5.90909090909091,0)</f>
      </c>
      <c r="M33" s="4">
        <v>470</v>
      </c>
      <c r="N33" s="5">
        <v>0.977</v>
      </c>
      <c r="O33" s="4"/>
      <c r="P33" s="4">
        <f>=ROUNDDOWN({0},0)</f>
      </c>
      <c r="Q33" s="4"/>
      <c r="R33" s="5"/>
      <c r="S33" s="4">
        <v>28</v>
      </c>
      <c r="T33" s="6">
        <v>832.08</v>
      </c>
      <c r="U33" s="4"/>
      <c r="V33" s="6"/>
      <c r="W33" s="5"/>
      <c r="X33" s="5"/>
      <c r="Y33" s="4">
        <v>3</v>
      </c>
      <c r="Z33" s="6">
        <v>105.39</v>
      </c>
      <c r="AA33" s="4"/>
      <c r="AB33" s="6"/>
      <c r="AC33" s="5"/>
      <c r="AD33" s="5"/>
      <c r="AE33" s="4">
        <v>3</v>
      </c>
      <c r="AF33" s="6">
        <v>97.79</v>
      </c>
      <c r="AG33" s="4"/>
      <c r="AH33" s="6"/>
      <c r="AI33" s="5"/>
      <c r="AJ33" s="5"/>
      <c r="AK33" s="4">
        <v>2</v>
      </c>
      <c r="AL33" s="6">
        <v>61.98</v>
      </c>
      <c r="AM33" s="4"/>
      <c r="AN33" s="6"/>
      <c r="AO33" s="5"/>
      <c r="AP33" s="5"/>
      <c r="AQ33" s="4">
        <v>5</v>
      </c>
      <c r="AR33" s="6">
        <v>135.15</v>
      </c>
      <c r="AS33" s="4"/>
      <c r="AT33" s="6"/>
      <c r="AU33" s="5"/>
      <c r="AV33" s="5"/>
      <c r="AW33" s="4">
        <v>13</v>
      </c>
      <c r="AX33" s="6">
        <v>374.27</v>
      </c>
      <c r="AY33" s="4"/>
      <c r="AZ33" s="6"/>
      <c r="BA33" s="5"/>
      <c r="BB33" s="5"/>
      <c r="BC33" s="4">
        <v>2</v>
      </c>
      <c r="BD33" s="6">
        <v>57.5</v>
      </c>
      <c r="BE33" s="4"/>
      <c r="BF33" s="6"/>
      <c r="BG33" s="5"/>
      <c r="BH33" s="5"/>
      <c r="BI33" s="4"/>
      <c r="BJ33" s="6"/>
      <c r="BK33" s="4"/>
      <c r="BL33" s="6"/>
      <c r="BM33" s="5"/>
      <c r="BN33" s="5"/>
      <c r="BO33" s="4"/>
      <c r="BP33" s="6"/>
      <c r="BQ33" s="4"/>
      <c r="BR33" s="6"/>
      <c r="BS33" s="5"/>
      <c r="BT33" s="5"/>
      <c r="BU33" s="4"/>
      <c r="BV33" s="6"/>
      <c r="BW33" s="4"/>
      <c r="BX33" s="6"/>
      <c r="BY33" s="5"/>
      <c r="BZ33" s="5"/>
      <c r="CA33" s="4"/>
      <c r="CB33" s="6"/>
      <c r="CC33" s="4"/>
      <c r="CD33" s="6"/>
      <c r="CE33" s="5"/>
      <c r="CF33" s="5"/>
      <c r="CG33" s="4"/>
      <c r="CH33" s="6"/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/>
      <c r="DR33" s="6"/>
      <c r="DS33" s="4"/>
      <c r="DT33" s="6"/>
      <c r="DU33" s="5"/>
      <c r="DV33" s="5"/>
      <c r="DW33" s="4"/>
      <c r="DX33" s="6"/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  <c r="IA33" s="4"/>
      <c r="IB33" s="6"/>
      <c r="IC33" s="4"/>
      <c r="ID33" s="6"/>
      <c r="IE33" s="5"/>
      <c r="IF33" s="5"/>
      <c r="IG33" s="4"/>
      <c r="IH33" s="6"/>
      <c r="II33" s="4"/>
      <c r="IJ33" s="6"/>
      <c r="IK33" s="5"/>
      <c r="IL33" s="5"/>
      <c r="IM33" s="4"/>
      <c r="IN33" s="6"/>
      <c r="IO33" s="4"/>
      <c r="IP33" s="6"/>
      <c r="IQ33" s="5"/>
      <c r="IR33" s="5"/>
      <c r="IS33" s="4"/>
      <c r="IT33" s="6"/>
      <c r="IU33" s="4"/>
      <c r="IV33" s="6"/>
      <c r="IW33" s="5"/>
      <c r="IX33" s="5"/>
      <c r="IY33" s="4"/>
      <c r="IZ33" s="6"/>
      <c r="JA33" s="4"/>
      <c r="JB33" s="6"/>
      <c r="JC33" s="5"/>
      <c r="JD33" s="5"/>
      <c r="JE33" s="4"/>
      <c r="JF33" s="6"/>
      <c r="JG33" s="4"/>
      <c r="JH33" s="6"/>
      <c r="JI33" s="5"/>
      <c r="JJ33" s="5"/>
      <c r="JK33" s="4">
        <v>194</v>
      </c>
      <c r="JL33" s="4"/>
      <c r="JM33" s="4"/>
      <c r="JN33" s="4"/>
      <c r="JO33" s="4"/>
      <c r="JP33" s="4"/>
      <c r="JQ33" s="4"/>
      <c r="JR33" s="4">
        <v>1</v>
      </c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>
        <v>280</v>
      </c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>
        <v>190</v>
      </c>
      <c r="LX33" s="4"/>
      <c r="LY33" s="4"/>
    </row>
    <row r="34">
      <c r="A34" s="3" t="s">
        <v>148</v>
      </c>
      <c r="B34" s="3" t="s">
        <v>149</v>
      </c>
      <c r="C34" s="3" t="s">
        <v>155</v>
      </c>
      <c r="D34" s="3" t="s">
        <v>156</v>
      </c>
      <c r="E34" s="3" t="s">
        <v>169</v>
      </c>
      <c r="F34" s="3" t="s">
        <v>170</v>
      </c>
      <c r="G34" s="3" t="s">
        <v>170</v>
      </c>
      <c r="H34" s="3" t="s">
        <v>154</v>
      </c>
      <c r="I34" s="3" t="s">
        <v>268</v>
      </c>
      <c r="J34" s="3" t="s">
        <v>261</v>
      </c>
      <c r="K34" s="4">
        <v>354</v>
      </c>
      <c r="L34" s="4">
        <f>=ROUNDDOWN(14.75,0)</f>
      </c>
      <c r="M34" s="4">
        <v>280</v>
      </c>
      <c r="N34" s="5">
        <v>0.9486</v>
      </c>
      <c r="O34" s="4"/>
      <c r="P34" s="4">
        <f>=ROUNDDOWN({0},0)</f>
      </c>
      <c r="Q34" s="4"/>
      <c r="R34" s="5"/>
      <c r="S34" s="4">
        <v>25</v>
      </c>
      <c r="T34" s="6">
        <v>733.69</v>
      </c>
      <c r="U34" s="4">
        <v>5</v>
      </c>
      <c r="V34" s="6">
        <v>128.59</v>
      </c>
      <c r="W34" s="5">
        <v>4</v>
      </c>
      <c r="X34" s="5">
        <v>4.7057</v>
      </c>
      <c r="Y34" s="4">
        <v>2</v>
      </c>
      <c r="Z34" s="6">
        <v>70.26</v>
      </c>
      <c r="AA34" s="4"/>
      <c r="AB34" s="6"/>
      <c r="AC34" s="5"/>
      <c r="AD34" s="5"/>
      <c r="AE34" s="4">
        <v>2</v>
      </c>
      <c r="AF34" s="6">
        <v>67.36</v>
      </c>
      <c r="AG34" s="4"/>
      <c r="AH34" s="6"/>
      <c r="AI34" s="5"/>
      <c r="AJ34" s="5"/>
      <c r="AK34" s="4">
        <v>2</v>
      </c>
      <c r="AL34" s="6">
        <v>61.98</v>
      </c>
      <c r="AM34" s="4">
        <v>2</v>
      </c>
      <c r="AN34" s="6">
        <v>58.9</v>
      </c>
      <c r="AO34" s="5"/>
      <c r="AP34" s="5">
        <v>0.0523</v>
      </c>
      <c r="AQ34" s="4">
        <v>4</v>
      </c>
      <c r="AR34" s="6">
        <v>106.04</v>
      </c>
      <c r="AS34" s="4"/>
      <c r="AT34" s="6"/>
      <c r="AU34" s="5"/>
      <c r="AV34" s="5"/>
      <c r="AW34" s="4">
        <v>14</v>
      </c>
      <c r="AX34" s="6">
        <v>399.3</v>
      </c>
      <c r="AY34" s="4"/>
      <c r="AZ34" s="6"/>
      <c r="BA34" s="5"/>
      <c r="BB34" s="5"/>
      <c r="BC34" s="4">
        <v>1</v>
      </c>
      <c r="BD34" s="6">
        <v>28.75</v>
      </c>
      <c r="BE34" s="4">
        <v>3</v>
      </c>
      <c r="BF34" s="6">
        <v>69.69</v>
      </c>
      <c r="BG34" s="5">
        <v>-0.6667</v>
      </c>
      <c r="BH34" s="5">
        <v>-0.5875</v>
      </c>
      <c r="BI34" s="4"/>
      <c r="BJ34" s="6"/>
      <c r="BK34" s="4"/>
      <c r="BL34" s="6"/>
      <c r="BM34" s="5"/>
      <c r="BN34" s="5"/>
      <c r="BO34" s="4"/>
      <c r="BP34" s="6"/>
      <c r="BQ34" s="4"/>
      <c r="BR34" s="6"/>
      <c r="BS34" s="5"/>
      <c r="BT34" s="5"/>
      <c r="BU34" s="4"/>
      <c r="BV34" s="6"/>
      <c r="BW34" s="4"/>
      <c r="BX34" s="6"/>
      <c r="BY34" s="5"/>
      <c r="BZ34" s="5"/>
      <c r="CA34" s="4"/>
      <c r="CB34" s="6"/>
      <c r="CC34" s="4"/>
      <c r="CD34" s="6"/>
      <c r="CE34" s="5"/>
      <c r="CF34" s="5"/>
      <c r="CG34" s="4"/>
      <c r="CH34" s="6"/>
      <c r="CI34" s="4"/>
      <c r="CJ34" s="6"/>
      <c r="CK34" s="5"/>
      <c r="CL34" s="5"/>
      <c r="CM34" s="4"/>
      <c r="CN34" s="6"/>
      <c r="CO34" s="4"/>
      <c r="CP34" s="6"/>
      <c r="CQ34" s="5"/>
      <c r="CR34" s="5"/>
      <c r="CS34" s="4"/>
      <c r="CT34" s="6"/>
      <c r="CU34" s="4"/>
      <c r="CV34" s="6"/>
      <c r="CW34" s="5"/>
      <c r="CX34" s="5"/>
      <c r="CY34" s="4"/>
      <c r="CZ34" s="6"/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/>
      <c r="DL34" s="6"/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/>
      <c r="DX34" s="6"/>
      <c r="DY34" s="4"/>
      <c r="DZ34" s="6"/>
      <c r="EA34" s="5"/>
      <c r="EB34" s="5"/>
      <c r="EC34" s="4"/>
      <c r="ED34" s="6"/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  <c r="IA34" s="4"/>
      <c r="IB34" s="6"/>
      <c r="IC34" s="4"/>
      <c r="ID34" s="6"/>
      <c r="IE34" s="5"/>
      <c r="IF34" s="5"/>
      <c r="IG34" s="4"/>
      <c r="IH34" s="6"/>
      <c r="II34" s="4"/>
      <c r="IJ34" s="6"/>
      <c r="IK34" s="5"/>
      <c r="IL34" s="5"/>
      <c r="IM34" s="4"/>
      <c r="IN34" s="6"/>
      <c r="IO34" s="4"/>
      <c r="IP34" s="6"/>
      <c r="IQ34" s="5"/>
      <c r="IR34" s="5"/>
      <c r="IS34" s="4"/>
      <c r="IT34" s="6"/>
      <c r="IU34" s="4"/>
      <c r="IV34" s="6"/>
      <c r="IW34" s="5"/>
      <c r="IX34" s="5"/>
      <c r="IY34" s="4"/>
      <c r="IZ34" s="6"/>
      <c r="JA34" s="4"/>
      <c r="JB34" s="6"/>
      <c r="JC34" s="5"/>
      <c r="JD34" s="5"/>
      <c r="JE34" s="4"/>
      <c r="JF34" s="6"/>
      <c r="JG34" s="4"/>
      <c r="JH34" s="6"/>
      <c r="JI34" s="5"/>
      <c r="JJ34" s="5"/>
      <c r="JK34" s="4">
        <v>354</v>
      </c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>
        <v>280</v>
      </c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</row>
    <row r="35">
      <c r="A35" s="3" t="s">
        <v>148</v>
      </c>
      <c r="B35" s="3" t="s">
        <v>149</v>
      </c>
      <c r="C35" s="3" t="s">
        <v>155</v>
      </c>
      <c r="D35" s="3" t="s">
        <v>156</v>
      </c>
      <c r="E35" s="3" t="s">
        <v>169</v>
      </c>
      <c r="F35" s="3" t="s">
        <v>170</v>
      </c>
      <c r="G35" s="3" t="s">
        <v>170</v>
      </c>
      <c r="H35" s="3" t="s">
        <v>154</v>
      </c>
      <c r="I35" s="3" t="s">
        <v>265</v>
      </c>
      <c r="J35" s="3" t="s">
        <v>271</v>
      </c>
      <c r="K35" s="4"/>
      <c r="L35" s="4">
        <f>=ROUNDDOWN({0},0)</f>
      </c>
      <c r="M35" s="4"/>
      <c r="N35" s="5"/>
      <c r="O35" s="4"/>
      <c r="P35" s="4">
        <f>=ROUNDDOWN({0},0)</f>
      </c>
      <c r="Q35" s="4"/>
      <c r="R35" s="5"/>
      <c r="S35" s="4"/>
      <c r="T35" s="6"/>
      <c r="U35" s="4">
        <v>4</v>
      </c>
      <c r="V35" s="6">
        <v>84.88</v>
      </c>
      <c r="W35" s="5"/>
      <c r="X35" s="5"/>
      <c r="Y35" s="4"/>
      <c r="Z35" s="6"/>
      <c r="AA35" s="4"/>
      <c r="AB35" s="6"/>
      <c r="AC35" s="5"/>
      <c r="AD35" s="5"/>
      <c r="AE35" s="4"/>
      <c r="AF35" s="6"/>
      <c r="AG35" s="4"/>
      <c r="AH35" s="6"/>
      <c r="AI35" s="5"/>
      <c r="AJ35" s="5"/>
      <c r="AK35" s="4"/>
      <c r="AL35" s="6"/>
      <c r="AM35" s="4">
        <v>1</v>
      </c>
      <c r="AN35" s="6">
        <v>19.62</v>
      </c>
      <c r="AO35" s="5"/>
      <c r="AP35" s="5"/>
      <c r="AQ35" s="4"/>
      <c r="AR35" s="6"/>
      <c r="AS35" s="4">
        <v>2</v>
      </c>
      <c r="AT35" s="6">
        <v>40.78</v>
      </c>
      <c r="AU35" s="5"/>
      <c r="AV35" s="5"/>
      <c r="AW35" s="4"/>
      <c r="AX35" s="6"/>
      <c r="AY35" s="4"/>
      <c r="AZ35" s="6"/>
      <c r="BA35" s="5"/>
      <c r="BB35" s="5"/>
      <c r="BC35" s="4"/>
      <c r="BD35" s="6"/>
      <c r="BE35" s="4"/>
      <c r="BF35" s="6"/>
      <c r="BG35" s="5"/>
      <c r="BH35" s="5"/>
      <c r="BI35" s="4"/>
      <c r="BJ35" s="6"/>
      <c r="BK35" s="4"/>
      <c r="BL35" s="6"/>
      <c r="BM35" s="5"/>
      <c r="BN35" s="5"/>
      <c r="BO35" s="4"/>
      <c r="BP35" s="6"/>
      <c r="BQ35" s="4"/>
      <c r="BR35" s="6"/>
      <c r="BS35" s="5"/>
      <c r="BT35" s="5"/>
      <c r="BU35" s="4"/>
      <c r="BV35" s="6"/>
      <c r="BW35" s="4"/>
      <c r="BX35" s="6"/>
      <c r="BY35" s="5"/>
      <c r="BZ35" s="5"/>
      <c r="CA35" s="4"/>
      <c r="CB35" s="6"/>
      <c r="CC35" s="4">
        <v>1</v>
      </c>
      <c r="CD35" s="6">
        <v>24.48</v>
      </c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/>
      <c r="CT35" s="6"/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  <c r="IA35" s="4"/>
      <c r="IB35" s="6"/>
      <c r="IC35" s="4"/>
      <c r="ID35" s="6"/>
      <c r="IE35" s="5"/>
      <c r="IF35" s="5"/>
      <c r="IG35" s="4"/>
      <c r="IH35" s="6"/>
      <c r="II35" s="4"/>
      <c r="IJ35" s="6"/>
      <c r="IK35" s="5"/>
      <c r="IL35" s="5"/>
      <c r="IM35" s="4"/>
      <c r="IN35" s="6"/>
      <c r="IO35" s="4"/>
      <c r="IP35" s="6"/>
      <c r="IQ35" s="5"/>
      <c r="IR35" s="5"/>
      <c r="IS35" s="4"/>
      <c r="IT35" s="6"/>
      <c r="IU35" s="4"/>
      <c r="IV35" s="6"/>
      <c r="IW35" s="5"/>
      <c r="IX35" s="5"/>
      <c r="IY35" s="4"/>
      <c r="IZ35" s="6"/>
      <c r="JA35" s="4"/>
      <c r="JB35" s="6"/>
      <c r="JC35" s="5"/>
      <c r="JD35" s="5"/>
      <c r="JE35" s="4"/>
      <c r="JF35" s="6"/>
      <c r="JG35" s="4"/>
      <c r="JH35" s="6"/>
      <c r="JI35" s="5"/>
      <c r="JJ35" s="5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</row>
    <row r="36">
      <c r="A36" s="3" t="s">
        <v>148</v>
      </c>
      <c r="B36" s="3" t="s">
        <v>171</v>
      </c>
      <c r="C36" s="3" t="s">
        <v>172</v>
      </c>
      <c r="D36" s="3" t="s">
        <v>173</v>
      </c>
      <c r="E36" s="3" t="s">
        <v>174</v>
      </c>
      <c r="F36" s="3" t="s">
        <v>174</v>
      </c>
      <c r="G36" s="3" t="s">
        <v>174</v>
      </c>
      <c r="H36" s="3" t="s">
        <v>182</v>
      </c>
      <c r="I36" s="3" t="s">
        <v>255</v>
      </c>
      <c r="J36" s="3" t="s">
        <v>259</v>
      </c>
      <c r="K36" s="4">
        <v>91</v>
      </c>
      <c r="L36" s="4">
        <f>=ROUNDDOWN(1.71052631578947,0)</f>
      </c>
      <c r="M36" s="4">
        <v>1600</v>
      </c>
      <c r="N36" s="5">
        <v>0.8313</v>
      </c>
      <c r="O36" s="4"/>
      <c r="P36" s="4">
        <f>=ROUNDDOWN({0},0)</f>
      </c>
      <c r="Q36" s="4"/>
      <c r="R36" s="5"/>
      <c r="S36" s="4">
        <v>83</v>
      </c>
      <c r="T36" s="6">
        <v>4656.03</v>
      </c>
      <c r="U36" s="4">
        <v>224</v>
      </c>
      <c r="V36" s="6">
        <v>12089.54</v>
      </c>
      <c r="W36" s="5">
        <v>-0.6295</v>
      </c>
      <c r="X36" s="5">
        <v>-0.6149</v>
      </c>
      <c r="Y36" s="4"/>
      <c r="Z36" s="6"/>
      <c r="AA36" s="4"/>
      <c r="AB36" s="6"/>
      <c r="AC36" s="5"/>
      <c r="AD36" s="5"/>
      <c r="AE36" s="4">
        <v>32</v>
      </c>
      <c r="AF36" s="6">
        <v>1753.44</v>
      </c>
      <c r="AG36" s="4">
        <v>24</v>
      </c>
      <c r="AH36" s="6">
        <v>1228.44</v>
      </c>
      <c r="AI36" s="5">
        <v>0.3333</v>
      </c>
      <c r="AJ36" s="5">
        <v>0.4274</v>
      </c>
      <c r="AK36" s="4">
        <v>7</v>
      </c>
      <c r="AL36" s="6">
        <v>362.23</v>
      </c>
      <c r="AM36" s="4"/>
      <c r="AN36" s="6"/>
      <c r="AO36" s="5"/>
      <c r="AP36" s="5"/>
      <c r="AQ36" s="4">
        <v>15</v>
      </c>
      <c r="AR36" s="6">
        <v>842.34</v>
      </c>
      <c r="AS36" s="4">
        <v>71</v>
      </c>
      <c r="AT36" s="6">
        <v>3839.19</v>
      </c>
      <c r="AU36" s="5">
        <v>-0.7887</v>
      </c>
      <c r="AV36" s="5">
        <v>-0.7806</v>
      </c>
      <c r="AW36" s="4">
        <v>9</v>
      </c>
      <c r="AX36" s="6">
        <v>534.6</v>
      </c>
      <c r="AY36" s="4">
        <v>52</v>
      </c>
      <c r="AZ36" s="6">
        <v>2932.03</v>
      </c>
      <c r="BA36" s="5">
        <v>-0.8269</v>
      </c>
      <c r="BB36" s="5">
        <v>-0.8177</v>
      </c>
      <c r="BC36" s="4">
        <v>8</v>
      </c>
      <c r="BD36" s="6">
        <v>454.12</v>
      </c>
      <c r="BE36" s="4">
        <v>70</v>
      </c>
      <c r="BF36" s="6">
        <v>3711.58</v>
      </c>
      <c r="BG36" s="5">
        <v>-0.8857</v>
      </c>
      <c r="BH36" s="5">
        <v>-0.8776</v>
      </c>
      <c r="BI36" s="4">
        <v>5</v>
      </c>
      <c r="BJ36" s="6">
        <v>235.46</v>
      </c>
      <c r="BK36" s="4">
        <v>4</v>
      </c>
      <c r="BL36" s="6">
        <v>204.98</v>
      </c>
      <c r="BM36" s="5">
        <v>0.25</v>
      </c>
      <c r="BN36" s="5">
        <v>0.1487</v>
      </c>
      <c r="BO36" s="4">
        <v>5</v>
      </c>
      <c r="BP36" s="6">
        <v>317.46</v>
      </c>
      <c r="BQ36" s="4">
        <v>3</v>
      </c>
      <c r="BR36" s="6">
        <v>173.32</v>
      </c>
      <c r="BS36" s="5">
        <v>0.6667</v>
      </c>
      <c r="BT36" s="5">
        <v>0.8316</v>
      </c>
      <c r="BU36" s="4"/>
      <c r="BV36" s="6"/>
      <c r="BW36" s="4"/>
      <c r="BX36" s="6"/>
      <c r="BY36" s="5"/>
      <c r="BZ36" s="5"/>
      <c r="CA36" s="4"/>
      <c r="CB36" s="6"/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>
        <v>2</v>
      </c>
      <c r="DL36" s="6">
        <v>156.38</v>
      </c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  <c r="IA36" s="4"/>
      <c r="IB36" s="6"/>
      <c r="IC36" s="4"/>
      <c r="ID36" s="6"/>
      <c r="IE36" s="5"/>
      <c r="IF36" s="5"/>
      <c r="IG36" s="4"/>
      <c r="IH36" s="6"/>
      <c r="II36" s="4"/>
      <c r="IJ36" s="6"/>
      <c r="IK36" s="5"/>
      <c r="IL36" s="5"/>
      <c r="IM36" s="4"/>
      <c r="IN36" s="6"/>
      <c r="IO36" s="4"/>
      <c r="IP36" s="6"/>
      <c r="IQ36" s="5"/>
      <c r="IR36" s="5"/>
      <c r="IS36" s="4"/>
      <c r="IT36" s="6"/>
      <c r="IU36" s="4"/>
      <c r="IV36" s="6"/>
      <c r="IW36" s="5"/>
      <c r="IX36" s="5"/>
      <c r="IY36" s="4"/>
      <c r="IZ36" s="6"/>
      <c r="JA36" s="4"/>
      <c r="JB36" s="6"/>
      <c r="JC36" s="5"/>
      <c r="JD36" s="5"/>
      <c r="JE36" s="4"/>
      <c r="JF36" s="6"/>
      <c r="JG36" s="4"/>
      <c r="JH36" s="6"/>
      <c r="JI36" s="5"/>
      <c r="JJ36" s="5"/>
      <c r="JK36" s="4">
        <v>91</v>
      </c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>
        <v>500</v>
      </c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>
        <v>300</v>
      </c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>
        <v>430</v>
      </c>
      <c r="LQ36" s="4"/>
      <c r="LR36" s="4"/>
      <c r="LS36" s="4"/>
      <c r="LT36" s="4"/>
      <c r="LU36" s="4">
        <v>370</v>
      </c>
      <c r="LV36" s="4"/>
      <c r="LW36" s="4"/>
      <c r="LX36" s="4"/>
      <c r="LY36" s="4"/>
    </row>
    <row r="37">
      <c r="A37" s="3" t="s">
        <v>148</v>
      </c>
      <c r="B37" s="3" t="s">
        <v>171</v>
      </c>
      <c r="C37" s="3" t="s">
        <v>172</v>
      </c>
      <c r="D37" s="3" t="s">
        <v>173</v>
      </c>
      <c r="E37" s="3" t="s">
        <v>174</v>
      </c>
      <c r="F37" s="3" t="s">
        <v>174</v>
      </c>
      <c r="G37" s="3" t="s">
        <v>174</v>
      </c>
      <c r="H37" s="3" t="s">
        <v>159</v>
      </c>
      <c r="I37" s="3" t="s">
        <v>278</v>
      </c>
      <c r="J37" s="3" t="s">
        <v>261</v>
      </c>
      <c r="K37" s="4">
        <v>732</v>
      </c>
      <c r="L37" s="4">
        <f>=ROUNDDOWN(22.9467084639498,0)</f>
      </c>
      <c r="M37" s="4"/>
      <c r="N37" s="5">
        <v>1</v>
      </c>
      <c r="O37" s="4"/>
      <c r="P37" s="4">
        <f>=ROUNDDOWN({0},0)</f>
      </c>
      <c r="Q37" s="4"/>
      <c r="R37" s="5"/>
      <c r="S37" s="4">
        <v>45</v>
      </c>
      <c r="T37" s="6">
        <v>2295.77</v>
      </c>
      <c r="U37" s="4"/>
      <c r="V37" s="6"/>
      <c r="W37" s="5"/>
      <c r="X37" s="5"/>
      <c r="Y37" s="4"/>
      <c r="Z37" s="6"/>
      <c r="AA37" s="4"/>
      <c r="AB37" s="6"/>
      <c r="AC37" s="5"/>
      <c r="AD37" s="5"/>
      <c r="AE37" s="4"/>
      <c r="AF37" s="6"/>
      <c r="AG37" s="4"/>
      <c r="AH37" s="6"/>
      <c r="AI37" s="5"/>
      <c r="AJ37" s="5"/>
      <c r="AK37" s="4">
        <v>9</v>
      </c>
      <c r="AL37" s="6">
        <v>422.59</v>
      </c>
      <c r="AM37" s="4"/>
      <c r="AN37" s="6"/>
      <c r="AO37" s="5"/>
      <c r="AP37" s="5"/>
      <c r="AQ37" s="4">
        <v>16</v>
      </c>
      <c r="AR37" s="6">
        <v>845.04</v>
      </c>
      <c r="AS37" s="4"/>
      <c r="AT37" s="6"/>
      <c r="AU37" s="5"/>
      <c r="AV37" s="5"/>
      <c r="AW37" s="4">
        <v>11</v>
      </c>
      <c r="AX37" s="6">
        <v>583.16</v>
      </c>
      <c r="AY37" s="4"/>
      <c r="AZ37" s="6"/>
      <c r="BA37" s="5"/>
      <c r="BB37" s="5"/>
      <c r="BC37" s="4"/>
      <c r="BD37" s="6"/>
      <c r="BE37" s="4"/>
      <c r="BF37" s="6"/>
      <c r="BG37" s="5"/>
      <c r="BH37" s="5"/>
      <c r="BI37" s="4">
        <v>5</v>
      </c>
      <c r="BJ37" s="6">
        <v>224.98</v>
      </c>
      <c r="BK37" s="4"/>
      <c r="BL37" s="6"/>
      <c r="BM37" s="5"/>
      <c r="BN37" s="5"/>
      <c r="BO37" s="4">
        <v>4</v>
      </c>
      <c r="BP37" s="6">
        <v>220</v>
      </c>
      <c r="BQ37" s="4"/>
      <c r="BR37" s="6"/>
      <c r="BS37" s="5"/>
      <c r="BT37" s="5"/>
      <c r="BU37" s="4"/>
      <c r="BV37" s="6"/>
      <c r="BW37" s="4"/>
      <c r="BX37" s="6"/>
      <c r="BY37" s="5"/>
      <c r="BZ37" s="5"/>
      <c r="CA37" s="4"/>
      <c r="CB37" s="6"/>
      <c r="CC37" s="4"/>
      <c r="CD37" s="6"/>
      <c r="CE37" s="5"/>
      <c r="CF37" s="5"/>
      <c r="CG37" s="4"/>
      <c r="CH37" s="6"/>
      <c r="CI37" s="4"/>
      <c r="CJ37" s="6"/>
      <c r="CK37" s="5"/>
      <c r="CL37" s="5"/>
      <c r="CM37" s="4"/>
      <c r="CN37" s="6"/>
      <c r="CO37" s="4"/>
      <c r="CP37" s="6"/>
      <c r="CQ37" s="5"/>
      <c r="CR37" s="5"/>
      <c r="CS37" s="4"/>
      <c r="CT37" s="6"/>
      <c r="CU37" s="4"/>
      <c r="CV37" s="6"/>
      <c r="CW37" s="5"/>
      <c r="CX37" s="5"/>
      <c r="CY37" s="4"/>
      <c r="CZ37" s="6"/>
      <c r="DA37" s="4"/>
      <c r="DB37" s="6"/>
      <c r="DC37" s="5"/>
      <c r="DD37" s="5"/>
      <c r="DE37" s="4"/>
      <c r="DF37" s="6"/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/>
      <c r="ED37" s="6"/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  <c r="IA37" s="4"/>
      <c r="IB37" s="6"/>
      <c r="IC37" s="4"/>
      <c r="ID37" s="6"/>
      <c r="IE37" s="5"/>
      <c r="IF37" s="5"/>
      <c r="IG37" s="4"/>
      <c r="IH37" s="6"/>
      <c r="II37" s="4"/>
      <c r="IJ37" s="6"/>
      <c r="IK37" s="5"/>
      <c r="IL37" s="5"/>
      <c r="IM37" s="4"/>
      <c r="IN37" s="6"/>
      <c r="IO37" s="4"/>
      <c r="IP37" s="6"/>
      <c r="IQ37" s="5"/>
      <c r="IR37" s="5"/>
      <c r="IS37" s="4"/>
      <c r="IT37" s="6"/>
      <c r="IU37" s="4"/>
      <c r="IV37" s="6"/>
      <c r="IW37" s="5"/>
      <c r="IX37" s="5"/>
      <c r="IY37" s="4"/>
      <c r="IZ37" s="6"/>
      <c r="JA37" s="4"/>
      <c r="JB37" s="6"/>
      <c r="JC37" s="5"/>
      <c r="JD37" s="5"/>
      <c r="JE37" s="4"/>
      <c r="JF37" s="6"/>
      <c r="JG37" s="4"/>
      <c r="JH37" s="6"/>
      <c r="JI37" s="5"/>
      <c r="JJ37" s="5"/>
      <c r="JK37" s="4">
        <v>732</v>
      </c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</row>
    <row r="38">
      <c r="A38" s="3" t="s">
        <v>148</v>
      </c>
      <c r="B38" s="3" t="s">
        <v>171</v>
      </c>
      <c r="C38" s="3" t="s">
        <v>172</v>
      </c>
      <c r="D38" s="3" t="s">
        <v>173</v>
      </c>
      <c r="E38" s="3" t="s">
        <v>174</v>
      </c>
      <c r="F38" s="3" t="s">
        <v>174</v>
      </c>
      <c r="G38" s="3" t="s">
        <v>174</v>
      </c>
      <c r="H38" s="3" t="s">
        <v>159</v>
      </c>
      <c r="I38" s="3" t="s">
        <v>263</v>
      </c>
      <c r="J38" s="3" t="s">
        <v>261</v>
      </c>
      <c r="K38" s="4">
        <v>862</v>
      </c>
      <c r="L38" s="4">
        <f>=ROUNDDOWN(35.0406504065041,0)</f>
      </c>
      <c r="M38" s="4"/>
      <c r="N38" s="5">
        <v>1</v>
      </c>
      <c r="O38" s="4"/>
      <c r="P38" s="4">
        <f>=ROUNDDOWN({0},0)</f>
      </c>
      <c r="Q38" s="4"/>
      <c r="R38" s="5"/>
      <c r="S38" s="4">
        <v>35</v>
      </c>
      <c r="T38" s="6">
        <v>1887.84</v>
      </c>
      <c r="U38" s="4"/>
      <c r="V38" s="6"/>
      <c r="W38" s="5"/>
      <c r="X38" s="5"/>
      <c r="Y38" s="4"/>
      <c r="Z38" s="6"/>
      <c r="AA38" s="4"/>
      <c r="AB38" s="6"/>
      <c r="AC38" s="5"/>
      <c r="AD38" s="5"/>
      <c r="AE38" s="4"/>
      <c r="AF38" s="6"/>
      <c r="AG38" s="4"/>
      <c r="AH38" s="6"/>
      <c r="AI38" s="5"/>
      <c r="AJ38" s="5"/>
      <c r="AK38" s="4">
        <v>3</v>
      </c>
      <c r="AL38" s="6">
        <v>149.61</v>
      </c>
      <c r="AM38" s="4"/>
      <c r="AN38" s="6"/>
      <c r="AO38" s="5"/>
      <c r="AP38" s="5"/>
      <c r="AQ38" s="4">
        <v>13</v>
      </c>
      <c r="AR38" s="6">
        <v>718.18</v>
      </c>
      <c r="AS38" s="4"/>
      <c r="AT38" s="6"/>
      <c r="AU38" s="5"/>
      <c r="AV38" s="5"/>
      <c r="AW38" s="4">
        <v>12</v>
      </c>
      <c r="AX38" s="6">
        <v>642.56</v>
      </c>
      <c r="AY38" s="4"/>
      <c r="AZ38" s="6"/>
      <c r="BA38" s="5"/>
      <c r="BB38" s="5"/>
      <c r="BC38" s="4"/>
      <c r="BD38" s="6"/>
      <c r="BE38" s="4"/>
      <c r="BF38" s="6"/>
      <c r="BG38" s="5"/>
      <c r="BH38" s="5"/>
      <c r="BI38" s="4">
        <v>2</v>
      </c>
      <c r="BJ38" s="6">
        <v>102.49</v>
      </c>
      <c r="BK38" s="4"/>
      <c r="BL38" s="6"/>
      <c r="BM38" s="5"/>
      <c r="BN38" s="5"/>
      <c r="BO38" s="4">
        <v>5</v>
      </c>
      <c r="BP38" s="6">
        <v>275</v>
      </c>
      <c r="BQ38" s="4"/>
      <c r="BR38" s="6"/>
      <c r="BS38" s="5"/>
      <c r="BT38" s="5"/>
      <c r="BU38" s="4"/>
      <c r="BV38" s="6"/>
      <c r="BW38" s="4"/>
      <c r="BX38" s="6"/>
      <c r="BY38" s="5"/>
      <c r="BZ38" s="5"/>
      <c r="CA38" s="4"/>
      <c r="CB38" s="6"/>
      <c r="CC38" s="4"/>
      <c r="CD38" s="6"/>
      <c r="CE38" s="5"/>
      <c r="CF38" s="5"/>
      <c r="CG38" s="4"/>
      <c r="CH38" s="6"/>
      <c r="CI38" s="4"/>
      <c r="CJ38" s="6"/>
      <c r="CK38" s="5"/>
      <c r="CL38" s="5"/>
      <c r="CM38" s="4"/>
      <c r="CN38" s="6"/>
      <c r="CO38" s="4"/>
      <c r="CP38" s="6"/>
      <c r="CQ38" s="5"/>
      <c r="CR38" s="5"/>
      <c r="CS38" s="4"/>
      <c r="CT38" s="6"/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  <c r="IA38" s="4"/>
      <c r="IB38" s="6"/>
      <c r="IC38" s="4"/>
      <c r="ID38" s="6"/>
      <c r="IE38" s="5"/>
      <c r="IF38" s="5"/>
      <c r="IG38" s="4"/>
      <c r="IH38" s="6"/>
      <c r="II38" s="4"/>
      <c r="IJ38" s="6"/>
      <c r="IK38" s="5"/>
      <c r="IL38" s="5"/>
      <c r="IM38" s="4"/>
      <c r="IN38" s="6"/>
      <c r="IO38" s="4"/>
      <c r="IP38" s="6"/>
      <c r="IQ38" s="5"/>
      <c r="IR38" s="5"/>
      <c r="IS38" s="4"/>
      <c r="IT38" s="6"/>
      <c r="IU38" s="4"/>
      <c r="IV38" s="6"/>
      <c r="IW38" s="5"/>
      <c r="IX38" s="5"/>
      <c r="IY38" s="4"/>
      <c r="IZ38" s="6"/>
      <c r="JA38" s="4"/>
      <c r="JB38" s="6"/>
      <c r="JC38" s="5"/>
      <c r="JD38" s="5"/>
      <c r="JE38" s="4"/>
      <c r="JF38" s="6"/>
      <c r="JG38" s="4"/>
      <c r="JH38" s="6"/>
      <c r="JI38" s="5"/>
      <c r="JJ38" s="5"/>
      <c r="JK38" s="4">
        <v>862</v>
      </c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</row>
    <row r="39">
      <c r="A39" s="3" t="s">
        <v>148</v>
      </c>
      <c r="B39" s="3" t="s">
        <v>175</v>
      </c>
      <c r="C39" s="3" t="s">
        <v>172</v>
      </c>
      <c r="D39" s="3" t="s">
        <v>172</v>
      </c>
      <c r="E39" s="3" t="s">
        <v>177</v>
      </c>
      <c r="F39" s="3" t="s">
        <v>177</v>
      </c>
      <c r="G39" s="3" t="s">
        <v>177</v>
      </c>
      <c r="H39" s="3" t="s">
        <v>162</v>
      </c>
      <c r="I39" s="3" t="s">
        <v>279</v>
      </c>
      <c r="J39" s="3" t="s">
        <v>261</v>
      </c>
      <c r="K39" s="4">
        <v>171</v>
      </c>
      <c r="L39" s="4">
        <f>=ROUNDDOWN(23.1081081081081,0)</f>
      </c>
      <c r="M39" s="4">
        <v>230</v>
      </c>
      <c r="N39" s="5">
        <v>1</v>
      </c>
      <c r="O39" s="4"/>
      <c r="P39" s="4">
        <f>=ROUNDDOWN({0},0)</f>
      </c>
      <c r="Q39" s="4"/>
      <c r="R39" s="5"/>
      <c r="S39" s="4">
        <v>21</v>
      </c>
      <c r="T39" s="6">
        <v>2053.96</v>
      </c>
      <c r="U39" s="4"/>
      <c r="V39" s="6"/>
      <c r="W39" s="5"/>
      <c r="X39" s="5"/>
      <c r="Y39" s="4"/>
      <c r="Z39" s="6"/>
      <c r="AA39" s="4"/>
      <c r="AB39" s="6"/>
      <c r="AC39" s="5"/>
      <c r="AD39" s="5"/>
      <c r="AE39" s="4"/>
      <c r="AF39" s="6"/>
      <c r="AG39" s="4"/>
      <c r="AH39" s="6"/>
      <c r="AI39" s="5"/>
      <c r="AJ39" s="5"/>
      <c r="AK39" s="4">
        <v>13</v>
      </c>
      <c r="AL39" s="6">
        <v>1254.69</v>
      </c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>
        <v>1</v>
      </c>
      <c r="AX39" s="6">
        <v>107.99</v>
      </c>
      <c r="AY39" s="4"/>
      <c r="AZ39" s="6"/>
      <c r="BA39" s="5"/>
      <c r="BB39" s="5"/>
      <c r="BC39" s="4"/>
      <c r="BD39" s="6"/>
      <c r="BE39" s="4"/>
      <c r="BF39" s="6"/>
      <c r="BG39" s="5"/>
      <c r="BH39" s="5"/>
      <c r="BI39" s="4">
        <v>5</v>
      </c>
      <c r="BJ39" s="6">
        <v>469.96</v>
      </c>
      <c r="BK39" s="4"/>
      <c r="BL39" s="6"/>
      <c r="BM39" s="5"/>
      <c r="BN39" s="5"/>
      <c r="BO39" s="4">
        <v>2</v>
      </c>
      <c r="BP39" s="6">
        <v>221.32</v>
      </c>
      <c r="BQ39" s="4"/>
      <c r="BR39" s="6"/>
      <c r="BS39" s="5"/>
      <c r="BT39" s="5"/>
      <c r="BU39" s="4"/>
      <c r="BV39" s="6"/>
      <c r="BW39" s="4"/>
      <c r="BX39" s="6"/>
      <c r="BY39" s="5"/>
      <c r="BZ39" s="5"/>
      <c r="CA39" s="4"/>
      <c r="CB39" s="6"/>
      <c r="CC39" s="4"/>
      <c r="CD39" s="6"/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/>
      <c r="CV39" s="6"/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  <c r="IA39" s="4"/>
      <c r="IB39" s="6"/>
      <c r="IC39" s="4"/>
      <c r="ID39" s="6"/>
      <c r="IE39" s="5"/>
      <c r="IF39" s="5"/>
      <c r="IG39" s="4"/>
      <c r="IH39" s="6"/>
      <c r="II39" s="4"/>
      <c r="IJ39" s="6"/>
      <c r="IK39" s="5"/>
      <c r="IL39" s="5"/>
      <c r="IM39" s="4"/>
      <c r="IN39" s="6"/>
      <c r="IO39" s="4"/>
      <c r="IP39" s="6"/>
      <c r="IQ39" s="5"/>
      <c r="IR39" s="5"/>
      <c r="IS39" s="4"/>
      <c r="IT39" s="6"/>
      <c r="IU39" s="4"/>
      <c r="IV39" s="6"/>
      <c r="IW39" s="5"/>
      <c r="IX39" s="5"/>
      <c r="IY39" s="4"/>
      <c r="IZ39" s="6"/>
      <c r="JA39" s="4"/>
      <c r="JB39" s="6"/>
      <c r="JC39" s="5"/>
      <c r="JD39" s="5"/>
      <c r="JE39" s="4"/>
      <c r="JF39" s="6"/>
      <c r="JG39" s="4"/>
      <c r="JH39" s="6"/>
      <c r="JI39" s="5"/>
      <c r="JJ39" s="5"/>
      <c r="JK39" s="4">
        <v>171</v>
      </c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>
        <v>100</v>
      </c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>
        <v>130</v>
      </c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</row>
    <row r="40">
      <c r="A40" s="3" t="s">
        <v>148</v>
      </c>
      <c r="B40" s="3" t="s">
        <v>175</v>
      </c>
      <c r="C40" s="3" t="s">
        <v>176</v>
      </c>
      <c r="D40" s="3" t="s">
        <v>176</v>
      </c>
      <c r="E40" s="3" t="s">
        <v>177</v>
      </c>
      <c r="F40" s="3" t="s">
        <v>177</v>
      </c>
      <c r="G40" s="3" t="s">
        <v>177</v>
      </c>
      <c r="H40" s="3" t="s">
        <v>162</v>
      </c>
      <c r="I40" s="3" t="s">
        <v>279</v>
      </c>
      <c r="J40" s="3" t="s">
        <v>261</v>
      </c>
      <c r="K40" s="4">
        <v>324</v>
      </c>
      <c r="L40" s="4">
        <f>=ROUNDDOWN(32.4,0)</f>
      </c>
      <c r="M40" s="4">
        <v>140</v>
      </c>
      <c r="N40" s="5">
        <v>1</v>
      </c>
      <c r="O40" s="4"/>
      <c r="P40" s="4">
        <f>=ROUNDDOWN({0},0)</f>
      </c>
      <c r="Q40" s="4"/>
      <c r="R40" s="5"/>
      <c r="S40" s="4">
        <v>21</v>
      </c>
      <c r="T40" s="6">
        <v>1656.92</v>
      </c>
      <c r="U40" s="4"/>
      <c r="V40" s="6"/>
      <c r="W40" s="5"/>
      <c r="X40" s="5"/>
      <c r="Y40" s="4"/>
      <c r="Z40" s="6"/>
      <c r="AA40" s="4"/>
      <c r="AB40" s="6"/>
      <c r="AC40" s="5"/>
      <c r="AD40" s="5"/>
      <c r="AE40" s="4"/>
      <c r="AF40" s="6"/>
      <c r="AG40" s="4"/>
      <c r="AH40" s="6"/>
      <c r="AI40" s="5"/>
      <c r="AJ40" s="5"/>
      <c r="AK40" s="4">
        <v>13</v>
      </c>
      <c r="AL40" s="6">
        <v>1039.45</v>
      </c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/>
      <c r="AX40" s="6"/>
      <c r="AY40" s="4"/>
      <c r="AZ40" s="6"/>
      <c r="BA40" s="5"/>
      <c r="BB40" s="5"/>
      <c r="BC40" s="4">
        <v>2</v>
      </c>
      <c r="BD40" s="6">
        <v>157.49</v>
      </c>
      <c r="BE40" s="4"/>
      <c r="BF40" s="6"/>
      <c r="BG40" s="5"/>
      <c r="BH40" s="5"/>
      <c r="BI40" s="4">
        <v>5</v>
      </c>
      <c r="BJ40" s="6">
        <v>379.98</v>
      </c>
      <c r="BK40" s="4"/>
      <c r="BL40" s="6"/>
      <c r="BM40" s="5"/>
      <c r="BN40" s="5"/>
      <c r="BO40" s="4">
        <v>1</v>
      </c>
      <c r="BP40" s="6">
        <v>80</v>
      </c>
      <c r="BQ40" s="4"/>
      <c r="BR40" s="6"/>
      <c r="BS40" s="5"/>
      <c r="BT40" s="5"/>
      <c r="BU40" s="4"/>
      <c r="BV40" s="6"/>
      <c r="BW40" s="4"/>
      <c r="BX40" s="6"/>
      <c r="BY40" s="5"/>
      <c r="BZ40" s="5"/>
      <c r="CA40" s="4"/>
      <c r="CB40" s="6"/>
      <c r="CC40" s="4"/>
      <c r="CD40" s="6"/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  <c r="IA40" s="4"/>
      <c r="IB40" s="6"/>
      <c r="IC40" s="4"/>
      <c r="ID40" s="6"/>
      <c r="IE40" s="5"/>
      <c r="IF40" s="5"/>
      <c r="IG40" s="4"/>
      <c r="IH40" s="6"/>
      <c r="II40" s="4"/>
      <c r="IJ40" s="6"/>
      <c r="IK40" s="5"/>
      <c r="IL40" s="5"/>
      <c r="IM40" s="4"/>
      <c r="IN40" s="6"/>
      <c r="IO40" s="4"/>
      <c r="IP40" s="6"/>
      <c r="IQ40" s="5"/>
      <c r="IR40" s="5"/>
      <c r="IS40" s="4"/>
      <c r="IT40" s="6"/>
      <c r="IU40" s="4"/>
      <c r="IV40" s="6"/>
      <c r="IW40" s="5"/>
      <c r="IX40" s="5"/>
      <c r="IY40" s="4"/>
      <c r="IZ40" s="6"/>
      <c r="JA40" s="4"/>
      <c r="JB40" s="6"/>
      <c r="JC40" s="5"/>
      <c r="JD40" s="5"/>
      <c r="JE40" s="4"/>
      <c r="JF40" s="6"/>
      <c r="JG40" s="4"/>
      <c r="JH40" s="6"/>
      <c r="JI40" s="5"/>
      <c r="JJ40" s="5"/>
      <c r="JK40" s="4">
        <v>324</v>
      </c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>
        <v>140</v>
      </c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</row>
    <row r="41">
      <c r="A41" s="3" t="s">
        <v>148</v>
      </c>
      <c r="B41" s="3" t="s">
        <v>175</v>
      </c>
      <c r="C41" s="3" t="s">
        <v>176</v>
      </c>
      <c r="D41" s="3" t="s">
        <v>176</v>
      </c>
      <c r="E41" s="3" t="s">
        <v>177</v>
      </c>
      <c r="F41" s="3" t="s">
        <v>177</v>
      </c>
      <c r="G41" s="3" t="s">
        <v>177</v>
      </c>
      <c r="H41" s="3" t="s">
        <v>162</v>
      </c>
      <c r="I41" s="3" t="s">
        <v>280</v>
      </c>
      <c r="J41" s="3" t="s">
        <v>261</v>
      </c>
      <c r="K41" s="4">
        <v>420</v>
      </c>
      <c r="L41" s="4">
        <f>=ROUNDDOWN(46.6666666666667,0)</f>
      </c>
      <c r="M41" s="4">
        <v>60</v>
      </c>
      <c r="N41" s="5">
        <v>1</v>
      </c>
      <c r="O41" s="4"/>
      <c r="P41" s="4">
        <f>=ROUNDDOWN({0},0)</f>
      </c>
      <c r="Q41" s="4"/>
      <c r="R41" s="5"/>
      <c r="S41" s="4">
        <v>29</v>
      </c>
      <c r="T41" s="6">
        <v>2149.73</v>
      </c>
      <c r="U41" s="4"/>
      <c r="V41" s="6"/>
      <c r="W41" s="5"/>
      <c r="X41" s="5"/>
      <c r="Y41" s="4"/>
      <c r="Z41" s="6"/>
      <c r="AA41" s="4"/>
      <c r="AB41" s="6"/>
      <c r="AC41" s="5"/>
      <c r="AD41" s="5"/>
      <c r="AE41" s="4"/>
      <c r="AF41" s="6"/>
      <c r="AG41" s="4"/>
      <c r="AH41" s="6"/>
      <c r="AI41" s="5"/>
      <c r="AJ41" s="5"/>
      <c r="AK41" s="4">
        <v>6</v>
      </c>
      <c r="AL41" s="6">
        <v>461.96</v>
      </c>
      <c r="AM41" s="4"/>
      <c r="AN41" s="6"/>
      <c r="AO41" s="5"/>
      <c r="AP41" s="5"/>
      <c r="AQ41" s="4"/>
      <c r="AR41" s="6"/>
      <c r="AS41" s="4"/>
      <c r="AT41" s="6"/>
      <c r="AU41" s="5"/>
      <c r="AV41" s="5"/>
      <c r="AW41" s="4">
        <v>1</v>
      </c>
      <c r="AX41" s="6">
        <v>86.4</v>
      </c>
      <c r="AY41" s="4"/>
      <c r="AZ41" s="6"/>
      <c r="BA41" s="5"/>
      <c r="BB41" s="5"/>
      <c r="BC41" s="4">
        <v>4</v>
      </c>
      <c r="BD41" s="6">
        <v>325.49</v>
      </c>
      <c r="BE41" s="4"/>
      <c r="BF41" s="6"/>
      <c r="BG41" s="5"/>
      <c r="BH41" s="5"/>
      <c r="BI41" s="4">
        <v>15</v>
      </c>
      <c r="BJ41" s="6">
        <v>1065.91</v>
      </c>
      <c r="BK41" s="4"/>
      <c r="BL41" s="6"/>
      <c r="BM41" s="5"/>
      <c r="BN41" s="5"/>
      <c r="BO41" s="4">
        <v>3</v>
      </c>
      <c r="BP41" s="6">
        <v>209.97</v>
      </c>
      <c r="BQ41" s="4"/>
      <c r="BR41" s="6"/>
      <c r="BS41" s="5"/>
      <c r="BT41" s="5"/>
      <c r="BU41" s="4"/>
      <c r="BV41" s="6"/>
      <c r="BW41" s="4"/>
      <c r="BX41" s="6"/>
      <c r="BY41" s="5"/>
      <c r="BZ41" s="5"/>
      <c r="CA41" s="4"/>
      <c r="CB41" s="6"/>
      <c r="CC41" s="4"/>
      <c r="CD41" s="6"/>
      <c r="CE41" s="5"/>
      <c r="CF41" s="5"/>
      <c r="CG41" s="4"/>
      <c r="CH41" s="6"/>
      <c r="CI41" s="4"/>
      <c r="CJ41" s="6"/>
      <c r="CK41" s="5"/>
      <c r="CL41" s="5"/>
      <c r="CM41" s="4"/>
      <c r="CN41" s="6"/>
      <c r="CO41" s="4"/>
      <c r="CP41" s="6"/>
      <c r="CQ41" s="5"/>
      <c r="CR41" s="5"/>
      <c r="CS41" s="4"/>
      <c r="CT41" s="6"/>
      <c r="CU41" s="4"/>
      <c r="CV41" s="6"/>
      <c r="CW41" s="5"/>
      <c r="CX41" s="5"/>
      <c r="CY41" s="4"/>
      <c r="CZ41" s="6"/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/>
      <c r="ED41" s="6"/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  <c r="IA41" s="4"/>
      <c r="IB41" s="6"/>
      <c r="IC41" s="4"/>
      <c r="ID41" s="6"/>
      <c r="IE41" s="5"/>
      <c r="IF41" s="5"/>
      <c r="IG41" s="4"/>
      <c r="IH41" s="6"/>
      <c r="II41" s="4"/>
      <c r="IJ41" s="6"/>
      <c r="IK41" s="5"/>
      <c r="IL41" s="5"/>
      <c r="IM41" s="4"/>
      <c r="IN41" s="6"/>
      <c r="IO41" s="4"/>
      <c r="IP41" s="6"/>
      <c r="IQ41" s="5"/>
      <c r="IR41" s="5"/>
      <c r="IS41" s="4"/>
      <c r="IT41" s="6"/>
      <c r="IU41" s="4"/>
      <c r="IV41" s="6"/>
      <c r="IW41" s="5"/>
      <c r="IX41" s="5"/>
      <c r="IY41" s="4"/>
      <c r="IZ41" s="6"/>
      <c r="JA41" s="4"/>
      <c r="JB41" s="6"/>
      <c r="JC41" s="5"/>
      <c r="JD41" s="5"/>
      <c r="JE41" s="4"/>
      <c r="JF41" s="6"/>
      <c r="JG41" s="4"/>
      <c r="JH41" s="6"/>
      <c r="JI41" s="5"/>
      <c r="JJ41" s="5"/>
      <c r="JK41" s="4">
        <v>418</v>
      </c>
      <c r="JL41" s="4"/>
      <c r="JM41" s="4"/>
      <c r="JN41" s="4"/>
      <c r="JO41" s="4"/>
      <c r="JP41" s="4"/>
      <c r="JQ41" s="4"/>
      <c r="JR41" s="4">
        <v>2</v>
      </c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>
        <v>60</v>
      </c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</row>
    <row r="42">
      <c r="A42" s="3" t="s">
        <v>148</v>
      </c>
      <c r="B42" s="3" t="s">
        <v>175</v>
      </c>
      <c r="C42" s="3" t="s">
        <v>172</v>
      </c>
      <c r="D42" s="3" t="s">
        <v>172</v>
      </c>
      <c r="E42" s="3" t="s">
        <v>177</v>
      </c>
      <c r="F42" s="3" t="s">
        <v>177</v>
      </c>
      <c r="G42" s="3" t="s">
        <v>177</v>
      </c>
      <c r="H42" s="3" t="s">
        <v>162</v>
      </c>
      <c r="I42" s="3" t="s">
        <v>280</v>
      </c>
      <c r="J42" s="3" t="s">
        <v>261</v>
      </c>
      <c r="K42" s="4">
        <v>181</v>
      </c>
      <c r="L42" s="4">
        <f>=ROUNDDOWN(23.2051282051282,0)</f>
      </c>
      <c r="M42" s="4">
        <v>190</v>
      </c>
      <c r="N42" s="5">
        <v>1</v>
      </c>
      <c r="O42" s="4"/>
      <c r="P42" s="4">
        <f>=ROUNDDOWN({0},0)</f>
      </c>
      <c r="Q42" s="4"/>
      <c r="R42" s="5"/>
      <c r="S42" s="4">
        <v>8</v>
      </c>
      <c r="T42" s="6">
        <v>774.19</v>
      </c>
      <c r="U42" s="4"/>
      <c r="V42" s="6"/>
      <c r="W42" s="5"/>
      <c r="X42" s="5"/>
      <c r="Y42" s="4"/>
      <c r="Z42" s="6"/>
      <c r="AA42" s="4"/>
      <c r="AB42" s="6"/>
      <c r="AC42" s="5"/>
      <c r="AD42" s="5"/>
      <c r="AE42" s="4"/>
      <c r="AF42" s="6"/>
      <c r="AG42" s="4"/>
      <c r="AH42" s="6"/>
      <c r="AI42" s="5"/>
      <c r="AJ42" s="5"/>
      <c r="AK42" s="4">
        <v>1</v>
      </c>
      <c r="AL42" s="6">
        <v>89.25</v>
      </c>
      <c r="AM42" s="4"/>
      <c r="AN42" s="6"/>
      <c r="AO42" s="5"/>
      <c r="AP42" s="5"/>
      <c r="AQ42" s="4"/>
      <c r="AR42" s="6"/>
      <c r="AS42" s="4"/>
      <c r="AT42" s="6"/>
      <c r="AU42" s="5"/>
      <c r="AV42" s="5"/>
      <c r="AW42" s="4"/>
      <c r="AX42" s="6"/>
      <c r="AY42" s="4"/>
      <c r="AZ42" s="6"/>
      <c r="BA42" s="5"/>
      <c r="BB42" s="5"/>
      <c r="BC42" s="4"/>
      <c r="BD42" s="6"/>
      <c r="BE42" s="4"/>
      <c r="BF42" s="6"/>
      <c r="BG42" s="5"/>
      <c r="BH42" s="5"/>
      <c r="BI42" s="4">
        <v>3</v>
      </c>
      <c r="BJ42" s="6">
        <v>284.98</v>
      </c>
      <c r="BK42" s="4"/>
      <c r="BL42" s="6"/>
      <c r="BM42" s="5"/>
      <c r="BN42" s="5"/>
      <c r="BO42" s="4">
        <v>4</v>
      </c>
      <c r="BP42" s="6">
        <v>399.96</v>
      </c>
      <c r="BQ42" s="4"/>
      <c r="BR42" s="6"/>
      <c r="BS42" s="5"/>
      <c r="BT42" s="5"/>
      <c r="BU42" s="4"/>
      <c r="BV42" s="6"/>
      <c r="BW42" s="4"/>
      <c r="BX42" s="6"/>
      <c r="BY42" s="5"/>
      <c r="BZ42" s="5"/>
      <c r="CA42" s="4"/>
      <c r="CB42" s="6"/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/>
      <c r="CT42" s="6"/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/>
      <c r="DF42" s="6"/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  <c r="IA42" s="4"/>
      <c r="IB42" s="6"/>
      <c r="IC42" s="4"/>
      <c r="ID42" s="6"/>
      <c r="IE42" s="5"/>
      <c r="IF42" s="5"/>
      <c r="IG42" s="4"/>
      <c r="IH42" s="6"/>
      <c r="II42" s="4"/>
      <c r="IJ42" s="6"/>
      <c r="IK42" s="5"/>
      <c r="IL42" s="5"/>
      <c r="IM42" s="4"/>
      <c r="IN42" s="6"/>
      <c r="IO42" s="4"/>
      <c r="IP42" s="6"/>
      <c r="IQ42" s="5"/>
      <c r="IR42" s="5"/>
      <c r="IS42" s="4"/>
      <c r="IT42" s="6"/>
      <c r="IU42" s="4"/>
      <c r="IV42" s="6"/>
      <c r="IW42" s="5"/>
      <c r="IX42" s="5"/>
      <c r="IY42" s="4"/>
      <c r="IZ42" s="6"/>
      <c r="JA42" s="4"/>
      <c r="JB42" s="6"/>
      <c r="JC42" s="5"/>
      <c r="JD42" s="5"/>
      <c r="JE42" s="4"/>
      <c r="JF42" s="6"/>
      <c r="JG42" s="4"/>
      <c r="JH42" s="6"/>
      <c r="JI42" s="5"/>
      <c r="JJ42" s="5"/>
      <c r="JK42" s="4">
        <v>181</v>
      </c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>
        <v>100</v>
      </c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>
        <v>90</v>
      </c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</row>
    <row r="43">
      <c r="A43" s="3" t="s">
        <v>148</v>
      </c>
      <c r="B43" s="3" t="s">
        <v>175</v>
      </c>
      <c r="C43" s="3" t="s">
        <v>176</v>
      </c>
      <c r="D43" s="3" t="s">
        <v>176</v>
      </c>
      <c r="E43" s="3" t="s">
        <v>177</v>
      </c>
      <c r="F43" s="3" t="s">
        <v>177</v>
      </c>
      <c r="G43" s="3" t="s">
        <v>177</v>
      </c>
      <c r="H43" s="3" t="s">
        <v>162</v>
      </c>
      <c r="I43" s="3" t="s">
        <v>281</v>
      </c>
      <c r="J43" s="3" t="s">
        <v>261</v>
      </c>
      <c r="K43" s="4">
        <v>293</v>
      </c>
      <c r="L43" s="4">
        <f>=ROUNDDOWN(41.8571428571429,0)</f>
      </c>
      <c r="M43" s="4">
        <v>90</v>
      </c>
      <c r="N43" s="5">
        <v>1</v>
      </c>
      <c r="O43" s="4"/>
      <c r="P43" s="4">
        <f>=ROUNDDOWN({0},0)</f>
      </c>
      <c r="Q43" s="4"/>
      <c r="R43" s="5"/>
      <c r="S43" s="4">
        <v>9</v>
      </c>
      <c r="T43" s="6">
        <v>688.95</v>
      </c>
      <c r="U43" s="4"/>
      <c r="V43" s="6"/>
      <c r="W43" s="5"/>
      <c r="X43" s="5"/>
      <c r="Y43" s="4"/>
      <c r="Z43" s="6"/>
      <c r="AA43" s="4"/>
      <c r="AB43" s="6"/>
      <c r="AC43" s="5"/>
      <c r="AD43" s="5"/>
      <c r="AE43" s="4"/>
      <c r="AF43" s="6"/>
      <c r="AG43" s="4"/>
      <c r="AH43" s="6"/>
      <c r="AI43" s="5"/>
      <c r="AJ43" s="5"/>
      <c r="AK43" s="4">
        <v>5</v>
      </c>
      <c r="AL43" s="6">
        <v>398.98</v>
      </c>
      <c r="AM43" s="4"/>
      <c r="AN43" s="6"/>
      <c r="AO43" s="5"/>
      <c r="AP43" s="5"/>
      <c r="AQ43" s="4"/>
      <c r="AR43" s="6"/>
      <c r="AS43" s="4"/>
      <c r="AT43" s="6"/>
      <c r="AU43" s="5"/>
      <c r="AV43" s="5"/>
      <c r="AW43" s="4"/>
      <c r="AX43" s="6"/>
      <c r="AY43" s="4"/>
      <c r="AZ43" s="6"/>
      <c r="BA43" s="5"/>
      <c r="BB43" s="5"/>
      <c r="BC43" s="4"/>
      <c r="BD43" s="6"/>
      <c r="BE43" s="4"/>
      <c r="BF43" s="6"/>
      <c r="BG43" s="5"/>
      <c r="BH43" s="5"/>
      <c r="BI43" s="4">
        <v>4</v>
      </c>
      <c r="BJ43" s="6">
        <v>289.97</v>
      </c>
      <c r="BK43" s="4"/>
      <c r="BL43" s="6"/>
      <c r="BM43" s="5"/>
      <c r="BN43" s="5"/>
      <c r="BO43" s="4"/>
      <c r="BP43" s="6"/>
      <c r="BQ43" s="4"/>
      <c r="BR43" s="6"/>
      <c r="BS43" s="5"/>
      <c r="BT43" s="5"/>
      <c r="BU43" s="4"/>
      <c r="BV43" s="6"/>
      <c r="BW43" s="4"/>
      <c r="BX43" s="6"/>
      <c r="BY43" s="5"/>
      <c r="BZ43" s="5"/>
      <c r="CA43" s="4"/>
      <c r="CB43" s="6"/>
      <c r="CC43" s="4"/>
      <c r="CD43" s="6"/>
      <c r="CE43" s="5"/>
      <c r="CF43" s="5"/>
      <c r="CG43" s="4"/>
      <c r="CH43" s="6"/>
      <c r="CI43" s="4"/>
      <c r="CJ43" s="6"/>
      <c r="CK43" s="5"/>
      <c r="CL43" s="5"/>
      <c r="CM43" s="4"/>
      <c r="CN43" s="6"/>
      <c r="CO43" s="4"/>
      <c r="CP43" s="6"/>
      <c r="CQ43" s="5"/>
      <c r="CR43" s="5"/>
      <c r="CS43" s="4"/>
      <c r="CT43" s="6"/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/>
      <c r="DX43" s="6"/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  <c r="IA43" s="4"/>
      <c r="IB43" s="6"/>
      <c r="IC43" s="4"/>
      <c r="ID43" s="6"/>
      <c r="IE43" s="5"/>
      <c r="IF43" s="5"/>
      <c r="IG43" s="4"/>
      <c r="IH43" s="6"/>
      <c r="II43" s="4"/>
      <c r="IJ43" s="6"/>
      <c r="IK43" s="5"/>
      <c r="IL43" s="5"/>
      <c r="IM43" s="4"/>
      <c r="IN43" s="6"/>
      <c r="IO43" s="4"/>
      <c r="IP43" s="6"/>
      <c r="IQ43" s="5"/>
      <c r="IR43" s="5"/>
      <c r="IS43" s="4"/>
      <c r="IT43" s="6"/>
      <c r="IU43" s="4"/>
      <c r="IV43" s="6"/>
      <c r="IW43" s="5"/>
      <c r="IX43" s="5"/>
      <c r="IY43" s="4"/>
      <c r="IZ43" s="6"/>
      <c r="JA43" s="4"/>
      <c r="JB43" s="6"/>
      <c r="JC43" s="5"/>
      <c r="JD43" s="5"/>
      <c r="JE43" s="4"/>
      <c r="JF43" s="6"/>
      <c r="JG43" s="4"/>
      <c r="JH43" s="6"/>
      <c r="JI43" s="5"/>
      <c r="JJ43" s="5"/>
      <c r="JK43" s="4">
        <v>291</v>
      </c>
      <c r="JL43" s="4"/>
      <c r="JM43" s="4"/>
      <c r="JN43" s="4"/>
      <c r="JO43" s="4"/>
      <c r="JP43" s="4"/>
      <c r="JQ43" s="4"/>
      <c r="JR43" s="4">
        <v>2</v>
      </c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>
        <v>90</v>
      </c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</row>
    <row r="44">
      <c r="A44" s="3" t="s">
        <v>148</v>
      </c>
      <c r="B44" s="3" t="s">
        <v>175</v>
      </c>
      <c r="C44" s="3" t="s">
        <v>172</v>
      </c>
      <c r="D44" s="3" t="s">
        <v>172</v>
      </c>
      <c r="E44" s="3" t="s">
        <v>177</v>
      </c>
      <c r="F44" s="3" t="s">
        <v>177</v>
      </c>
      <c r="G44" s="3" t="s">
        <v>177</v>
      </c>
      <c r="H44" s="3" t="s">
        <v>162</v>
      </c>
      <c r="I44" s="3" t="s">
        <v>281</v>
      </c>
      <c r="J44" s="3" t="s">
        <v>261</v>
      </c>
      <c r="K44" s="4">
        <v>199</v>
      </c>
      <c r="L44" s="4">
        <f>=ROUNDDOWN(39.8,0)</f>
      </c>
      <c r="M44" s="4">
        <v>90</v>
      </c>
      <c r="N44" s="5">
        <v>1</v>
      </c>
      <c r="O44" s="4"/>
      <c r="P44" s="4">
        <f>=ROUNDDOWN({0},0)</f>
      </c>
      <c r="Q44" s="4"/>
      <c r="R44" s="5"/>
      <c r="S44" s="4">
        <v>4</v>
      </c>
      <c r="T44" s="6">
        <v>377.98</v>
      </c>
      <c r="U44" s="4"/>
      <c r="V44" s="6"/>
      <c r="W44" s="5"/>
      <c r="X44" s="5"/>
      <c r="Y44" s="4"/>
      <c r="Z44" s="6"/>
      <c r="AA44" s="4"/>
      <c r="AB44" s="6"/>
      <c r="AC44" s="5"/>
      <c r="AD44" s="5"/>
      <c r="AE44" s="4"/>
      <c r="AF44" s="6"/>
      <c r="AG44" s="4"/>
      <c r="AH44" s="6"/>
      <c r="AI44" s="5"/>
      <c r="AJ44" s="5"/>
      <c r="AK44" s="4"/>
      <c r="AL44" s="6"/>
      <c r="AM44" s="4"/>
      <c r="AN44" s="6"/>
      <c r="AO44" s="5"/>
      <c r="AP44" s="5"/>
      <c r="AQ44" s="4"/>
      <c r="AR44" s="6"/>
      <c r="AS44" s="4"/>
      <c r="AT44" s="6"/>
      <c r="AU44" s="5"/>
      <c r="AV44" s="5"/>
      <c r="AW44" s="4">
        <v>1</v>
      </c>
      <c r="AX44" s="6">
        <v>107.99</v>
      </c>
      <c r="AY44" s="4"/>
      <c r="AZ44" s="6"/>
      <c r="BA44" s="5"/>
      <c r="BB44" s="5"/>
      <c r="BC44" s="4"/>
      <c r="BD44" s="6"/>
      <c r="BE44" s="4"/>
      <c r="BF44" s="6"/>
      <c r="BG44" s="5"/>
      <c r="BH44" s="5"/>
      <c r="BI44" s="4">
        <v>2</v>
      </c>
      <c r="BJ44" s="6">
        <v>170</v>
      </c>
      <c r="BK44" s="4"/>
      <c r="BL44" s="6"/>
      <c r="BM44" s="5"/>
      <c r="BN44" s="5"/>
      <c r="BO44" s="4">
        <v>1</v>
      </c>
      <c r="BP44" s="6">
        <v>99.99</v>
      </c>
      <c r="BQ44" s="4"/>
      <c r="BR44" s="6"/>
      <c r="BS44" s="5"/>
      <c r="BT44" s="5"/>
      <c r="BU44" s="4"/>
      <c r="BV44" s="6"/>
      <c r="BW44" s="4"/>
      <c r="BX44" s="6"/>
      <c r="BY44" s="5"/>
      <c r="BZ44" s="5"/>
      <c r="CA44" s="4"/>
      <c r="CB44" s="6"/>
      <c r="CC44" s="4"/>
      <c r="CD44" s="6"/>
      <c r="CE44" s="5"/>
      <c r="CF44" s="5"/>
      <c r="CG44" s="4"/>
      <c r="CH44" s="6"/>
      <c r="CI44" s="4"/>
      <c r="CJ44" s="6"/>
      <c r="CK44" s="5"/>
      <c r="CL44" s="5"/>
      <c r="CM44" s="4"/>
      <c r="CN44" s="6"/>
      <c r="CO44" s="4"/>
      <c r="CP44" s="6"/>
      <c r="CQ44" s="5"/>
      <c r="CR44" s="5"/>
      <c r="CS44" s="4"/>
      <c r="CT44" s="6"/>
      <c r="CU44" s="4"/>
      <c r="CV44" s="6"/>
      <c r="CW44" s="5"/>
      <c r="CX44" s="5"/>
      <c r="CY44" s="4"/>
      <c r="CZ44" s="6"/>
      <c r="DA44" s="4"/>
      <c r="DB44" s="6"/>
      <c r="DC44" s="5"/>
      <c r="DD44" s="5"/>
      <c r="DE44" s="4"/>
      <c r="DF44" s="6"/>
      <c r="DG44" s="4"/>
      <c r="DH44" s="6"/>
      <c r="DI44" s="5"/>
      <c r="DJ44" s="5"/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  <c r="IA44" s="4"/>
      <c r="IB44" s="6"/>
      <c r="IC44" s="4"/>
      <c r="ID44" s="6"/>
      <c r="IE44" s="5"/>
      <c r="IF44" s="5"/>
      <c r="IG44" s="4"/>
      <c r="IH44" s="6"/>
      <c r="II44" s="4"/>
      <c r="IJ44" s="6"/>
      <c r="IK44" s="5"/>
      <c r="IL44" s="5"/>
      <c r="IM44" s="4"/>
      <c r="IN44" s="6"/>
      <c r="IO44" s="4"/>
      <c r="IP44" s="6"/>
      <c r="IQ44" s="5"/>
      <c r="IR44" s="5"/>
      <c r="IS44" s="4"/>
      <c r="IT44" s="6"/>
      <c r="IU44" s="4"/>
      <c r="IV44" s="6"/>
      <c r="IW44" s="5"/>
      <c r="IX44" s="5"/>
      <c r="IY44" s="4"/>
      <c r="IZ44" s="6"/>
      <c r="JA44" s="4"/>
      <c r="JB44" s="6"/>
      <c r="JC44" s="5"/>
      <c r="JD44" s="5"/>
      <c r="JE44" s="4"/>
      <c r="JF44" s="6"/>
      <c r="JG44" s="4"/>
      <c r="JH44" s="6"/>
      <c r="JI44" s="5"/>
      <c r="JJ44" s="5"/>
      <c r="JK44" s="4">
        <v>199</v>
      </c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>
        <v>50</v>
      </c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>
        <v>40</v>
      </c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</row>
    <row r="45">
      <c r="A45" s="3" t="s">
        <v>148</v>
      </c>
      <c r="B45" s="3" t="s">
        <v>160</v>
      </c>
      <c r="C45" s="3" t="s">
        <v>150</v>
      </c>
      <c r="D45" s="3" t="s">
        <v>178</v>
      </c>
      <c r="E45" s="3" t="s">
        <v>179</v>
      </c>
      <c r="F45" s="3" t="s">
        <v>179</v>
      </c>
      <c r="G45" s="3" t="s">
        <v>179</v>
      </c>
      <c r="H45" s="3" t="s">
        <v>180</v>
      </c>
      <c r="I45" s="3" t="s">
        <v>255</v>
      </c>
      <c r="J45" s="3" t="s">
        <v>257</v>
      </c>
      <c r="K45" s="4">
        <v>1088</v>
      </c>
      <c r="L45" s="4">
        <f>=ROUNDDOWN(16.7384615384615,0)</f>
      </c>
      <c r="M45" s="4">
        <v>970</v>
      </c>
      <c r="N45" s="5">
        <v>1</v>
      </c>
      <c r="O45" s="4"/>
      <c r="P45" s="4">
        <f>=ROUNDDOWN({0},0)</f>
      </c>
      <c r="Q45" s="4"/>
      <c r="R45" s="5"/>
      <c r="S45" s="4">
        <v>51</v>
      </c>
      <c r="T45" s="6">
        <v>5945.07</v>
      </c>
      <c r="U45" s="4">
        <v>39</v>
      </c>
      <c r="V45" s="6">
        <v>4428.97</v>
      </c>
      <c r="W45" s="5">
        <v>0.3077</v>
      </c>
      <c r="X45" s="5">
        <v>0.3423</v>
      </c>
      <c r="Y45" s="4">
        <v>1</v>
      </c>
      <c r="Z45" s="6">
        <v>141.77</v>
      </c>
      <c r="AA45" s="4">
        <v>7</v>
      </c>
      <c r="AB45" s="6">
        <v>794.51</v>
      </c>
      <c r="AC45" s="5">
        <v>-0.8571</v>
      </c>
      <c r="AD45" s="5">
        <v>-0.8216</v>
      </c>
      <c r="AE45" s="4">
        <v>11</v>
      </c>
      <c r="AF45" s="6">
        <v>1204.98</v>
      </c>
      <c r="AG45" s="4">
        <v>6</v>
      </c>
      <c r="AH45" s="6">
        <v>601.08</v>
      </c>
      <c r="AI45" s="5">
        <v>0.8333</v>
      </c>
      <c r="AJ45" s="5">
        <v>1.0047</v>
      </c>
      <c r="AK45" s="4">
        <v>4</v>
      </c>
      <c r="AL45" s="6">
        <v>505.28</v>
      </c>
      <c r="AM45" s="4">
        <v>1</v>
      </c>
      <c r="AN45" s="6">
        <v>156.26</v>
      </c>
      <c r="AO45" s="5">
        <v>3</v>
      </c>
      <c r="AP45" s="5">
        <v>2.2336</v>
      </c>
      <c r="AQ45" s="4">
        <v>5</v>
      </c>
      <c r="AR45" s="6">
        <v>604.75</v>
      </c>
      <c r="AS45" s="4">
        <v>5</v>
      </c>
      <c r="AT45" s="6">
        <v>548.75</v>
      </c>
      <c r="AU45" s="5"/>
      <c r="AV45" s="5">
        <v>0.1021</v>
      </c>
      <c r="AW45" s="4">
        <v>8</v>
      </c>
      <c r="AX45" s="6">
        <v>991.14</v>
      </c>
      <c r="AY45" s="4"/>
      <c r="AZ45" s="6"/>
      <c r="BA45" s="5"/>
      <c r="BB45" s="5"/>
      <c r="BC45" s="4">
        <v>10</v>
      </c>
      <c r="BD45" s="6">
        <v>1002.78</v>
      </c>
      <c r="BE45" s="4">
        <v>16</v>
      </c>
      <c r="BF45" s="6">
        <v>1833.37</v>
      </c>
      <c r="BG45" s="5">
        <v>-0.375</v>
      </c>
      <c r="BH45" s="5">
        <v>-0.453</v>
      </c>
      <c r="BI45" s="4">
        <v>2</v>
      </c>
      <c r="BJ45" s="6">
        <v>230.38</v>
      </c>
      <c r="BK45" s="4">
        <v>1</v>
      </c>
      <c r="BL45" s="6">
        <v>107.96</v>
      </c>
      <c r="BM45" s="5">
        <v>1</v>
      </c>
      <c r="BN45" s="5">
        <v>1.1339</v>
      </c>
      <c r="BO45" s="4">
        <v>5</v>
      </c>
      <c r="BP45" s="6">
        <v>653.07</v>
      </c>
      <c r="BQ45" s="4">
        <v>1</v>
      </c>
      <c r="BR45" s="6">
        <v>122.7</v>
      </c>
      <c r="BS45" s="5">
        <v>4</v>
      </c>
      <c r="BT45" s="5">
        <v>4.3225</v>
      </c>
      <c r="BU45" s="4">
        <v>1</v>
      </c>
      <c r="BV45" s="6">
        <v>112.88</v>
      </c>
      <c r="BW45" s="4"/>
      <c r="BX45" s="6"/>
      <c r="BY45" s="5"/>
      <c r="BZ45" s="5"/>
      <c r="CA45" s="4"/>
      <c r="CB45" s="6"/>
      <c r="CC45" s="4"/>
      <c r="CD45" s="6"/>
      <c r="CE45" s="5"/>
      <c r="CF45" s="5"/>
      <c r="CG45" s="4"/>
      <c r="CH45" s="6"/>
      <c r="CI45" s="4"/>
      <c r="CJ45" s="6"/>
      <c r="CK45" s="5"/>
      <c r="CL45" s="5"/>
      <c r="CM45" s="4"/>
      <c r="CN45" s="6"/>
      <c r="CO45" s="4"/>
      <c r="CP45" s="6"/>
      <c r="CQ45" s="5"/>
      <c r="CR45" s="5"/>
      <c r="CS45" s="4"/>
      <c r="CT45" s="6"/>
      <c r="CU45" s="4"/>
      <c r="CV45" s="6"/>
      <c r="CW45" s="5"/>
      <c r="CX45" s="5"/>
      <c r="CY45" s="4"/>
      <c r="CZ45" s="6"/>
      <c r="DA45" s="4">
        <v>1</v>
      </c>
      <c r="DB45" s="6">
        <v>150.15</v>
      </c>
      <c r="DC45" s="5"/>
      <c r="DD45" s="5"/>
      <c r="DE45" s="4">
        <v>3</v>
      </c>
      <c r="DF45" s="6">
        <v>364.93</v>
      </c>
      <c r="DG45" s="4">
        <v>1</v>
      </c>
      <c r="DH45" s="6">
        <v>114.19</v>
      </c>
      <c r="DI45" s="5">
        <v>2</v>
      </c>
      <c r="DJ45" s="5">
        <v>2.1958</v>
      </c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>
        <v>1</v>
      </c>
      <c r="EJ45" s="6">
        <v>133.11</v>
      </c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/>
      <c r="EV45" s="6"/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/>
      <c r="FP45" s="6"/>
      <c r="FQ45" s="5"/>
      <c r="FR45" s="5"/>
      <c r="FS45" s="4"/>
      <c r="FT45" s="6"/>
      <c r="FU45" s="4"/>
      <c r="FV45" s="6"/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  <c r="IA45" s="4"/>
      <c r="IB45" s="6"/>
      <c r="IC45" s="4"/>
      <c r="ID45" s="6"/>
      <c r="IE45" s="5"/>
      <c r="IF45" s="5"/>
      <c r="IG45" s="4"/>
      <c r="IH45" s="6"/>
      <c r="II45" s="4"/>
      <c r="IJ45" s="6"/>
      <c r="IK45" s="5"/>
      <c r="IL45" s="5"/>
      <c r="IM45" s="4"/>
      <c r="IN45" s="6"/>
      <c r="IO45" s="4"/>
      <c r="IP45" s="6"/>
      <c r="IQ45" s="5"/>
      <c r="IR45" s="5"/>
      <c r="IS45" s="4"/>
      <c r="IT45" s="6"/>
      <c r="IU45" s="4"/>
      <c r="IV45" s="6"/>
      <c r="IW45" s="5"/>
      <c r="IX45" s="5"/>
      <c r="IY45" s="4"/>
      <c r="IZ45" s="6"/>
      <c r="JA45" s="4"/>
      <c r="JB45" s="6"/>
      <c r="JC45" s="5"/>
      <c r="JD45" s="5"/>
      <c r="JE45" s="4"/>
      <c r="JF45" s="6"/>
      <c r="JG45" s="4"/>
      <c r="JH45" s="6"/>
      <c r="JI45" s="5"/>
      <c r="JJ45" s="5"/>
      <c r="JK45" s="4">
        <v>1082</v>
      </c>
      <c r="JL45" s="4"/>
      <c r="JM45" s="4"/>
      <c r="JN45" s="4"/>
      <c r="JO45" s="4"/>
      <c r="JP45" s="4"/>
      <c r="JQ45" s="4"/>
      <c r="JR45" s="4">
        <v>6</v>
      </c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>
        <v>250</v>
      </c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>
        <v>460</v>
      </c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>
        <v>260</v>
      </c>
      <c r="LS45" s="4"/>
      <c r="LT45" s="4"/>
      <c r="LU45" s="4"/>
      <c r="LV45" s="4"/>
      <c r="LW45" s="4"/>
      <c r="LX45" s="4"/>
      <c r="LY45" s="4"/>
    </row>
    <row r="46">
      <c r="A46" s="3" t="s">
        <v>148</v>
      </c>
      <c r="B46" s="3" t="s">
        <v>171</v>
      </c>
      <c r="C46" s="3" t="s">
        <v>172</v>
      </c>
      <c r="D46" s="3" t="s">
        <v>173</v>
      </c>
      <c r="E46" s="3" t="s">
        <v>181</v>
      </c>
      <c r="F46" s="3" t="s">
        <v>181</v>
      </c>
      <c r="G46" s="3" t="s">
        <v>181</v>
      </c>
      <c r="H46" s="3" t="s">
        <v>182</v>
      </c>
      <c r="I46" s="3" t="s">
        <v>255</v>
      </c>
      <c r="J46" s="3" t="s">
        <v>261</v>
      </c>
      <c r="K46" s="4">
        <v>832</v>
      </c>
      <c r="L46" s="4">
        <f>=ROUNDDOWN(52,0)</f>
      </c>
      <c r="M46" s="4">
        <v>300</v>
      </c>
      <c r="N46" s="5">
        <v>0.9252</v>
      </c>
      <c r="O46" s="4"/>
      <c r="P46" s="4">
        <f>=ROUNDDOWN({0},0)</f>
      </c>
      <c r="Q46" s="4"/>
      <c r="R46" s="5"/>
      <c r="S46" s="4">
        <v>63</v>
      </c>
      <c r="T46" s="6">
        <v>5702.83</v>
      </c>
      <c r="U46" s="4">
        <v>20</v>
      </c>
      <c r="V46" s="6">
        <v>1505.96</v>
      </c>
      <c r="W46" s="5">
        <v>2.15</v>
      </c>
      <c r="X46" s="5">
        <v>2.7868</v>
      </c>
      <c r="Y46" s="4"/>
      <c r="Z46" s="6"/>
      <c r="AA46" s="4"/>
      <c r="AB46" s="6"/>
      <c r="AC46" s="5"/>
      <c r="AD46" s="5"/>
      <c r="AE46" s="4">
        <v>1</v>
      </c>
      <c r="AF46" s="6">
        <v>106.97</v>
      </c>
      <c r="AG46" s="4">
        <v>2</v>
      </c>
      <c r="AH46" s="6">
        <v>174.52</v>
      </c>
      <c r="AI46" s="5">
        <v>-0.5</v>
      </c>
      <c r="AJ46" s="5">
        <v>-0.3871</v>
      </c>
      <c r="AK46" s="4">
        <v>3</v>
      </c>
      <c r="AL46" s="6">
        <v>287.01</v>
      </c>
      <c r="AM46" s="4">
        <v>3</v>
      </c>
      <c r="AN46" s="6">
        <v>235.42</v>
      </c>
      <c r="AO46" s="5"/>
      <c r="AP46" s="5">
        <v>0.2191</v>
      </c>
      <c r="AQ46" s="4">
        <v>49</v>
      </c>
      <c r="AR46" s="6">
        <v>4219.15</v>
      </c>
      <c r="AS46" s="4">
        <v>8</v>
      </c>
      <c r="AT46" s="6">
        <v>603.4</v>
      </c>
      <c r="AU46" s="5">
        <v>5.125</v>
      </c>
      <c r="AV46" s="5">
        <v>5.9923</v>
      </c>
      <c r="AW46" s="4">
        <v>6</v>
      </c>
      <c r="AX46" s="6">
        <v>563.95</v>
      </c>
      <c r="AY46" s="4">
        <v>5</v>
      </c>
      <c r="AZ46" s="6">
        <v>330.39</v>
      </c>
      <c r="BA46" s="5">
        <v>0.2</v>
      </c>
      <c r="BB46" s="5">
        <v>0.7069</v>
      </c>
      <c r="BC46" s="4"/>
      <c r="BD46" s="6"/>
      <c r="BE46" s="4"/>
      <c r="BF46" s="6"/>
      <c r="BG46" s="5"/>
      <c r="BH46" s="5"/>
      <c r="BI46" s="4"/>
      <c r="BJ46" s="6"/>
      <c r="BK46" s="4"/>
      <c r="BL46" s="6"/>
      <c r="BM46" s="5"/>
      <c r="BN46" s="5"/>
      <c r="BO46" s="4">
        <v>3</v>
      </c>
      <c r="BP46" s="6">
        <v>347.76</v>
      </c>
      <c r="BQ46" s="4">
        <v>2</v>
      </c>
      <c r="BR46" s="6">
        <v>162.23</v>
      </c>
      <c r="BS46" s="5">
        <v>0.5</v>
      </c>
      <c r="BT46" s="5">
        <v>1.1436</v>
      </c>
      <c r="BU46" s="4"/>
      <c r="BV46" s="6"/>
      <c r="BW46" s="4"/>
      <c r="BX46" s="6"/>
      <c r="BY46" s="5"/>
      <c r="BZ46" s="5"/>
      <c r="CA46" s="4"/>
      <c r="CB46" s="6"/>
      <c r="CC46" s="4"/>
      <c r="CD46" s="6"/>
      <c r="CE46" s="5"/>
      <c r="CF46" s="5"/>
      <c r="CG46" s="4"/>
      <c r="CH46" s="6"/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>
        <v>1</v>
      </c>
      <c r="DL46" s="6">
        <v>177.99</v>
      </c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  <c r="IA46" s="4"/>
      <c r="IB46" s="6"/>
      <c r="IC46" s="4"/>
      <c r="ID46" s="6"/>
      <c r="IE46" s="5"/>
      <c r="IF46" s="5"/>
      <c r="IG46" s="4"/>
      <c r="IH46" s="6"/>
      <c r="II46" s="4"/>
      <c r="IJ46" s="6"/>
      <c r="IK46" s="5"/>
      <c r="IL46" s="5"/>
      <c r="IM46" s="4"/>
      <c r="IN46" s="6"/>
      <c r="IO46" s="4"/>
      <c r="IP46" s="6"/>
      <c r="IQ46" s="5"/>
      <c r="IR46" s="5"/>
      <c r="IS46" s="4"/>
      <c r="IT46" s="6"/>
      <c r="IU46" s="4"/>
      <c r="IV46" s="6"/>
      <c r="IW46" s="5"/>
      <c r="IX46" s="5"/>
      <c r="IY46" s="4"/>
      <c r="IZ46" s="6"/>
      <c r="JA46" s="4"/>
      <c r="JB46" s="6"/>
      <c r="JC46" s="5"/>
      <c r="JD46" s="5"/>
      <c r="JE46" s="4"/>
      <c r="JF46" s="6"/>
      <c r="JG46" s="4"/>
      <c r="JH46" s="6"/>
      <c r="JI46" s="5"/>
      <c r="JJ46" s="5"/>
      <c r="JK46" s="4">
        <v>832</v>
      </c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>
        <v>300</v>
      </c>
      <c r="LU46" s="4"/>
      <c r="LV46" s="4"/>
      <c r="LW46" s="4"/>
      <c r="LX46" s="4"/>
      <c r="LY46" s="4"/>
    </row>
    <row r="47">
      <c r="A47" s="3" t="s">
        <v>148</v>
      </c>
      <c r="B47" s="3" t="s">
        <v>149</v>
      </c>
      <c r="C47" s="3" t="s">
        <v>172</v>
      </c>
      <c r="D47" s="3" t="s">
        <v>183</v>
      </c>
      <c r="E47" s="3" t="s">
        <v>184</v>
      </c>
      <c r="F47" s="3" t="s">
        <v>185</v>
      </c>
      <c r="G47" s="3" t="s">
        <v>185</v>
      </c>
      <c r="H47" s="3" t="s">
        <v>162</v>
      </c>
      <c r="I47" s="3" t="s">
        <v>255</v>
      </c>
      <c r="J47" s="3" t="s">
        <v>282</v>
      </c>
      <c r="K47" s="4">
        <v>1039</v>
      </c>
      <c r="L47" s="4">
        <f>=ROUNDDOWN(10.9368421052632,0)</f>
      </c>
      <c r="M47" s="4">
        <v>1700</v>
      </c>
      <c r="N47" s="5">
        <v>1</v>
      </c>
      <c r="O47" s="4"/>
      <c r="P47" s="4">
        <f>=ROUNDDOWN({0},0)</f>
      </c>
      <c r="Q47" s="4"/>
      <c r="R47" s="5"/>
      <c r="S47" s="4">
        <v>134</v>
      </c>
      <c r="T47" s="6">
        <v>5207.48</v>
      </c>
      <c r="U47" s="4">
        <v>150</v>
      </c>
      <c r="V47" s="6">
        <v>6030.1</v>
      </c>
      <c r="W47" s="5">
        <v>-0.1067</v>
      </c>
      <c r="X47" s="5">
        <v>-0.1364</v>
      </c>
      <c r="Y47" s="4">
        <v>7</v>
      </c>
      <c r="Z47" s="6">
        <v>346.34</v>
      </c>
      <c r="AA47" s="4"/>
      <c r="AB47" s="6"/>
      <c r="AC47" s="5"/>
      <c r="AD47" s="5"/>
      <c r="AE47" s="4">
        <v>24</v>
      </c>
      <c r="AF47" s="6">
        <v>873.52</v>
      </c>
      <c r="AG47" s="4">
        <v>25</v>
      </c>
      <c r="AH47" s="6">
        <v>936.75</v>
      </c>
      <c r="AI47" s="5">
        <v>-0.04</v>
      </c>
      <c r="AJ47" s="5">
        <v>-0.0675</v>
      </c>
      <c r="AK47" s="4">
        <v>12</v>
      </c>
      <c r="AL47" s="6">
        <v>480</v>
      </c>
      <c r="AM47" s="4">
        <v>2</v>
      </c>
      <c r="AN47" s="6">
        <v>92</v>
      </c>
      <c r="AO47" s="5">
        <v>5</v>
      </c>
      <c r="AP47" s="5">
        <v>4.2174</v>
      </c>
      <c r="AQ47" s="4">
        <v>34</v>
      </c>
      <c r="AR47" s="6">
        <v>1258.06</v>
      </c>
      <c r="AS47" s="4">
        <v>35</v>
      </c>
      <c r="AT47" s="6">
        <v>1400.5</v>
      </c>
      <c r="AU47" s="5">
        <v>-0.0286</v>
      </c>
      <c r="AV47" s="5">
        <v>-0.1017</v>
      </c>
      <c r="AW47" s="4">
        <v>12</v>
      </c>
      <c r="AX47" s="6">
        <v>488.24</v>
      </c>
      <c r="AY47" s="4">
        <v>2</v>
      </c>
      <c r="AZ47" s="6">
        <v>92.23</v>
      </c>
      <c r="BA47" s="5">
        <v>5</v>
      </c>
      <c r="BB47" s="5">
        <v>4.2937</v>
      </c>
      <c r="BC47" s="4">
        <v>15</v>
      </c>
      <c r="BD47" s="6">
        <v>581.36</v>
      </c>
      <c r="BE47" s="4">
        <v>5</v>
      </c>
      <c r="BF47" s="6">
        <v>195.65</v>
      </c>
      <c r="BG47" s="5">
        <v>2</v>
      </c>
      <c r="BH47" s="5">
        <v>1.9714</v>
      </c>
      <c r="BI47" s="4">
        <v>2</v>
      </c>
      <c r="BJ47" s="6">
        <v>64.92</v>
      </c>
      <c r="BK47" s="4">
        <v>2</v>
      </c>
      <c r="BL47" s="6">
        <v>68.98</v>
      </c>
      <c r="BM47" s="5"/>
      <c r="BN47" s="5">
        <v>-0.0589</v>
      </c>
      <c r="BO47" s="4">
        <v>18</v>
      </c>
      <c r="BP47" s="6">
        <v>755.47</v>
      </c>
      <c r="BQ47" s="4">
        <v>67</v>
      </c>
      <c r="BR47" s="6">
        <v>2762.54</v>
      </c>
      <c r="BS47" s="5">
        <v>-0.7313</v>
      </c>
      <c r="BT47" s="5">
        <v>-0.7265</v>
      </c>
      <c r="BU47" s="4">
        <v>7</v>
      </c>
      <c r="BV47" s="6">
        <v>257.21</v>
      </c>
      <c r="BW47" s="4">
        <v>5</v>
      </c>
      <c r="BX47" s="6">
        <v>167.75</v>
      </c>
      <c r="BY47" s="5">
        <v>0.4</v>
      </c>
      <c r="BZ47" s="5">
        <v>0.5333</v>
      </c>
      <c r="CA47" s="4"/>
      <c r="CB47" s="6"/>
      <c r="CC47" s="4">
        <v>3</v>
      </c>
      <c r="CD47" s="6">
        <v>140.33</v>
      </c>
      <c r="CE47" s="5"/>
      <c r="CF47" s="5"/>
      <c r="CG47" s="4"/>
      <c r="CH47" s="6"/>
      <c r="CI47" s="4"/>
      <c r="CJ47" s="6"/>
      <c r="CK47" s="5"/>
      <c r="CL47" s="5"/>
      <c r="CM47" s="4"/>
      <c r="CN47" s="6"/>
      <c r="CO47" s="4"/>
      <c r="CP47" s="6"/>
      <c r="CQ47" s="5"/>
      <c r="CR47" s="5"/>
      <c r="CS47" s="4"/>
      <c r="CT47" s="6"/>
      <c r="CU47" s="4"/>
      <c r="CV47" s="6"/>
      <c r="CW47" s="5"/>
      <c r="CX47" s="5"/>
      <c r="CY47" s="4">
        <v>3</v>
      </c>
      <c r="CZ47" s="6">
        <v>102.36</v>
      </c>
      <c r="DA47" s="4">
        <v>1</v>
      </c>
      <c r="DB47" s="6">
        <v>41.99</v>
      </c>
      <c r="DC47" s="5">
        <v>2</v>
      </c>
      <c r="DD47" s="5">
        <v>1.4377</v>
      </c>
      <c r="DE47" s="4"/>
      <c r="DF47" s="6"/>
      <c r="DG47" s="4">
        <v>2</v>
      </c>
      <c r="DH47" s="6">
        <v>96.38</v>
      </c>
      <c r="DI47" s="5"/>
      <c r="DJ47" s="5"/>
      <c r="DK47" s="4"/>
      <c r="DL47" s="6"/>
      <c r="DM47" s="4"/>
      <c r="DN47" s="6"/>
      <c r="DO47" s="5"/>
      <c r="DP47" s="5"/>
      <c r="DQ47" s="4"/>
      <c r="DR47" s="6"/>
      <c r="DS47" s="4"/>
      <c r="DT47" s="6"/>
      <c r="DU47" s="5"/>
      <c r="DV47" s="5"/>
      <c r="DW47" s="4"/>
      <c r="DX47" s="6"/>
      <c r="DY47" s="4"/>
      <c r="DZ47" s="6"/>
      <c r="EA47" s="5"/>
      <c r="EB47" s="5"/>
      <c r="EC47" s="4"/>
      <c r="ED47" s="6"/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>
        <v>1</v>
      </c>
      <c r="FD47" s="6">
        <v>35</v>
      </c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  <c r="IA47" s="4"/>
      <c r="IB47" s="6"/>
      <c r="IC47" s="4"/>
      <c r="ID47" s="6"/>
      <c r="IE47" s="5"/>
      <c r="IF47" s="5"/>
      <c r="IG47" s="4"/>
      <c r="IH47" s="6"/>
      <c r="II47" s="4"/>
      <c r="IJ47" s="6"/>
      <c r="IK47" s="5"/>
      <c r="IL47" s="5"/>
      <c r="IM47" s="4"/>
      <c r="IN47" s="6"/>
      <c r="IO47" s="4"/>
      <c r="IP47" s="6"/>
      <c r="IQ47" s="5"/>
      <c r="IR47" s="5"/>
      <c r="IS47" s="4"/>
      <c r="IT47" s="6"/>
      <c r="IU47" s="4"/>
      <c r="IV47" s="6"/>
      <c r="IW47" s="5"/>
      <c r="IX47" s="5"/>
      <c r="IY47" s="4"/>
      <c r="IZ47" s="6"/>
      <c r="JA47" s="4"/>
      <c r="JB47" s="6"/>
      <c r="JC47" s="5"/>
      <c r="JD47" s="5"/>
      <c r="JE47" s="4"/>
      <c r="JF47" s="6"/>
      <c r="JG47" s="4"/>
      <c r="JH47" s="6"/>
      <c r="JI47" s="5"/>
      <c r="JJ47" s="5"/>
      <c r="JK47" s="4">
        <v>522</v>
      </c>
      <c r="JL47" s="4"/>
      <c r="JM47" s="4"/>
      <c r="JN47" s="4"/>
      <c r="JO47" s="4">
        <v>517</v>
      </c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>
        <v>300</v>
      </c>
      <c r="KV47" s="4"/>
      <c r="KW47" s="4"/>
      <c r="KX47" s="4"/>
      <c r="KY47" s="4"/>
      <c r="KZ47" s="4">
        <v>200</v>
      </c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>
        <v>300</v>
      </c>
      <c r="LL47" s="4"/>
      <c r="LM47" s="4"/>
      <c r="LN47" s="4">
        <v>570</v>
      </c>
      <c r="LO47" s="4">
        <v>330</v>
      </c>
      <c r="LP47" s="4"/>
      <c r="LQ47" s="4"/>
      <c r="LR47" s="4"/>
      <c r="LS47" s="4"/>
      <c r="LT47" s="4"/>
      <c r="LU47" s="4"/>
      <c r="LV47" s="4"/>
      <c r="LW47" s="4"/>
      <c r="LX47" s="4"/>
      <c r="LY47" s="4"/>
    </row>
    <row r="48">
      <c r="A48" s="3" t="s">
        <v>148</v>
      </c>
      <c r="B48" s="3" t="s">
        <v>160</v>
      </c>
      <c r="C48" s="3" t="s">
        <v>172</v>
      </c>
      <c r="D48" s="3" t="s">
        <v>186</v>
      </c>
      <c r="E48" s="3" t="s">
        <v>187</v>
      </c>
      <c r="F48" s="3" t="s">
        <v>187</v>
      </c>
      <c r="G48" s="3" t="s">
        <v>187</v>
      </c>
      <c r="H48" s="3" t="s">
        <v>159</v>
      </c>
      <c r="I48" s="3" t="s">
        <v>255</v>
      </c>
      <c r="J48" s="3" t="s">
        <v>261</v>
      </c>
      <c r="K48" s="4">
        <v>590</v>
      </c>
      <c r="L48" s="4">
        <f>=ROUNDDOWN(7.10843373493976,0)</f>
      </c>
      <c r="M48" s="4">
        <v>1288</v>
      </c>
      <c r="N48" s="5">
        <v>1</v>
      </c>
      <c r="O48" s="4"/>
      <c r="P48" s="4">
        <f>=ROUNDDOWN({0},0)</f>
      </c>
      <c r="Q48" s="4"/>
      <c r="R48" s="5"/>
      <c r="S48" s="4">
        <v>157</v>
      </c>
      <c r="T48" s="6">
        <v>3862.22</v>
      </c>
      <c r="U48" s="4">
        <v>445</v>
      </c>
      <c r="V48" s="6">
        <v>11228.27</v>
      </c>
      <c r="W48" s="5">
        <v>-0.6472</v>
      </c>
      <c r="X48" s="5">
        <v>-0.656</v>
      </c>
      <c r="Y48" s="4">
        <v>100</v>
      </c>
      <c r="Z48" s="6">
        <v>2593.84</v>
      </c>
      <c r="AA48" s="4">
        <v>408</v>
      </c>
      <c r="AB48" s="6">
        <v>10382.88</v>
      </c>
      <c r="AC48" s="5">
        <v>-0.7549</v>
      </c>
      <c r="AD48" s="5">
        <v>-0.7502</v>
      </c>
      <c r="AE48" s="4">
        <v>20</v>
      </c>
      <c r="AF48" s="6">
        <v>393.8</v>
      </c>
      <c r="AG48" s="4">
        <v>7</v>
      </c>
      <c r="AH48" s="6">
        <v>133.9</v>
      </c>
      <c r="AI48" s="5">
        <v>1.8571</v>
      </c>
      <c r="AJ48" s="5">
        <v>1.941</v>
      </c>
      <c r="AK48" s="4">
        <v>21</v>
      </c>
      <c r="AL48" s="6">
        <v>516.98</v>
      </c>
      <c r="AM48" s="4">
        <v>2</v>
      </c>
      <c r="AN48" s="6">
        <v>47.24</v>
      </c>
      <c r="AO48" s="5">
        <v>9.5</v>
      </c>
      <c r="AP48" s="5">
        <v>9.9437</v>
      </c>
      <c r="AQ48" s="4">
        <v>11</v>
      </c>
      <c r="AR48" s="6">
        <v>241.69</v>
      </c>
      <c r="AS48" s="4">
        <v>16</v>
      </c>
      <c r="AT48" s="6">
        <v>353.44</v>
      </c>
      <c r="AU48" s="5">
        <v>-0.3125</v>
      </c>
      <c r="AV48" s="5">
        <v>-0.3162</v>
      </c>
      <c r="AW48" s="4">
        <v>2</v>
      </c>
      <c r="AX48" s="6">
        <v>51.54</v>
      </c>
      <c r="AY48" s="4">
        <v>1</v>
      </c>
      <c r="AZ48" s="6">
        <v>24.41</v>
      </c>
      <c r="BA48" s="5">
        <v>1</v>
      </c>
      <c r="BB48" s="5">
        <v>1.1114</v>
      </c>
      <c r="BC48" s="4"/>
      <c r="BD48" s="6"/>
      <c r="BE48" s="4"/>
      <c r="BF48" s="6"/>
      <c r="BG48" s="5"/>
      <c r="BH48" s="5"/>
      <c r="BI48" s="4">
        <v>2</v>
      </c>
      <c r="BJ48" s="6">
        <v>40.56</v>
      </c>
      <c r="BK48" s="4"/>
      <c r="BL48" s="6"/>
      <c r="BM48" s="5"/>
      <c r="BN48" s="5"/>
      <c r="BO48" s="4">
        <v>1</v>
      </c>
      <c r="BP48" s="6">
        <v>23.81</v>
      </c>
      <c r="BQ48" s="4">
        <v>3</v>
      </c>
      <c r="BR48" s="6">
        <v>68.01</v>
      </c>
      <c r="BS48" s="5">
        <v>-0.6667</v>
      </c>
      <c r="BT48" s="5">
        <v>-0.6499</v>
      </c>
      <c r="BU48" s="4"/>
      <c r="BV48" s="6"/>
      <c r="BW48" s="4">
        <v>1</v>
      </c>
      <c r="BX48" s="6">
        <v>21.17</v>
      </c>
      <c r="BY48" s="5"/>
      <c r="BZ48" s="5"/>
      <c r="CA48" s="4"/>
      <c r="CB48" s="6"/>
      <c r="CC48" s="4">
        <v>4</v>
      </c>
      <c r="CD48" s="6">
        <v>98.8</v>
      </c>
      <c r="CE48" s="5"/>
      <c r="CF48" s="5"/>
      <c r="CG48" s="4"/>
      <c r="CH48" s="6"/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/>
      <c r="CV48" s="6"/>
      <c r="CW48" s="5"/>
      <c r="CX48" s="5"/>
      <c r="CY48" s="4"/>
      <c r="CZ48" s="6"/>
      <c r="DA48" s="4">
        <v>2</v>
      </c>
      <c r="DB48" s="6">
        <v>52.48</v>
      </c>
      <c r="DC48" s="5"/>
      <c r="DD48" s="5"/>
      <c r="DE48" s="4"/>
      <c r="DF48" s="6"/>
      <c r="DG48" s="4"/>
      <c r="DH48" s="6"/>
      <c r="DI48" s="5"/>
      <c r="DJ48" s="5"/>
      <c r="DK48" s="4"/>
      <c r="DL48" s="6"/>
      <c r="DM48" s="4">
        <v>1</v>
      </c>
      <c r="DN48" s="6">
        <v>45.94</v>
      </c>
      <c r="DO48" s="5"/>
      <c r="DP48" s="5"/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  <c r="IA48" s="4"/>
      <c r="IB48" s="6"/>
      <c r="IC48" s="4"/>
      <c r="ID48" s="6"/>
      <c r="IE48" s="5"/>
      <c r="IF48" s="5"/>
      <c r="IG48" s="4"/>
      <c r="IH48" s="6"/>
      <c r="II48" s="4"/>
      <c r="IJ48" s="6"/>
      <c r="IK48" s="5"/>
      <c r="IL48" s="5"/>
      <c r="IM48" s="4"/>
      <c r="IN48" s="6"/>
      <c r="IO48" s="4"/>
      <c r="IP48" s="6"/>
      <c r="IQ48" s="5"/>
      <c r="IR48" s="5"/>
      <c r="IS48" s="4"/>
      <c r="IT48" s="6"/>
      <c r="IU48" s="4"/>
      <c r="IV48" s="6"/>
      <c r="IW48" s="5"/>
      <c r="IX48" s="5"/>
      <c r="IY48" s="4"/>
      <c r="IZ48" s="6"/>
      <c r="JA48" s="4"/>
      <c r="JB48" s="6"/>
      <c r="JC48" s="5"/>
      <c r="JD48" s="5"/>
      <c r="JE48" s="4"/>
      <c r="JF48" s="6"/>
      <c r="JG48" s="4"/>
      <c r="JH48" s="6"/>
      <c r="JI48" s="5"/>
      <c r="JJ48" s="5"/>
      <c r="JK48" s="4">
        <v>565</v>
      </c>
      <c r="JL48" s="4"/>
      <c r="JM48" s="4"/>
      <c r="JN48" s="4"/>
      <c r="JO48" s="4">
        <v>25</v>
      </c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>
        <v>300</v>
      </c>
      <c r="KK48" s="4"/>
      <c r="KL48" s="4"/>
      <c r="KM48" s="4"/>
      <c r="KN48" s="4"/>
      <c r="KO48" s="4">
        <v>188</v>
      </c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>
        <v>376</v>
      </c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>
        <v>272</v>
      </c>
      <c r="LN48" s="4"/>
      <c r="LO48" s="4"/>
      <c r="LP48" s="4"/>
      <c r="LQ48" s="4"/>
      <c r="LR48" s="4"/>
      <c r="LS48" s="4"/>
      <c r="LT48" s="4"/>
      <c r="LU48" s="4">
        <v>152</v>
      </c>
      <c r="LV48" s="4"/>
      <c r="LW48" s="4"/>
      <c r="LX48" s="4"/>
      <c r="LY48" s="4"/>
    </row>
    <row r="49">
      <c r="A49" s="3" t="s">
        <v>148</v>
      </c>
      <c r="B49" s="3" t="s">
        <v>160</v>
      </c>
      <c r="C49" s="3" t="s">
        <v>150</v>
      </c>
      <c r="D49" s="3" t="s">
        <v>188</v>
      </c>
      <c r="E49" s="3" t="s">
        <v>187</v>
      </c>
      <c r="F49" s="3" t="s">
        <v>187</v>
      </c>
      <c r="G49" s="3" t="s">
        <v>187</v>
      </c>
      <c r="H49" s="3" t="s">
        <v>159</v>
      </c>
      <c r="I49" s="3" t="s">
        <v>255</v>
      </c>
      <c r="J49" s="3" t="s">
        <v>271</v>
      </c>
      <c r="K49" s="4">
        <v>311</v>
      </c>
      <c r="L49" s="4">
        <f>=ROUNDDOWN(19.4375,0)</f>
      </c>
      <c r="M49" s="4">
        <v>224</v>
      </c>
      <c r="N49" s="5">
        <v>1</v>
      </c>
      <c r="O49" s="4"/>
      <c r="P49" s="4">
        <f>=ROUNDDOWN({0},0)</f>
      </c>
      <c r="Q49" s="4"/>
      <c r="R49" s="5"/>
      <c r="S49" s="4">
        <v>26</v>
      </c>
      <c r="T49" s="6">
        <v>567.67</v>
      </c>
      <c r="U49" s="4">
        <v>24</v>
      </c>
      <c r="V49" s="6">
        <v>498.28</v>
      </c>
      <c r="W49" s="5">
        <v>0.0833</v>
      </c>
      <c r="X49" s="5">
        <v>0.1393</v>
      </c>
      <c r="Y49" s="4"/>
      <c r="Z49" s="6"/>
      <c r="AA49" s="4"/>
      <c r="AB49" s="6"/>
      <c r="AC49" s="5"/>
      <c r="AD49" s="5"/>
      <c r="AE49" s="4">
        <v>1</v>
      </c>
      <c r="AF49" s="6">
        <v>23</v>
      </c>
      <c r="AG49" s="4">
        <v>1</v>
      </c>
      <c r="AH49" s="6">
        <v>19.32</v>
      </c>
      <c r="AI49" s="5"/>
      <c r="AJ49" s="5">
        <v>0.1905</v>
      </c>
      <c r="AK49" s="4">
        <v>1</v>
      </c>
      <c r="AL49" s="6">
        <v>18.11</v>
      </c>
      <c r="AM49" s="4"/>
      <c r="AN49" s="6"/>
      <c r="AO49" s="5"/>
      <c r="AP49" s="5"/>
      <c r="AQ49" s="4">
        <v>2</v>
      </c>
      <c r="AR49" s="6">
        <v>37.64</v>
      </c>
      <c r="AS49" s="4">
        <v>6</v>
      </c>
      <c r="AT49" s="6">
        <v>112.84</v>
      </c>
      <c r="AU49" s="5">
        <v>-0.6667</v>
      </c>
      <c r="AV49" s="5">
        <v>-0.6664</v>
      </c>
      <c r="AW49" s="4">
        <v>1</v>
      </c>
      <c r="AX49" s="6">
        <v>26.04</v>
      </c>
      <c r="AY49" s="4"/>
      <c r="AZ49" s="6"/>
      <c r="BA49" s="5"/>
      <c r="BB49" s="5"/>
      <c r="BC49" s="4">
        <v>9</v>
      </c>
      <c r="BD49" s="6">
        <v>185.25</v>
      </c>
      <c r="BE49" s="4">
        <v>8</v>
      </c>
      <c r="BF49" s="6">
        <v>163.7</v>
      </c>
      <c r="BG49" s="5">
        <v>0.125</v>
      </c>
      <c r="BH49" s="5">
        <v>0.1316</v>
      </c>
      <c r="BI49" s="4"/>
      <c r="BJ49" s="6"/>
      <c r="BK49" s="4"/>
      <c r="BL49" s="6"/>
      <c r="BM49" s="5"/>
      <c r="BN49" s="5"/>
      <c r="BO49" s="4">
        <v>11</v>
      </c>
      <c r="BP49" s="6">
        <v>257.23</v>
      </c>
      <c r="BQ49" s="4">
        <v>1</v>
      </c>
      <c r="BR49" s="6">
        <v>19.42</v>
      </c>
      <c r="BS49" s="5">
        <v>10</v>
      </c>
      <c r="BT49" s="5">
        <v>12.2456</v>
      </c>
      <c r="BU49" s="4">
        <v>1</v>
      </c>
      <c r="BV49" s="6">
        <v>20.4</v>
      </c>
      <c r="BW49" s="4">
        <v>6</v>
      </c>
      <c r="BX49" s="6">
        <v>121.25</v>
      </c>
      <c r="BY49" s="5">
        <v>-0.8333</v>
      </c>
      <c r="BZ49" s="5">
        <v>-0.8318</v>
      </c>
      <c r="CA49" s="4"/>
      <c r="CB49" s="6"/>
      <c r="CC49" s="4"/>
      <c r="CD49" s="6"/>
      <c r="CE49" s="5"/>
      <c r="CF49" s="5"/>
      <c r="CG49" s="4"/>
      <c r="CH49" s="6"/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/>
      <c r="CT49" s="6"/>
      <c r="CU49" s="4"/>
      <c r="CV49" s="6"/>
      <c r="CW49" s="5"/>
      <c r="CX49" s="5"/>
      <c r="CY49" s="4"/>
      <c r="CZ49" s="6"/>
      <c r="DA49" s="4"/>
      <c r="DB49" s="6"/>
      <c r="DC49" s="5"/>
      <c r="DD49" s="5"/>
      <c r="DE49" s="4"/>
      <c r="DF49" s="6"/>
      <c r="DG49" s="4">
        <v>1</v>
      </c>
      <c r="DH49" s="6">
        <v>24.76</v>
      </c>
      <c r="DI49" s="5"/>
      <c r="DJ49" s="5"/>
      <c r="DK49" s="4"/>
      <c r="DL49" s="6"/>
      <c r="DM49" s="4">
        <v>1</v>
      </c>
      <c r="DN49" s="6">
        <v>36.99</v>
      </c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  <c r="IA49" s="4"/>
      <c r="IB49" s="6"/>
      <c r="IC49" s="4"/>
      <c r="ID49" s="6"/>
      <c r="IE49" s="5"/>
      <c r="IF49" s="5"/>
      <c r="IG49" s="4"/>
      <c r="IH49" s="6"/>
      <c r="II49" s="4"/>
      <c r="IJ49" s="6"/>
      <c r="IK49" s="5"/>
      <c r="IL49" s="5"/>
      <c r="IM49" s="4"/>
      <c r="IN49" s="6"/>
      <c r="IO49" s="4"/>
      <c r="IP49" s="6"/>
      <c r="IQ49" s="5"/>
      <c r="IR49" s="5"/>
      <c r="IS49" s="4"/>
      <c r="IT49" s="6"/>
      <c r="IU49" s="4"/>
      <c r="IV49" s="6"/>
      <c r="IW49" s="5"/>
      <c r="IX49" s="5"/>
      <c r="IY49" s="4"/>
      <c r="IZ49" s="6"/>
      <c r="JA49" s="4"/>
      <c r="JB49" s="6"/>
      <c r="JC49" s="5"/>
      <c r="JD49" s="5"/>
      <c r="JE49" s="4"/>
      <c r="JF49" s="6"/>
      <c r="JG49" s="4"/>
      <c r="JH49" s="6"/>
      <c r="JI49" s="5"/>
      <c r="JJ49" s="5"/>
      <c r="JK49" s="4">
        <v>311</v>
      </c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>
        <v>224</v>
      </c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</row>
    <row r="50">
      <c r="A50" s="3" t="s">
        <v>148</v>
      </c>
      <c r="B50" s="3" t="s">
        <v>160</v>
      </c>
      <c r="C50" s="3" t="s">
        <v>189</v>
      </c>
      <c r="D50" s="3" t="s">
        <v>186</v>
      </c>
      <c r="E50" s="3" t="s">
        <v>187</v>
      </c>
      <c r="F50" s="3" t="s">
        <v>187</v>
      </c>
      <c r="G50" s="3" t="s">
        <v>187</v>
      </c>
      <c r="H50" s="3" t="s">
        <v>159</v>
      </c>
      <c r="I50" s="3" t="s">
        <v>255</v>
      </c>
      <c r="J50" s="3" t="s">
        <v>261</v>
      </c>
      <c r="K50" s="4">
        <v>479</v>
      </c>
      <c r="L50" s="4">
        <f>=ROUNDDOWN(16.5172413793103,0)</f>
      </c>
      <c r="M50" s="4">
        <v>744</v>
      </c>
      <c r="N50" s="5">
        <v>1</v>
      </c>
      <c r="O50" s="4"/>
      <c r="P50" s="4">
        <f>=ROUNDDOWN({0},0)</f>
      </c>
      <c r="Q50" s="4"/>
      <c r="R50" s="5"/>
      <c r="S50" s="4">
        <v>35</v>
      </c>
      <c r="T50" s="6">
        <v>307.53</v>
      </c>
      <c r="U50" s="4">
        <v>26</v>
      </c>
      <c r="V50" s="6">
        <v>229.9</v>
      </c>
      <c r="W50" s="5">
        <v>0.3462</v>
      </c>
      <c r="X50" s="5">
        <v>0.3377</v>
      </c>
      <c r="Y50" s="4"/>
      <c r="Z50" s="6"/>
      <c r="AA50" s="4"/>
      <c r="AB50" s="6"/>
      <c r="AC50" s="5"/>
      <c r="AD50" s="5"/>
      <c r="AE50" s="4">
        <v>21</v>
      </c>
      <c r="AF50" s="6">
        <v>175.53</v>
      </c>
      <c r="AG50" s="4">
        <v>9</v>
      </c>
      <c r="AH50" s="6">
        <v>75.63</v>
      </c>
      <c r="AI50" s="5">
        <v>1.3333</v>
      </c>
      <c r="AJ50" s="5">
        <v>1.3209</v>
      </c>
      <c r="AK50" s="4">
        <v>1</v>
      </c>
      <c r="AL50" s="6">
        <v>10.07</v>
      </c>
      <c r="AM50" s="4"/>
      <c r="AN50" s="6"/>
      <c r="AO50" s="5"/>
      <c r="AP50" s="5"/>
      <c r="AQ50" s="4">
        <v>3</v>
      </c>
      <c r="AR50" s="6">
        <v>25.92</v>
      </c>
      <c r="AS50" s="4">
        <v>3</v>
      </c>
      <c r="AT50" s="6">
        <v>25.92</v>
      </c>
      <c r="AU50" s="5"/>
      <c r="AV50" s="5"/>
      <c r="AW50" s="4">
        <v>3</v>
      </c>
      <c r="AX50" s="6">
        <v>30.39</v>
      </c>
      <c r="AY50" s="4">
        <v>1</v>
      </c>
      <c r="AZ50" s="6">
        <v>12.66</v>
      </c>
      <c r="BA50" s="5">
        <v>2</v>
      </c>
      <c r="BB50" s="5">
        <v>1.4005</v>
      </c>
      <c r="BC50" s="4"/>
      <c r="BD50" s="6"/>
      <c r="BE50" s="4"/>
      <c r="BF50" s="6"/>
      <c r="BG50" s="5"/>
      <c r="BH50" s="5"/>
      <c r="BI50" s="4"/>
      <c r="BJ50" s="6"/>
      <c r="BK50" s="4"/>
      <c r="BL50" s="6"/>
      <c r="BM50" s="5"/>
      <c r="BN50" s="5"/>
      <c r="BO50" s="4">
        <v>2</v>
      </c>
      <c r="BP50" s="6">
        <v>23.09</v>
      </c>
      <c r="BQ50" s="4">
        <v>2</v>
      </c>
      <c r="BR50" s="6">
        <v>20.66</v>
      </c>
      <c r="BS50" s="5"/>
      <c r="BT50" s="5">
        <v>0.1176</v>
      </c>
      <c r="BU50" s="4">
        <v>4</v>
      </c>
      <c r="BV50" s="6">
        <v>32.56</v>
      </c>
      <c r="BW50" s="4">
        <v>8</v>
      </c>
      <c r="BX50" s="6">
        <v>65.12</v>
      </c>
      <c r="BY50" s="5">
        <v>-0.5</v>
      </c>
      <c r="BZ50" s="5">
        <v>-0.5</v>
      </c>
      <c r="CA50" s="4"/>
      <c r="CB50" s="6"/>
      <c r="CC50" s="4"/>
      <c r="CD50" s="6"/>
      <c r="CE50" s="5"/>
      <c r="CF50" s="5"/>
      <c r="CG50" s="4"/>
      <c r="CH50" s="6"/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/>
      <c r="CT50" s="6"/>
      <c r="CU50" s="4"/>
      <c r="CV50" s="6"/>
      <c r="CW50" s="5"/>
      <c r="CX50" s="5"/>
      <c r="CY50" s="4"/>
      <c r="CZ50" s="6"/>
      <c r="DA50" s="4"/>
      <c r="DB50" s="6"/>
      <c r="DC50" s="5"/>
      <c r="DD50" s="5"/>
      <c r="DE50" s="4">
        <v>1</v>
      </c>
      <c r="DF50" s="6">
        <v>9.97</v>
      </c>
      <c r="DG50" s="4">
        <v>3</v>
      </c>
      <c r="DH50" s="6">
        <v>29.91</v>
      </c>
      <c r="DI50" s="5">
        <v>-0.6667</v>
      </c>
      <c r="DJ50" s="5">
        <v>-0.6667</v>
      </c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  <c r="IA50" s="4"/>
      <c r="IB50" s="6"/>
      <c r="IC50" s="4"/>
      <c r="ID50" s="6"/>
      <c r="IE50" s="5"/>
      <c r="IF50" s="5"/>
      <c r="IG50" s="4"/>
      <c r="IH50" s="6"/>
      <c r="II50" s="4"/>
      <c r="IJ50" s="6"/>
      <c r="IK50" s="5"/>
      <c r="IL50" s="5"/>
      <c r="IM50" s="4"/>
      <c r="IN50" s="6"/>
      <c r="IO50" s="4"/>
      <c r="IP50" s="6"/>
      <c r="IQ50" s="5"/>
      <c r="IR50" s="5"/>
      <c r="IS50" s="4"/>
      <c r="IT50" s="6"/>
      <c r="IU50" s="4"/>
      <c r="IV50" s="6"/>
      <c r="IW50" s="5"/>
      <c r="IX50" s="5"/>
      <c r="IY50" s="4"/>
      <c r="IZ50" s="6"/>
      <c r="JA50" s="4"/>
      <c r="JB50" s="6"/>
      <c r="JC50" s="5"/>
      <c r="JD50" s="5"/>
      <c r="JE50" s="4"/>
      <c r="JF50" s="6"/>
      <c r="JG50" s="4"/>
      <c r="JH50" s="6"/>
      <c r="JI50" s="5"/>
      <c r="JJ50" s="5"/>
      <c r="JK50" s="4">
        <v>479</v>
      </c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>
        <v>744</v>
      </c>
      <c r="LV50" s="4"/>
      <c r="LW50" s="4"/>
      <c r="LX50" s="4"/>
      <c r="LY50" s="4"/>
    </row>
    <row r="51">
      <c r="A51" s="3" t="s">
        <v>148</v>
      </c>
      <c r="B51" s="3" t="s">
        <v>160</v>
      </c>
      <c r="C51" s="3" t="s">
        <v>150</v>
      </c>
      <c r="D51" s="3" t="s">
        <v>178</v>
      </c>
      <c r="E51" s="3" t="s">
        <v>190</v>
      </c>
      <c r="F51" s="3" t="s">
        <v>190</v>
      </c>
      <c r="G51" s="3" t="s">
        <v>190</v>
      </c>
      <c r="H51" s="3" t="s">
        <v>180</v>
      </c>
      <c r="I51" s="3" t="s">
        <v>255</v>
      </c>
      <c r="J51" s="3" t="s">
        <v>261</v>
      </c>
      <c r="K51" s="4">
        <v>872</v>
      </c>
      <c r="L51" s="4">
        <f>=ROUNDDOWN(23.7602179836512,0)</f>
      </c>
      <c r="M51" s="4">
        <v>960</v>
      </c>
      <c r="N51" s="5">
        <v>1</v>
      </c>
      <c r="O51" s="4"/>
      <c r="P51" s="4">
        <f>=ROUNDDOWN({0},0)</f>
      </c>
      <c r="Q51" s="4"/>
      <c r="R51" s="5"/>
      <c r="S51" s="4">
        <v>43</v>
      </c>
      <c r="T51" s="6">
        <v>4295.69</v>
      </c>
      <c r="U51" s="4">
        <v>51</v>
      </c>
      <c r="V51" s="6">
        <v>4687.38</v>
      </c>
      <c r="W51" s="5">
        <v>-0.1569</v>
      </c>
      <c r="X51" s="5">
        <v>-0.0836</v>
      </c>
      <c r="Y51" s="4">
        <v>4</v>
      </c>
      <c r="Z51" s="6">
        <v>475.86</v>
      </c>
      <c r="AA51" s="4">
        <v>1</v>
      </c>
      <c r="AB51" s="6">
        <v>115.05</v>
      </c>
      <c r="AC51" s="5">
        <v>3</v>
      </c>
      <c r="AD51" s="5">
        <v>3.1361</v>
      </c>
      <c r="AE51" s="4">
        <v>17</v>
      </c>
      <c r="AF51" s="6">
        <v>1506.22</v>
      </c>
      <c r="AG51" s="4">
        <v>43</v>
      </c>
      <c r="AH51" s="6">
        <v>3690.86</v>
      </c>
      <c r="AI51" s="5">
        <v>-0.6047</v>
      </c>
      <c r="AJ51" s="5">
        <v>-0.5919</v>
      </c>
      <c r="AK51" s="4">
        <v>13</v>
      </c>
      <c r="AL51" s="6">
        <v>1354.7</v>
      </c>
      <c r="AM51" s="4">
        <v>1</v>
      </c>
      <c r="AN51" s="6">
        <v>84.14</v>
      </c>
      <c r="AO51" s="5">
        <v>12</v>
      </c>
      <c r="AP51" s="5">
        <v>15.1005</v>
      </c>
      <c r="AQ51" s="4">
        <v>2</v>
      </c>
      <c r="AR51" s="6">
        <v>223.98</v>
      </c>
      <c r="AS51" s="4">
        <v>1</v>
      </c>
      <c r="AT51" s="6">
        <v>111.99</v>
      </c>
      <c r="AU51" s="5">
        <v>1</v>
      </c>
      <c r="AV51" s="5">
        <v>1</v>
      </c>
      <c r="AW51" s="4"/>
      <c r="AX51" s="6"/>
      <c r="AY51" s="4"/>
      <c r="AZ51" s="6"/>
      <c r="BA51" s="5"/>
      <c r="BB51" s="5"/>
      <c r="BC51" s="4">
        <v>1</v>
      </c>
      <c r="BD51" s="6">
        <v>117.7</v>
      </c>
      <c r="BE51" s="4">
        <v>1</v>
      </c>
      <c r="BF51" s="6">
        <v>110.78</v>
      </c>
      <c r="BG51" s="5"/>
      <c r="BH51" s="5">
        <v>0.0625</v>
      </c>
      <c r="BI51" s="4"/>
      <c r="BJ51" s="6"/>
      <c r="BK51" s="4"/>
      <c r="BL51" s="6"/>
      <c r="BM51" s="5"/>
      <c r="BN51" s="5"/>
      <c r="BO51" s="4">
        <v>4</v>
      </c>
      <c r="BP51" s="6">
        <v>327.62</v>
      </c>
      <c r="BQ51" s="4">
        <v>2</v>
      </c>
      <c r="BR51" s="6">
        <v>278.24</v>
      </c>
      <c r="BS51" s="5">
        <v>1</v>
      </c>
      <c r="BT51" s="5">
        <v>0.1775</v>
      </c>
      <c r="BU51" s="4"/>
      <c r="BV51" s="6"/>
      <c r="BW51" s="4">
        <v>1</v>
      </c>
      <c r="BX51" s="6">
        <v>146.07</v>
      </c>
      <c r="BY51" s="5"/>
      <c r="BZ51" s="5"/>
      <c r="CA51" s="4">
        <v>1</v>
      </c>
      <c r="CB51" s="6">
        <v>151.38</v>
      </c>
      <c r="CC51" s="4"/>
      <c r="CD51" s="6"/>
      <c r="CE51" s="5"/>
      <c r="CF51" s="5"/>
      <c r="CG51" s="4"/>
      <c r="CH51" s="6"/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/>
      <c r="CT51" s="6"/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>
        <v>1</v>
      </c>
      <c r="DF51" s="6">
        <v>138.23</v>
      </c>
      <c r="DG51" s="4">
        <v>1</v>
      </c>
      <c r="DH51" s="6">
        <v>150.25</v>
      </c>
      <c r="DI51" s="5"/>
      <c r="DJ51" s="5">
        <v>-0.08</v>
      </c>
      <c r="DK51" s="4"/>
      <c r="DL51" s="6"/>
      <c r="DM51" s="4"/>
      <c r="DN51" s="6"/>
      <c r="DO51" s="5"/>
      <c r="DP51" s="5"/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  <c r="IA51" s="4"/>
      <c r="IB51" s="6"/>
      <c r="IC51" s="4"/>
      <c r="ID51" s="6"/>
      <c r="IE51" s="5"/>
      <c r="IF51" s="5"/>
      <c r="IG51" s="4"/>
      <c r="IH51" s="6"/>
      <c r="II51" s="4"/>
      <c r="IJ51" s="6"/>
      <c r="IK51" s="5"/>
      <c r="IL51" s="5"/>
      <c r="IM51" s="4"/>
      <c r="IN51" s="6"/>
      <c r="IO51" s="4"/>
      <c r="IP51" s="6"/>
      <c r="IQ51" s="5"/>
      <c r="IR51" s="5"/>
      <c r="IS51" s="4"/>
      <c r="IT51" s="6"/>
      <c r="IU51" s="4"/>
      <c r="IV51" s="6"/>
      <c r="IW51" s="5"/>
      <c r="IX51" s="5"/>
      <c r="IY51" s="4"/>
      <c r="IZ51" s="6"/>
      <c r="JA51" s="4"/>
      <c r="JB51" s="6"/>
      <c r="JC51" s="5"/>
      <c r="JD51" s="5"/>
      <c r="JE51" s="4"/>
      <c r="JF51" s="6"/>
      <c r="JG51" s="4"/>
      <c r="JH51" s="6"/>
      <c r="JI51" s="5"/>
      <c r="JJ51" s="5"/>
      <c r="JK51" s="4">
        <v>677</v>
      </c>
      <c r="JL51" s="4"/>
      <c r="JM51" s="4"/>
      <c r="JN51" s="4"/>
      <c r="JO51" s="4">
        <v>195</v>
      </c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>
        <v>150</v>
      </c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>
        <v>500</v>
      </c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>
        <v>310</v>
      </c>
      <c r="LS51" s="4"/>
      <c r="LT51" s="4"/>
      <c r="LU51" s="4"/>
      <c r="LV51" s="4"/>
      <c r="LW51" s="4"/>
      <c r="LX51" s="4"/>
      <c r="LY51" s="4"/>
    </row>
    <row r="52">
      <c r="A52" s="3" t="s">
        <v>148</v>
      </c>
      <c r="B52" s="3" t="s">
        <v>160</v>
      </c>
      <c r="C52" s="3" t="s">
        <v>150</v>
      </c>
      <c r="D52" s="3" t="s">
        <v>151</v>
      </c>
      <c r="E52" s="3" t="s">
        <v>191</v>
      </c>
      <c r="F52" s="3" t="s">
        <v>192</v>
      </c>
      <c r="G52" s="3" t="s">
        <v>192</v>
      </c>
      <c r="H52" s="3" t="s">
        <v>159</v>
      </c>
      <c r="I52" s="3" t="s">
        <v>255</v>
      </c>
      <c r="J52" s="3" t="s">
        <v>282</v>
      </c>
      <c r="K52" s="4">
        <v>1183</v>
      </c>
      <c r="L52" s="4">
        <f>=ROUNDDOWN(7.8448275862069,0)</f>
      </c>
      <c r="M52" s="4">
        <v>4950</v>
      </c>
      <c r="N52" s="5">
        <v>1</v>
      </c>
      <c r="O52" s="4"/>
      <c r="P52" s="4">
        <f>=ROUNDDOWN({0},0)</f>
      </c>
      <c r="Q52" s="4"/>
      <c r="R52" s="5"/>
      <c r="S52" s="4">
        <v>252</v>
      </c>
      <c r="T52" s="6">
        <v>4247.15</v>
      </c>
      <c r="U52" s="4">
        <v>321</v>
      </c>
      <c r="V52" s="6">
        <v>5437.62</v>
      </c>
      <c r="W52" s="5">
        <v>-0.215</v>
      </c>
      <c r="X52" s="5">
        <v>-0.2189</v>
      </c>
      <c r="Y52" s="4"/>
      <c r="Z52" s="6"/>
      <c r="AA52" s="4"/>
      <c r="AB52" s="6"/>
      <c r="AC52" s="5"/>
      <c r="AD52" s="5"/>
      <c r="AE52" s="4">
        <v>11</v>
      </c>
      <c r="AF52" s="6">
        <v>152.2</v>
      </c>
      <c r="AG52" s="4">
        <v>14</v>
      </c>
      <c r="AH52" s="6">
        <v>204.62</v>
      </c>
      <c r="AI52" s="5">
        <v>-0.2143</v>
      </c>
      <c r="AJ52" s="5">
        <v>-0.2562</v>
      </c>
      <c r="AK52" s="4"/>
      <c r="AL52" s="6"/>
      <c r="AM52" s="4">
        <v>2</v>
      </c>
      <c r="AN52" s="6">
        <v>34.19</v>
      </c>
      <c r="AO52" s="5"/>
      <c r="AP52" s="5"/>
      <c r="AQ52" s="4">
        <v>17</v>
      </c>
      <c r="AR52" s="6">
        <v>228.63</v>
      </c>
      <c r="AS52" s="4">
        <v>15</v>
      </c>
      <c r="AT52" s="6">
        <v>207.2</v>
      </c>
      <c r="AU52" s="5">
        <v>0.1333</v>
      </c>
      <c r="AV52" s="5">
        <v>0.1034</v>
      </c>
      <c r="AW52" s="4">
        <v>154</v>
      </c>
      <c r="AX52" s="6">
        <v>2759.08</v>
      </c>
      <c r="AY52" s="4">
        <v>183</v>
      </c>
      <c r="AZ52" s="6">
        <v>3304.54</v>
      </c>
      <c r="BA52" s="5">
        <v>-0.1585</v>
      </c>
      <c r="BB52" s="5">
        <v>-0.1651</v>
      </c>
      <c r="BC52" s="4">
        <v>19</v>
      </c>
      <c r="BD52" s="6">
        <v>281.65</v>
      </c>
      <c r="BE52" s="4">
        <v>15</v>
      </c>
      <c r="BF52" s="6">
        <v>241.83</v>
      </c>
      <c r="BG52" s="5">
        <v>0.2667</v>
      </c>
      <c r="BH52" s="5">
        <v>0.1647</v>
      </c>
      <c r="BI52" s="4">
        <v>3</v>
      </c>
      <c r="BJ52" s="6">
        <v>44.77</v>
      </c>
      <c r="BK52" s="4">
        <v>3</v>
      </c>
      <c r="BL52" s="6">
        <v>33.06</v>
      </c>
      <c r="BM52" s="5"/>
      <c r="BN52" s="5">
        <v>0.3542</v>
      </c>
      <c r="BO52" s="4">
        <v>2</v>
      </c>
      <c r="BP52" s="6">
        <v>43.02</v>
      </c>
      <c r="BQ52" s="4">
        <v>14</v>
      </c>
      <c r="BR52" s="6">
        <v>230.3</v>
      </c>
      <c r="BS52" s="5">
        <v>-0.8571</v>
      </c>
      <c r="BT52" s="5">
        <v>-0.8132</v>
      </c>
      <c r="BU52" s="4">
        <v>24</v>
      </c>
      <c r="BV52" s="6">
        <v>383.16</v>
      </c>
      <c r="BW52" s="4">
        <v>39</v>
      </c>
      <c r="BX52" s="6">
        <v>579.3</v>
      </c>
      <c r="BY52" s="5">
        <v>-0.3846</v>
      </c>
      <c r="BZ52" s="5">
        <v>-0.3386</v>
      </c>
      <c r="CA52" s="4"/>
      <c r="CB52" s="6"/>
      <c r="CC52" s="4"/>
      <c r="CD52" s="6"/>
      <c r="CE52" s="5"/>
      <c r="CF52" s="5"/>
      <c r="CG52" s="4"/>
      <c r="CH52" s="6"/>
      <c r="CI52" s="4"/>
      <c r="CJ52" s="6"/>
      <c r="CK52" s="5"/>
      <c r="CL52" s="5"/>
      <c r="CM52" s="4">
        <v>21</v>
      </c>
      <c r="CN52" s="6">
        <v>338.13</v>
      </c>
      <c r="CO52" s="4">
        <v>32</v>
      </c>
      <c r="CP52" s="6">
        <v>515.3</v>
      </c>
      <c r="CQ52" s="5">
        <v>-0.3438</v>
      </c>
      <c r="CR52" s="5">
        <v>-0.3438</v>
      </c>
      <c r="CS52" s="4"/>
      <c r="CT52" s="6"/>
      <c r="CU52" s="4"/>
      <c r="CV52" s="6"/>
      <c r="CW52" s="5"/>
      <c r="CX52" s="5"/>
      <c r="CY52" s="4"/>
      <c r="CZ52" s="6"/>
      <c r="DA52" s="4">
        <v>2</v>
      </c>
      <c r="DB52" s="6">
        <v>37.78</v>
      </c>
      <c r="DC52" s="5"/>
      <c r="DD52" s="5"/>
      <c r="DE52" s="4">
        <v>1</v>
      </c>
      <c r="DF52" s="6">
        <v>16.51</v>
      </c>
      <c r="DG52" s="4">
        <v>1</v>
      </c>
      <c r="DH52" s="6">
        <v>16.51</v>
      </c>
      <c r="DI52" s="5"/>
      <c r="DJ52" s="5"/>
      <c r="DK52" s="4"/>
      <c r="DL52" s="6"/>
      <c r="DM52" s="4">
        <v>1</v>
      </c>
      <c r="DN52" s="6">
        <v>32.99</v>
      </c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  <c r="IA52" s="4"/>
      <c r="IB52" s="6"/>
      <c r="IC52" s="4"/>
      <c r="ID52" s="6"/>
      <c r="IE52" s="5"/>
      <c r="IF52" s="5"/>
      <c r="IG52" s="4"/>
      <c r="IH52" s="6"/>
      <c r="II52" s="4"/>
      <c r="IJ52" s="6"/>
      <c r="IK52" s="5"/>
      <c r="IL52" s="5"/>
      <c r="IM52" s="4"/>
      <c r="IN52" s="6"/>
      <c r="IO52" s="4"/>
      <c r="IP52" s="6"/>
      <c r="IQ52" s="5"/>
      <c r="IR52" s="5"/>
      <c r="IS52" s="4"/>
      <c r="IT52" s="6"/>
      <c r="IU52" s="4"/>
      <c r="IV52" s="6"/>
      <c r="IW52" s="5"/>
      <c r="IX52" s="5"/>
      <c r="IY52" s="4"/>
      <c r="IZ52" s="6"/>
      <c r="JA52" s="4"/>
      <c r="JB52" s="6"/>
      <c r="JC52" s="5"/>
      <c r="JD52" s="5"/>
      <c r="JE52" s="4"/>
      <c r="JF52" s="6"/>
      <c r="JG52" s="4"/>
      <c r="JH52" s="6"/>
      <c r="JI52" s="5"/>
      <c r="JJ52" s="5"/>
      <c r="JK52" s="4">
        <v>1183</v>
      </c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>
        <v>740</v>
      </c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>
        <v>640</v>
      </c>
      <c r="KT52" s="4"/>
      <c r="KU52" s="4"/>
      <c r="KV52" s="4"/>
      <c r="KW52" s="4"/>
      <c r="KX52" s="4"/>
      <c r="KY52" s="4"/>
      <c r="KZ52" s="4"/>
      <c r="LA52" s="4"/>
      <c r="LB52" s="4"/>
      <c r="LC52" s="4">
        <v>1840</v>
      </c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>
        <v>530</v>
      </c>
      <c r="LS52" s="4"/>
      <c r="LT52" s="4"/>
      <c r="LU52" s="4"/>
      <c r="LV52" s="4"/>
      <c r="LW52" s="4"/>
      <c r="LX52" s="4">
        <v>1200</v>
      </c>
      <c r="LY52" s="4"/>
    </row>
    <row r="53">
      <c r="A53" s="3" t="s">
        <v>148</v>
      </c>
      <c r="B53" s="3" t="s">
        <v>160</v>
      </c>
      <c r="C53" s="3" t="s">
        <v>150</v>
      </c>
      <c r="D53" s="3" t="s">
        <v>151</v>
      </c>
      <c r="E53" s="3" t="s">
        <v>193</v>
      </c>
      <c r="F53" s="3" t="s">
        <v>193</v>
      </c>
      <c r="G53" s="3" t="s">
        <v>193</v>
      </c>
      <c r="H53" s="3" t="s">
        <v>182</v>
      </c>
      <c r="I53" s="3" t="s">
        <v>255</v>
      </c>
      <c r="J53" s="3" t="s">
        <v>261</v>
      </c>
      <c r="K53" s="4">
        <v>931</v>
      </c>
      <c r="L53" s="4">
        <f>=ROUNDDOWN(17.0201096892139,0)</f>
      </c>
      <c r="M53" s="4">
        <v>1000</v>
      </c>
      <c r="N53" s="5">
        <v>1</v>
      </c>
      <c r="O53" s="4"/>
      <c r="P53" s="4">
        <f>=ROUNDDOWN({0},0)</f>
      </c>
      <c r="Q53" s="4"/>
      <c r="R53" s="5"/>
      <c r="S53" s="4">
        <v>140</v>
      </c>
      <c r="T53" s="6">
        <v>2758.74</v>
      </c>
      <c r="U53" s="4">
        <v>147</v>
      </c>
      <c r="V53" s="6">
        <v>3262.58</v>
      </c>
      <c r="W53" s="5">
        <v>-0.0476</v>
      </c>
      <c r="X53" s="5">
        <v>-0.1544</v>
      </c>
      <c r="Y53" s="4"/>
      <c r="Z53" s="6"/>
      <c r="AA53" s="4"/>
      <c r="AB53" s="6"/>
      <c r="AC53" s="5"/>
      <c r="AD53" s="5"/>
      <c r="AE53" s="4">
        <v>27</v>
      </c>
      <c r="AF53" s="6">
        <v>614.36</v>
      </c>
      <c r="AG53" s="4">
        <v>16</v>
      </c>
      <c r="AH53" s="6">
        <v>329.54</v>
      </c>
      <c r="AI53" s="5">
        <v>0.6875</v>
      </c>
      <c r="AJ53" s="5">
        <v>0.8643</v>
      </c>
      <c r="AK53" s="4">
        <v>2</v>
      </c>
      <c r="AL53" s="6">
        <v>46.85</v>
      </c>
      <c r="AM53" s="4">
        <v>1</v>
      </c>
      <c r="AN53" s="6">
        <v>21.66</v>
      </c>
      <c r="AO53" s="5">
        <v>1</v>
      </c>
      <c r="AP53" s="5">
        <v>1.163</v>
      </c>
      <c r="AQ53" s="4">
        <v>7</v>
      </c>
      <c r="AR53" s="6">
        <v>151.87</v>
      </c>
      <c r="AS53" s="4">
        <v>36</v>
      </c>
      <c r="AT53" s="6">
        <v>812.58</v>
      </c>
      <c r="AU53" s="5">
        <v>-0.8056</v>
      </c>
      <c r="AV53" s="5">
        <v>-0.8131</v>
      </c>
      <c r="AW53" s="4">
        <v>25</v>
      </c>
      <c r="AX53" s="6">
        <v>583.22</v>
      </c>
      <c r="AY53" s="4">
        <v>50</v>
      </c>
      <c r="AZ53" s="6">
        <v>1149.91</v>
      </c>
      <c r="BA53" s="5">
        <v>-0.5</v>
      </c>
      <c r="BB53" s="5">
        <v>-0.4928</v>
      </c>
      <c r="BC53" s="4">
        <v>40</v>
      </c>
      <c r="BD53" s="6">
        <v>879.15</v>
      </c>
      <c r="BE53" s="4">
        <v>37</v>
      </c>
      <c r="BF53" s="6">
        <v>782.52</v>
      </c>
      <c r="BG53" s="5">
        <v>0.0811</v>
      </c>
      <c r="BH53" s="5">
        <v>0.1235</v>
      </c>
      <c r="BI53" s="4">
        <v>4</v>
      </c>
      <c r="BJ53" s="6">
        <v>81.08</v>
      </c>
      <c r="BK53" s="4"/>
      <c r="BL53" s="6"/>
      <c r="BM53" s="5"/>
      <c r="BN53" s="5"/>
      <c r="BO53" s="4"/>
      <c r="BP53" s="6"/>
      <c r="BQ53" s="4"/>
      <c r="BR53" s="6"/>
      <c r="BS53" s="5"/>
      <c r="BT53" s="5"/>
      <c r="BU53" s="4">
        <v>4</v>
      </c>
      <c r="BV53" s="6">
        <v>93.7</v>
      </c>
      <c r="BW53" s="4"/>
      <c r="BX53" s="6"/>
      <c r="BY53" s="5"/>
      <c r="BZ53" s="5"/>
      <c r="CA53" s="4">
        <v>2</v>
      </c>
      <c r="CB53" s="6">
        <v>45.2</v>
      </c>
      <c r="CC53" s="4">
        <v>4</v>
      </c>
      <c r="CD53" s="6">
        <v>97.76</v>
      </c>
      <c r="CE53" s="5">
        <v>-0.5</v>
      </c>
      <c r="CF53" s="5">
        <v>-0.5376</v>
      </c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>
        <v>3</v>
      </c>
      <c r="DF53" s="6">
        <v>74.1</v>
      </c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>
        <v>26</v>
      </c>
      <c r="DX53" s="6">
        <v>189.21</v>
      </c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>
        <v>3</v>
      </c>
      <c r="FV53" s="6">
        <v>68.61</v>
      </c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  <c r="IA53" s="4"/>
      <c r="IB53" s="6"/>
      <c r="IC53" s="4"/>
      <c r="ID53" s="6"/>
      <c r="IE53" s="5"/>
      <c r="IF53" s="5"/>
      <c r="IG53" s="4"/>
      <c r="IH53" s="6"/>
      <c r="II53" s="4"/>
      <c r="IJ53" s="6"/>
      <c r="IK53" s="5"/>
      <c r="IL53" s="5"/>
      <c r="IM53" s="4"/>
      <c r="IN53" s="6"/>
      <c r="IO53" s="4"/>
      <c r="IP53" s="6"/>
      <c r="IQ53" s="5"/>
      <c r="IR53" s="5"/>
      <c r="IS53" s="4"/>
      <c r="IT53" s="6"/>
      <c r="IU53" s="4"/>
      <c r="IV53" s="6"/>
      <c r="IW53" s="5"/>
      <c r="IX53" s="5"/>
      <c r="IY53" s="4"/>
      <c r="IZ53" s="6"/>
      <c r="JA53" s="4"/>
      <c r="JB53" s="6"/>
      <c r="JC53" s="5"/>
      <c r="JD53" s="5"/>
      <c r="JE53" s="4"/>
      <c r="JF53" s="6"/>
      <c r="JG53" s="4"/>
      <c r="JH53" s="6"/>
      <c r="JI53" s="5"/>
      <c r="JJ53" s="5"/>
      <c r="JK53" s="4">
        <v>931</v>
      </c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>
        <v>360</v>
      </c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>
        <v>340</v>
      </c>
      <c r="LQ53" s="4"/>
      <c r="LR53" s="4"/>
      <c r="LS53" s="4"/>
      <c r="LT53" s="4"/>
      <c r="LU53" s="4"/>
      <c r="LV53" s="4"/>
      <c r="LW53" s="4">
        <v>300</v>
      </c>
      <c r="LX53" s="4"/>
      <c r="LY53" s="4"/>
    </row>
    <row r="54">
      <c r="A54" s="3" t="s">
        <v>148</v>
      </c>
      <c r="B54" s="3" t="s">
        <v>160</v>
      </c>
      <c r="C54" s="3" t="s">
        <v>172</v>
      </c>
      <c r="D54" s="3" t="s">
        <v>183</v>
      </c>
      <c r="E54" s="3" t="s">
        <v>193</v>
      </c>
      <c r="F54" s="3" t="s">
        <v>193</v>
      </c>
      <c r="G54" s="3" t="s">
        <v>193</v>
      </c>
      <c r="H54" s="3" t="s">
        <v>182</v>
      </c>
      <c r="I54" s="3" t="s">
        <v>255</v>
      </c>
      <c r="J54" s="3" t="s">
        <v>261</v>
      </c>
      <c r="K54" s="4">
        <v>568</v>
      </c>
      <c r="L54" s="4">
        <f>=ROUNDDOWN(12.9090909090909,0)</f>
      </c>
      <c r="M54" s="4">
        <v>850</v>
      </c>
      <c r="N54" s="5">
        <v>0.9258</v>
      </c>
      <c r="O54" s="4"/>
      <c r="P54" s="4">
        <f>=ROUNDDOWN({0},0)</f>
      </c>
      <c r="Q54" s="4"/>
      <c r="R54" s="5"/>
      <c r="S54" s="4">
        <v>52</v>
      </c>
      <c r="T54" s="6">
        <v>1436.23</v>
      </c>
      <c r="U54" s="4">
        <v>142</v>
      </c>
      <c r="V54" s="6">
        <v>4169.52</v>
      </c>
      <c r="W54" s="5">
        <v>-0.6338</v>
      </c>
      <c r="X54" s="5">
        <v>-0.6555</v>
      </c>
      <c r="Y54" s="4"/>
      <c r="Z54" s="6"/>
      <c r="AA54" s="4"/>
      <c r="AB54" s="6"/>
      <c r="AC54" s="5"/>
      <c r="AD54" s="5"/>
      <c r="AE54" s="4">
        <v>10</v>
      </c>
      <c r="AF54" s="6">
        <v>252.6</v>
      </c>
      <c r="AG54" s="4">
        <v>22</v>
      </c>
      <c r="AH54" s="6">
        <v>635.34</v>
      </c>
      <c r="AI54" s="5">
        <v>-0.5455</v>
      </c>
      <c r="AJ54" s="5">
        <v>-0.6024</v>
      </c>
      <c r="AK54" s="4">
        <v>3</v>
      </c>
      <c r="AL54" s="6">
        <v>79.06</v>
      </c>
      <c r="AM54" s="4"/>
      <c r="AN54" s="6"/>
      <c r="AO54" s="5"/>
      <c r="AP54" s="5"/>
      <c r="AQ54" s="4">
        <v>14</v>
      </c>
      <c r="AR54" s="6">
        <v>390.04</v>
      </c>
      <c r="AS54" s="4">
        <v>50</v>
      </c>
      <c r="AT54" s="6">
        <v>1445.21</v>
      </c>
      <c r="AU54" s="5">
        <v>-0.72</v>
      </c>
      <c r="AV54" s="5">
        <v>-0.7301</v>
      </c>
      <c r="AW54" s="4">
        <v>3</v>
      </c>
      <c r="AX54" s="6">
        <v>89.42</v>
      </c>
      <c r="AY54" s="4">
        <v>34</v>
      </c>
      <c r="AZ54" s="6">
        <v>989.71</v>
      </c>
      <c r="BA54" s="5">
        <v>-0.9118</v>
      </c>
      <c r="BB54" s="5">
        <v>-0.9097</v>
      </c>
      <c r="BC54" s="4">
        <v>4</v>
      </c>
      <c r="BD54" s="6">
        <v>110.88</v>
      </c>
      <c r="BE54" s="4">
        <v>27</v>
      </c>
      <c r="BF54" s="6">
        <v>816.16</v>
      </c>
      <c r="BG54" s="5">
        <v>-0.8519</v>
      </c>
      <c r="BH54" s="5">
        <v>-0.8641</v>
      </c>
      <c r="BI54" s="4">
        <v>8</v>
      </c>
      <c r="BJ54" s="6">
        <v>202.8</v>
      </c>
      <c r="BK54" s="4">
        <v>1</v>
      </c>
      <c r="BL54" s="6">
        <v>30</v>
      </c>
      <c r="BM54" s="5">
        <v>7</v>
      </c>
      <c r="BN54" s="5">
        <v>5.76</v>
      </c>
      <c r="BO54" s="4">
        <v>8</v>
      </c>
      <c r="BP54" s="6">
        <v>255.2</v>
      </c>
      <c r="BQ54" s="4">
        <v>2</v>
      </c>
      <c r="BR54" s="6">
        <v>52.8</v>
      </c>
      <c r="BS54" s="5">
        <v>3</v>
      </c>
      <c r="BT54" s="5">
        <v>3.8333</v>
      </c>
      <c r="BU54" s="4">
        <v>1</v>
      </c>
      <c r="BV54" s="6">
        <v>27.72</v>
      </c>
      <c r="BW54" s="4"/>
      <c r="BX54" s="6"/>
      <c r="BY54" s="5"/>
      <c r="BZ54" s="5"/>
      <c r="CA54" s="4"/>
      <c r="CB54" s="6"/>
      <c r="CC54" s="4">
        <v>4</v>
      </c>
      <c r="CD54" s="6">
        <v>115.31</v>
      </c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/>
      <c r="CT54" s="6"/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>
        <v>1</v>
      </c>
      <c r="DF54" s="6">
        <v>28.51</v>
      </c>
      <c r="DG54" s="4"/>
      <c r="DH54" s="6"/>
      <c r="DI54" s="5"/>
      <c r="DJ54" s="5"/>
      <c r="DK54" s="4"/>
      <c r="DL54" s="6"/>
      <c r="DM54" s="4">
        <v>1</v>
      </c>
      <c r="DN54" s="6">
        <v>54.99</v>
      </c>
      <c r="DO54" s="5"/>
      <c r="DP54" s="5"/>
      <c r="DQ54" s="4"/>
      <c r="DR54" s="6"/>
      <c r="DS54" s="4"/>
      <c r="DT54" s="6"/>
      <c r="DU54" s="5"/>
      <c r="DV54" s="5"/>
      <c r="DW54" s="4"/>
      <c r="DX54" s="6"/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>
        <v>1</v>
      </c>
      <c r="FV54" s="6">
        <v>30</v>
      </c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  <c r="IA54" s="4"/>
      <c r="IB54" s="6"/>
      <c r="IC54" s="4"/>
      <c r="ID54" s="6"/>
      <c r="IE54" s="5"/>
      <c r="IF54" s="5"/>
      <c r="IG54" s="4"/>
      <c r="IH54" s="6"/>
      <c r="II54" s="4"/>
      <c r="IJ54" s="6"/>
      <c r="IK54" s="5"/>
      <c r="IL54" s="5"/>
      <c r="IM54" s="4"/>
      <c r="IN54" s="6"/>
      <c r="IO54" s="4"/>
      <c r="IP54" s="6"/>
      <c r="IQ54" s="5"/>
      <c r="IR54" s="5"/>
      <c r="IS54" s="4"/>
      <c r="IT54" s="6"/>
      <c r="IU54" s="4"/>
      <c r="IV54" s="6"/>
      <c r="IW54" s="5"/>
      <c r="IX54" s="5"/>
      <c r="IY54" s="4"/>
      <c r="IZ54" s="6"/>
      <c r="JA54" s="4"/>
      <c r="JB54" s="6"/>
      <c r="JC54" s="5"/>
      <c r="JD54" s="5"/>
      <c r="JE54" s="4"/>
      <c r="JF54" s="6"/>
      <c r="JG54" s="4"/>
      <c r="JH54" s="6"/>
      <c r="JI54" s="5"/>
      <c r="JJ54" s="5"/>
      <c r="JK54" s="4">
        <v>568</v>
      </c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>
        <v>50</v>
      </c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>
        <v>520</v>
      </c>
      <c r="LQ54" s="4"/>
      <c r="LR54" s="4"/>
      <c r="LS54" s="4"/>
      <c r="LT54" s="4"/>
      <c r="LU54" s="4"/>
      <c r="LV54" s="4"/>
      <c r="LW54" s="4">
        <v>280</v>
      </c>
      <c r="LX54" s="4"/>
      <c r="LY54" s="4"/>
    </row>
    <row r="55">
      <c r="A55" s="3" t="s">
        <v>148</v>
      </c>
      <c r="B55" s="3" t="s">
        <v>149</v>
      </c>
      <c r="C55" s="3" t="s">
        <v>150</v>
      </c>
      <c r="D55" s="3" t="s">
        <v>151</v>
      </c>
      <c r="E55" s="3" t="s">
        <v>194</v>
      </c>
      <c r="F55" s="3" t="s">
        <v>195</v>
      </c>
      <c r="G55" s="3" t="s">
        <v>195</v>
      </c>
      <c r="H55" s="3" t="s">
        <v>162</v>
      </c>
      <c r="I55" s="3" t="s">
        <v>255</v>
      </c>
      <c r="J55" s="3" t="s">
        <v>261</v>
      </c>
      <c r="K55" s="4">
        <v>1747</v>
      </c>
      <c r="L55" s="4">
        <f>=ROUNDDOWN(15.0863557858377,0)</f>
      </c>
      <c r="M55" s="4">
        <v>1470</v>
      </c>
      <c r="N55" s="5">
        <v>1</v>
      </c>
      <c r="O55" s="4"/>
      <c r="P55" s="4">
        <f>=ROUNDDOWN({0},0)</f>
      </c>
      <c r="Q55" s="4"/>
      <c r="R55" s="5"/>
      <c r="S55" s="4">
        <v>165</v>
      </c>
      <c r="T55" s="6">
        <v>4119.76</v>
      </c>
      <c r="U55" s="4">
        <v>174</v>
      </c>
      <c r="V55" s="6">
        <v>4160.24</v>
      </c>
      <c r="W55" s="5">
        <v>-0.0517</v>
      </c>
      <c r="X55" s="5">
        <v>-0.0097</v>
      </c>
      <c r="Y55" s="4">
        <v>12</v>
      </c>
      <c r="Z55" s="6">
        <v>293.53</v>
      </c>
      <c r="AA55" s="4">
        <v>4</v>
      </c>
      <c r="AB55" s="6">
        <v>80.94</v>
      </c>
      <c r="AC55" s="5">
        <v>2</v>
      </c>
      <c r="AD55" s="5">
        <v>2.6265</v>
      </c>
      <c r="AE55" s="4">
        <v>17</v>
      </c>
      <c r="AF55" s="6">
        <v>457.67</v>
      </c>
      <c r="AG55" s="4">
        <v>7</v>
      </c>
      <c r="AH55" s="6">
        <v>175.39</v>
      </c>
      <c r="AI55" s="5">
        <v>1.4286</v>
      </c>
      <c r="AJ55" s="5">
        <v>1.6094</v>
      </c>
      <c r="AK55" s="4">
        <v>21</v>
      </c>
      <c r="AL55" s="6">
        <v>466.54</v>
      </c>
      <c r="AM55" s="4">
        <v>2</v>
      </c>
      <c r="AN55" s="6">
        <v>46.28</v>
      </c>
      <c r="AO55" s="5">
        <v>9.5</v>
      </c>
      <c r="AP55" s="5">
        <v>9.0808</v>
      </c>
      <c r="AQ55" s="4">
        <v>11</v>
      </c>
      <c r="AR55" s="6">
        <v>237.32</v>
      </c>
      <c r="AS55" s="4">
        <v>2</v>
      </c>
      <c r="AT55" s="6">
        <v>42.2</v>
      </c>
      <c r="AU55" s="5">
        <v>4.5</v>
      </c>
      <c r="AV55" s="5">
        <v>4.6237</v>
      </c>
      <c r="AW55" s="4">
        <v>18</v>
      </c>
      <c r="AX55" s="6">
        <v>465.76</v>
      </c>
      <c r="AY55" s="4">
        <v>10</v>
      </c>
      <c r="AZ55" s="6">
        <v>224.97</v>
      </c>
      <c r="BA55" s="5">
        <v>0.8</v>
      </c>
      <c r="BB55" s="5">
        <v>1.0703</v>
      </c>
      <c r="BC55" s="4">
        <v>37</v>
      </c>
      <c r="BD55" s="6">
        <v>934.51</v>
      </c>
      <c r="BE55" s="4">
        <v>41</v>
      </c>
      <c r="BF55" s="6">
        <v>957.68</v>
      </c>
      <c r="BG55" s="5">
        <v>-0.0976</v>
      </c>
      <c r="BH55" s="5">
        <v>-0.0242</v>
      </c>
      <c r="BI55" s="4">
        <v>9</v>
      </c>
      <c r="BJ55" s="6">
        <v>194.01</v>
      </c>
      <c r="BK55" s="4"/>
      <c r="BL55" s="6"/>
      <c r="BM55" s="5"/>
      <c r="BN55" s="5"/>
      <c r="BO55" s="4">
        <v>7</v>
      </c>
      <c r="BP55" s="6">
        <v>220.86</v>
      </c>
      <c r="BQ55" s="4">
        <v>11</v>
      </c>
      <c r="BR55" s="6">
        <v>248.73</v>
      </c>
      <c r="BS55" s="5">
        <v>-0.3636</v>
      </c>
      <c r="BT55" s="5">
        <v>-0.112</v>
      </c>
      <c r="BU55" s="4">
        <v>12</v>
      </c>
      <c r="BV55" s="6">
        <v>303.04</v>
      </c>
      <c r="BW55" s="4">
        <v>19</v>
      </c>
      <c r="BX55" s="6">
        <v>488.69</v>
      </c>
      <c r="BY55" s="5">
        <v>-0.3684</v>
      </c>
      <c r="BZ55" s="5">
        <v>-0.3799</v>
      </c>
      <c r="CA55" s="4"/>
      <c r="CB55" s="6"/>
      <c r="CC55" s="4">
        <v>5</v>
      </c>
      <c r="CD55" s="6">
        <v>128.57</v>
      </c>
      <c r="CE55" s="5"/>
      <c r="CF55" s="5"/>
      <c r="CG55" s="4"/>
      <c r="CH55" s="6"/>
      <c r="CI55" s="4"/>
      <c r="CJ55" s="6"/>
      <c r="CK55" s="5"/>
      <c r="CL55" s="5"/>
      <c r="CM55" s="4">
        <v>14</v>
      </c>
      <c r="CN55" s="6">
        <v>378.92</v>
      </c>
      <c r="CO55" s="4">
        <v>57</v>
      </c>
      <c r="CP55" s="6">
        <v>1407.71</v>
      </c>
      <c r="CQ55" s="5">
        <v>-0.7544</v>
      </c>
      <c r="CR55" s="5">
        <v>-0.7308</v>
      </c>
      <c r="CS55" s="4"/>
      <c r="CT55" s="6"/>
      <c r="CU55" s="4"/>
      <c r="CV55" s="6"/>
      <c r="CW55" s="5"/>
      <c r="CX55" s="5"/>
      <c r="CY55" s="4">
        <v>5</v>
      </c>
      <c r="CZ55" s="6">
        <v>129.9</v>
      </c>
      <c r="DA55" s="4">
        <v>5</v>
      </c>
      <c r="DB55" s="6">
        <v>105.07</v>
      </c>
      <c r="DC55" s="5"/>
      <c r="DD55" s="5">
        <v>0.2363</v>
      </c>
      <c r="DE55" s="4"/>
      <c r="DF55" s="6"/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>
        <v>1</v>
      </c>
      <c r="DX55" s="6">
        <v>13.32</v>
      </c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>
        <v>1</v>
      </c>
      <c r="EJ55" s="6">
        <v>24.38</v>
      </c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>
        <v>11</v>
      </c>
      <c r="FV55" s="6">
        <v>254.01</v>
      </c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  <c r="IA55" s="4"/>
      <c r="IB55" s="6"/>
      <c r="IC55" s="4"/>
      <c r="ID55" s="6"/>
      <c r="IE55" s="5"/>
      <c r="IF55" s="5"/>
      <c r="IG55" s="4"/>
      <c r="IH55" s="6"/>
      <c r="II55" s="4"/>
      <c r="IJ55" s="6"/>
      <c r="IK55" s="5"/>
      <c r="IL55" s="5"/>
      <c r="IM55" s="4"/>
      <c r="IN55" s="6"/>
      <c r="IO55" s="4"/>
      <c r="IP55" s="6"/>
      <c r="IQ55" s="5"/>
      <c r="IR55" s="5"/>
      <c r="IS55" s="4"/>
      <c r="IT55" s="6"/>
      <c r="IU55" s="4"/>
      <c r="IV55" s="6"/>
      <c r="IW55" s="5"/>
      <c r="IX55" s="5"/>
      <c r="IY55" s="4"/>
      <c r="IZ55" s="6"/>
      <c r="JA55" s="4"/>
      <c r="JB55" s="6"/>
      <c r="JC55" s="5"/>
      <c r="JD55" s="5"/>
      <c r="JE55" s="4"/>
      <c r="JF55" s="6"/>
      <c r="JG55" s="4"/>
      <c r="JH55" s="6"/>
      <c r="JI55" s="5"/>
      <c r="JJ55" s="5"/>
      <c r="JK55" s="4">
        <v>1561</v>
      </c>
      <c r="JL55" s="4"/>
      <c r="JM55" s="4"/>
      <c r="JN55" s="4"/>
      <c r="JO55" s="4">
        <v>186</v>
      </c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>
        <v>390</v>
      </c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>
        <v>730</v>
      </c>
      <c r="KZ55" s="4"/>
      <c r="LA55" s="4"/>
      <c r="LB55" s="4"/>
      <c r="LC55" s="4"/>
      <c r="LD55" s="4">
        <v>350</v>
      </c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</row>
    <row r="56">
      <c r="A56" s="3" t="s">
        <v>148</v>
      </c>
      <c r="B56" s="3" t="s">
        <v>160</v>
      </c>
      <c r="C56" s="3" t="s">
        <v>150</v>
      </c>
      <c r="D56" s="3" t="s">
        <v>178</v>
      </c>
      <c r="E56" s="3" t="s">
        <v>196</v>
      </c>
      <c r="F56" s="3" t="s">
        <v>196</v>
      </c>
      <c r="G56" s="3" t="s">
        <v>196</v>
      </c>
      <c r="H56" s="3" t="s">
        <v>180</v>
      </c>
      <c r="I56" s="3" t="s">
        <v>262</v>
      </c>
      <c r="J56" s="3" t="s">
        <v>257</v>
      </c>
      <c r="K56" s="4">
        <v>1265</v>
      </c>
      <c r="L56" s="4">
        <f>=ROUNDDOWN(18.3333333333333,0)</f>
      </c>
      <c r="M56" s="4">
        <v>780</v>
      </c>
      <c r="N56" s="5">
        <v>1</v>
      </c>
      <c r="O56" s="4"/>
      <c r="P56" s="4">
        <f>=ROUNDDOWN({0},0)</f>
      </c>
      <c r="Q56" s="4"/>
      <c r="R56" s="5"/>
      <c r="S56" s="4">
        <v>56</v>
      </c>
      <c r="T56" s="6">
        <v>4008.05</v>
      </c>
      <c r="U56" s="4">
        <v>55</v>
      </c>
      <c r="V56" s="6">
        <v>3553.22</v>
      </c>
      <c r="W56" s="5">
        <v>0.0182</v>
      </c>
      <c r="X56" s="5">
        <v>0.128</v>
      </c>
      <c r="Y56" s="4">
        <v>6</v>
      </c>
      <c r="Z56" s="6">
        <v>384.62</v>
      </c>
      <c r="AA56" s="4">
        <v>4</v>
      </c>
      <c r="AB56" s="6">
        <v>319.66</v>
      </c>
      <c r="AC56" s="5">
        <v>0.5</v>
      </c>
      <c r="AD56" s="5">
        <v>0.2032</v>
      </c>
      <c r="AE56" s="4">
        <v>31</v>
      </c>
      <c r="AF56" s="6">
        <v>2159.79</v>
      </c>
      <c r="AG56" s="4">
        <v>17</v>
      </c>
      <c r="AH56" s="6">
        <v>981.67</v>
      </c>
      <c r="AI56" s="5">
        <v>0.8235</v>
      </c>
      <c r="AJ56" s="5">
        <v>1.2001</v>
      </c>
      <c r="AK56" s="4">
        <v>3</v>
      </c>
      <c r="AL56" s="6">
        <v>229.72</v>
      </c>
      <c r="AM56" s="4">
        <v>1</v>
      </c>
      <c r="AN56" s="6">
        <v>71.4</v>
      </c>
      <c r="AO56" s="5">
        <v>2</v>
      </c>
      <c r="AP56" s="5">
        <v>2.2174</v>
      </c>
      <c r="AQ56" s="4">
        <v>5</v>
      </c>
      <c r="AR56" s="6">
        <v>377.07</v>
      </c>
      <c r="AS56" s="4">
        <v>21</v>
      </c>
      <c r="AT56" s="6">
        <v>1331.64</v>
      </c>
      <c r="AU56" s="5">
        <v>-0.7619</v>
      </c>
      <c r="AV56" s="5">
        <v>-0.7168</v>
      </c>
      <c r="AW56" s="4">
        <v>3</v>
      </c>
      <c r="AX56" s="6">
        <v>244.94</v>
      </c>
      <c r="AY56" s="4">
        <v>1</v>
      </c>
      <c r="AZ56" s="6">
        <v>76.9</v>
      </c>
      <c r="BA56" s="5">
        <v>2</v>
      </c>
      <c r="BB56" s="5">
        <v>2.1852</v>
      </c>
      <c r="BC56" s="4"/>
      <c r="BD56" s="6"/>
      <c r="BE56" s="4"/>
      <c r="BF56" s="6"/>
      <c r="BG56" s="5"/>
      <c r="BH56" s="5"/>
      <c r="BI56" s="4"/>
      <c r="BJ56" s="6"/>
      <c r="BK56" s="4"/>
      <c r="BL56" s="6"/>
      <c r="BM56" s="5"/>
      <c r="BN56" s="5"/>
      <c r="BO56" s="4">
        <v>2</v>
      </c>
      <c r="BP56" s="6">
        <v>161.26</v>
      </c>
      <c r="BQ56" s="4">
        <v>1</v>
      </c>
      <c r="BR56" s="6">
        <v>80.63</v>
      </c>
      <c r="BS56" s="5">
        <v>1</v>
      </c>
      <c r="BT56" s="5">
        <v>1</v>
      </c>
      <c r="BU56" s="4">
        <v>1</v>
      </c>
      <c r="BV56" s="6">
        <v>84.67</v>
      </c>
      <c r="BW56" s="4"/>
      <c r="BX56" s="6"/>
      <c r="BY56" s="5"/>
      <c r="BZ56" s="5"/>
      <c r="CA56" s="4">
        <v>1</v>
      </c>
      <c r="CB56" s="6">
        <v>87.75</v>
      </c>
      <c r="CC56" s="4">
        <v>7</v>
      </c>
      <c r="CD56" s="6">
        <v>483.1</v>
      </c>
      <c r="CE56" s="5">
        <v>-0.8571</v>
      </c>
      <c r="CF56" s="5">
        <v>-0.8184</v>
      </c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>
        <v>1</v>
      </c>
      <c r="CZ56" s="6">
        <v>92.39</v>
      </c>
      <c r="DA56" s="4">
        <v>1</v>
      </c>
      <c r="DB56" s="6">
        <v>52.66</v>
      </c>
      <c r="DC56" s="5"/>
      <c r="DD56" s="5">
        <v>0.7545</v>
      </c>
      <c r="DE56" s="4"/>
      <c r="DF56" s="6"/>
      <c r="DG56" s="4">
        <v>1</v>
      </c>
      <c r="DH56" s="6">
        <v>87.09</v>
      </c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>
        <v>2</v>
      </c>
      <c r="ED56" s="6">
        <v>114.11</v>
      </c>
      <c r="EE56" s="4">
        <v>1</v>
      </c>
      <c r="EF56" s="6">
        <v>68.47</v>
      </c>
      <c r="EG56" s="5">
        <v>1</v>
      </c>
      <c r="EH56" s="5">
        <v>0.6666</v>
      </c>
      <c r="EI56" s="4"/>
      <c r="EJ56" s="6"/>
      <c r="EK56" s="4"/>
      <c r="EL56" s="6"/>
      <c r="EM56" s="5"/>
      <c r="EN56" s="5"/>
      <c r="EO56" s="4">
        <v>1</v>
      </c>
      <c r="EP56" s="6">
        <v>71.73</v>
      </c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  <c r="IA56" s="4"/>
      <c r="IB56" s="6"/>
      <c r="IC56" s="4"/>
      <c r="ID56" s="6"/>
      <c r="IE56" s="5"/>
      <c r="IF56" s="5"/>
      <c r="IG56" s="4"/>
      <c r="IH56" s="6"/>
      <c r="II56" s="4"/>
      <c r="IJ56" s="6"/>
      <c r="IK56" s="5"/>
      <c r="IL56" s="5"/>
      <c r="IM56" s="4"/>
      <c r="IN56" s="6"/>
      <c r="IO56" s="4"/>
      <c r="IP56" s="6"/>
      <c r="IQ56" s="5"/>
      <c r="IR56" s="5"/>
      <c r="IS56" s="4"/>
      <c r="IT56" s="6"/>
      <c r="IU56" s="4"/>
      <c r="IV56" s="6"/>
      <c r="IW56" s="5"/>
      <c r="IX56" s="5"/>
      <c r="IY56" s="4"/>
      <c r="IZ56" s="6"/>
      <c r="JA56" s="4"/>
      <c r="JB56" s="6"/>
      <c r="JC56" s="5"/>
      <c r="JD56" s="5"/>
      <c r="JE56" s="4"/>
      <c r="JF56" s="6"/>
      <c r="JG56" s="4"/>
      <c r="JH56" s="6"/>
      <c r="JI56" s="5"/>
      <c r="JJ56" s="5"/>
      <c r="JK56" s="4">
        <v>1265</v>
      </c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>
        <v>300</v>
      </c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>
        <v>480</v>
      </c>
      <c r="LS56" s="4"/>
      <c r="LT56" s="4"/>
      <c r="LU56" s="4"/>
      <c r="LV56" s="4"/>
      <c r="LW56" s="4"/>
      <c r="LX56" s="4"/>
      <c r="LY56" s="4"/>
    </row>
    <row r="57">
      <c r="A57" s="3" t="s">
        <v>148</v>
      </c>
      <c r="B57" s="3" t="s">
        <v>197</v>
      </c>
      <c r="C57" s="3" t="s">
        <v>172</v>
      </c>
      <c r="D57" s="3" t="s">
        <v>183</v>
      </c>
      <c r="E57" s="3" t="s">
        <v>198</v>
      </c>
      <c r="F57" s="3" t="s">
        <v>198</v>
      </c>
      <c r="G57" s="3" t="s">
        <v>198</v>
      </c>
      <c r="H57" s="3" t="s">
        <v>159</v>
      </c>
      <c r="I57" s="3" t="s">
        <v>255</v>
      </c>
      <c r="J57" s="3" t="s">
        <v>271</v>
      </c>
      <c r="K57" s="4">
        <v>500</v>
      </c>
      <c r="L57" s="4">
        <f>=ROUNDDOWN(8.18330605564648,0)</f>
      </c>
      <c r="M57" s="4"/>
      <c r="N57" s="5">
        <v>1</v>
      </c>
      <c r="O57" s="4"/>
      <c r="P57" s="4">
        <f>=ROUNDDOWN({0},0)</f>
      </c>
      <c r="Q57" s="4"/>
      <c r="R57" s="5"/>
      <c r="S57" s="4">
        <v>89</v>
      </c>
      <c r="T57" s="6">
        <v>2930.75</v>
      </c>
      <c r="U57" s="4">
        <v>45</v>
      </c>
      <c r="V57" s="6">
        <v>1552.36</v>
      </c>
      <c r="W57" s="5">
        <v>0.9778</v>
      </c>
      <c r="X57" s="5">
        <v>0.8879</v>
      </c>
      <c r="Y57" s="4"/>
      <c r="Z57" s="6"/>
      <c r="AA57" s="4"/>
      <c r="AB57" s="6"/>
      <c r="AC57" s="5"/>
      <c r="AD57" s="5"/>
      <c r="AE57" s="4">
        <v>51</v>
      </c>
      <c r="AF57" s="6">
        <v>1601.4</v>
      </c>
      <c r="AG57" s="4">
        <v>4</v>
      </c>
      <c r="AH57" s="6">
        <v>130.65</v>
      </c>
      <c r="AI57" s="5">
        <v>11.75</v>
      </c>
      <c r="AJ57" s="5">
        <v>11.2572</v>
      </c>
      <c r="AK57" s="4">
        <v>1</v>
      </c>
      <c r="AL57" s="6">
        <v>38.43</v>
      </c>
      <c r="AM57" s="4"/>
      <c r="AN57" s="6"/>
      <c r="AO57" s="5"/>
      <c r="AP57" s="5"/>
      <c r="AQ57" s="4">
        <v>5</v>
      </c>
      <c r="AR57" s="6">
        <v>156.6</v>
      </c>
      <c r="AS57" s="4">
        <v>20</v>
      </c>
      <c r="AT57" s="6">
        <v>657.99</v>
      </c>
      <c r="AU57" s="5">
        <v>-0.75</v>
      </c>
      <c r="AV57" s="5">
        <v>-0.762</v>
      </c>
      <c r="AW57" s="4">
        <v>2</v>
      </c>
      <c r="AX57" s="6">
        <v>71.03</v>
      </c>
      <c r="AY57" s="4">
        <v>6</v>
      </c>
      <c r="AZ57" s="6">
        <v>206.27</v>
      </c>
      <c r="BA57" s="5">
        <v>-0.6667</v>
      </c>
      <c r="BB57" s="5">
        <v>-0.6556</v>
      </c>
      <c r="BC57" s="4">
        <v>3</v>
      </c>
      <c r="BD57" s="6">
        <v>93.6</v>
      </c>
      <c r="BE57" s="4">
        <v>7</v>
      </c>
      <c r="BF57" s="6">
        <v>253.9</v>
      </c>
      <c r="BG57" s="5">
        <v>-0.5714</v>
      </c>
      <c r="BH57" s="5">
        <v>-0.6314</v>
      </c>
      <c r="BI57" s="4">
        <v>2</v>
      </c>
      <c r="BJ57" s="6">
        <v>53.55</v>
      </c>
      <c r="BK57" s="4"/>
      <c r="BL57" s="6"/>
      <c r="BM57" s="5"/>
      <c r="BN57" s="5"/>
      <c r="BO57" s="4"/>
      <c r="BP57" s="6"/>
      <c r="BQ57" s="4"/>
      <c r="BR57" s="6"/>
      <c r="BS57" s="5"/>
      <c r="BT57" s="5"/>
      <c r="BU57" s="4"/>
      <c r="BV57" s="6"/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/>
      <c r="CH57" s="6"/>
      <c r="CI57" s="4"/>
      <c r="CJ57" s="6"/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>
        <v>10</v>
      </c>
      <c r="DF57" s="6">
        <v>373.23</v>
      </c>
      <c r="DG57" s="4">
        <v>6</v>
      </c>
      <c r="DH57" s="6">
        <v>230.62</v>
      </c>
      <c r="DI57" s="5">
        <v>0.6667</v>
      </c>
      <c r="DJ57" s="5">
        <v>0.6184</v>
      </c>
      <c r="DK57" s="4"/>
      <c r="DL57" s="6"/>
      <c r="DM57" s="4"/>
      <c r="DN57" s="6"/>
      <c r="DO57" s="5"/>
      <c r="DP57" s="5"/>
      <c r="DQ57" s="4">
        <v>15</v>
      </c>
      <c r="DR57" s="6">
        <v>542.91</v>
      </c>
      <c r="DS57" s="4">
        <v>2</v>
      </c>
      <c r="DT57" s="6">
        <v>72.93</v>
      </c>
      <c r="DU57" s="5">
        <v>6.5</v>
      </c>
      <c r="DV57" s="5">
        <v>6.4443</v>
      </c>
      <c r="DW57" s="4"/>
      <c r="DX57" s="6"/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  <c r="IA57" s="4"/>
      <c r="IB57" s="6"/>
      <c r="IC57" s="4"/>
      <c r="ID57" s="6"/>
      <c r="IE57" s="5"/>
      <c r="IF57" s="5"/>
      <c r="IG57" s="4"/>
      <c r="IH57" s="6"/>
      <c r="II57" s="4"/>
      <c r="IJ57" s="6"/>
      <c r="IK57" s="5"/>
      <c r="IL57" s="5"/>
      <c r="IM57" s="4"/>
      <c r="IN57" s="6"/>
      <c r="IO57" s="4"/>
      <c r="IP57" s="6"/>
      <c r="IQ57" s="5"/>
      <c r="IR57" s="5"/>
      <c r="IS57" s="4"/>
      <c r="IT57" s="6"/>
      <c r="IU57" s="4"/>
      <c r="IV57" s="6"/>
      <c r="IW57" s="5"/>
      <c r="IX57" s="5"/>
      <c r="IY57" s="4"/>
      <c r="IZ57" s="6"/>
      <c r="JA57" s="4"/>
      <c r="JB57" s="6"/>
      <c r="JC57" s="5"/>
      <c r="JD57" s="5"/>
      <c r="JE57" s="4"/>
      <c r="JF57" s="6"/>
      <c r="JG57" s="4"/>
      <c r="JH57" s="6"/>
      <c r="JI57" s="5"/>
      <c r="JJ57" s="5"/>
      <c r="JK57" s="4">
        <v>500</v>
      </c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</row>
    <row r="58">
      <c r="A58" s="3" t="s">
        <v>148</v>
      </c>
      <c r="B58" s="3" t="s">
        <v>197</v>
      </c>
      <c r="C58" s="3" t="s">
        <v>150</v>
      </c>
      <c r="D58" s="3" t="s">
        <v>151</v>
      </c>
      <c r="E58" s="3" t="s">
        <v>198</v>
      </c>
      <c r="F58" s="3" t="s">
        <v>198</v>
      </c>
      <c r="G58" s="3" t="s">
        <v>198</v>
      </c>
      <c r="H58" s="3" t="s">
        <v>159</v>
      </c>
      <c r="I58" s="3" t="s">
        <v>255</v>
      </c>
      <c r="J58" s="3" t="s">
        <v>271</v>
      </c>
      <c r="K58" s="4">
        <v>79</v>
      </c>
      <c r="L58" s="4">
        <f>=ROUNDDOWN(5.64285714285714,0)</f>
      </c>
      <c r="M58" s="4"/>
      <c r="N58" s="5">
        <v>0.8235</v>
      </c>
      <c r="O58" s="4"/>
      <c r="P58" s="4">
        <f>=ROUNDDOWN({0},0)</f>
      </c>
      <c r="Q58" s="4"/>
      <c r="R58" s="5"/>
      <c r="S58" s="4">
        <v>34</v>
      </c>
      <c r="T58" s="6">
        <v>701.82</v>
      </c>
      <c r="U58" s="4"/>
      <c r="V58" s="6"/>
      <c r="W58" s="5"/>
      <c r="X58" s="5"/>
      <c r="Y58" s="4"/>
      <c r="Z58" s="6"/>
      <c r="AA58" s="4"/>
      <c r="AB58" s="6"/>
      <c r="AC58" s="5"/>
      <c r="AD58" s="5"/>
      <c r="AE58" s="4">
        <v>1</v>
      </c>
      <c r="AF58" s="6">
        <v>17.03</v>
      </c>
      <c r="AG58" s="4"/>
      <c r="AH58" s="6"/>
      <c r="AI58" s="5"/>
      <c r="AJ58" s="5"/>
      <c r="AK58" s="4">
        <v>1</v>
      </c>
      <c r="AL58" s="6">
        <v>22.7</v>
      </c>
      <c r="AM58" s="4"/>
      <c r="AN58" s="6"/>
      <c r="AO58" s="5"/>
      <c r="AP58" s="5"/>
      <c r="AQ58" s="4">
        <v>19</v>
      </c>
      <c r="AR58" s="6">
        <v>393.39</v>
      </c>
      <c r="AS58" s="4"/>
      <c r="AT58" s="6"/>
      <c r="AU58" s="5"/>
      <c r="AV58" s="5"/>
      <c r="AW58" s="4">
        <v>6</v>
      </c>
      <c r="AX58" s="6">
        <v>117.28</v>
      </c>
      <c r="AY58" s="4"/>
      <c r="AZ58" s="6"/>
      <c r="BA58" s="5"/>
      <c r="BB58" s="5"/>
      <c r="BC58" s="4">
        <v>6</v>
      </c>
      <c r="BD58" s="6">
        <v>128.5</v>
      </c>
      <c r="BE58" s="4"/>
      <c r="BF58" s="6"/>
      <c r="BG58" s="5"/>
      <c r="BH58" s="5"/>
      <c r="BI58" s="4"/>
      <c r="BJ58" s="6"/>
      <c r="BK58" s="4"/>
      <c r="BL58" s="6"/>
      <c r="BM58" s="5"/>
      <c r="BN58" s="5"/>
      <c r="BO58" s="4"/>
      <c r="BP58" s="6"/>
      <c r="BQ58" s="4"/>
      <c r="BR58" s="6"/>
      <c r="BS58" s="5"/>
      <c r="BT58" s="5"/>
      <c r="BU58" s="4"/>
      <c r="BV58" s="6"/>
      <c r="BW58" s="4"/>
      <c r="BX58" s="6"/>
      <c r="BY58" s="5"/>
      <c r="BZ58" s="5"/>
      <c r="CA58" s="4"/>
      <c r="CB58" s="6"/>
      <c r="CC58" s="4"/>
      <c r="CD58" s="6"/>
      <c r="CE58" s="5"/>
      <c r="CF58" s="5"/>
      <c r="CG58" s="4"/>
      <c r="CH58" s="6"/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/>
      <c r="CZ58" s="6"/>
      <c r="DA58" s="4"/>
      <c r="DB58" s="6"/>
      <c r="DC58" s="5"/>
      <c r="DD58" s="5"/>
      <c r="DE58" s="4">
        <v>1</v>
      </c>
      <c r="DF58" s="6">
        <v>22.92</v>
      </c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/>
      <c r="DX58" s="6"/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/>
      <c r="FP58" s="6"/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  <c r="IA58" s="4"/>
      <c r="IB58" s="6"/>
      <c r="IC58" s="4"/>
      <c r="ID58" s="6"/>
      <c r="IE58" s="5"/>
      <c r="IF58" s="5"/>
      <c r="IG58" s="4"/>
      <c r="IH58" s="6"/>
      <c r="II58" s="4"/>
      <c r="IJ58" s="6"/>
      <c r="IK58" s="5"/>
      <c r="IL58" s="5"/>
      <c r="IM58" s="4"/>
      <c r="IN58" s="6"/>
      <c r="IO58" s="4"/>
      <c r="IP58" s="6"/>
      <c r="IQ58" s="5"/>
      <c r="IR58" s="5"/>
      <c r="IS58" s="4"/>
      <c r="IT58" s="6"/>
      <c r="IU58" s="4"/>
      <c r="IV58" s="6"/>
      <c r="IW58" s="5"/>
      <c r="IX58" s="5"/>
      <c r="IY58" s="4"/>
      <c r="IZ58" s="6"/>
      <c r="JA58" s="4"/>
      <c r="JB58" s="6"/>
      <c r="JC58" s="5"/>
      <c r="JD58" s="5"/>
      <c r="JE58" s="4"/>
      <c r="JF58" s="6"/>
      <c r="JG58" s="4"/>
      <c r="JH58" s="6"/>
      <c r="JI58" s="5"/>
      <c r="JJ58" s="5"/>
      <c r="JK58" s="4">
        <v>79</v>
      </c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</row>
    <row r="59">
      <c r="A59" s="3" t="s">
        <v>148</v>
      </c>
      <c r="B59" s="3" t="s">
        <v>197</v>
      </c>
      <c r="C59" s="3" t="s">
        <v>150</v>
      </c>
      <c r="D59" s="3" t="s">
        <v>188</v>
      </c>
      <c r="E59" s="3" t="s">
        <v>198</v>
      </c>
      <c r="F59" s="3" t="s">
        <v>198</v>
      </c>
      <c r="G59" s="3" t="s">
        <v>198</v>
      </c>
      <c r="H59" s="3" t="s">
        <v>159</v>
      </c>
      <c r="I59" s="3" t="s">
        <v>255</v>
      </c>
      <c r="J59" s="3" t="s">
        <v>271</v>
      </c>
      <c r="K59" s="4">
        <v>34</v>
      </c>
      <c r="L59" s="4">
        <f>=ROUNDDOWN(3.77777777777778,0)</f>
      </c>
      <c r="M59" s="4"/>
      <c r="N59" s="5">
        <v>0.8</v>
      </c>
      <c r="O59" s="4"/>
      <c r="P59" s="4">
        <f>=ROUNDDOWN({0},0)</f>
      </c>
      <c r="Q59" s="4"/>
      <c r="R59" s="5"/>
      <c r="S59" s="4">
        <v>10</v>
      </c>
      <c r="T59" s="6">
        <v>185.64</v>
      </c>
      <c r="U59" s="4">
        <v>4</v>
      </c>
      <c r="V59" s="6">
        <v>81.56</v>
      </c>
      <c r="W59" s="5">
        <v>1.5</v>
      </c>
      <c r="X59" s="5">
        <v>1.2761</v>
      </c>
      <c r="Y59" s="4"/>
      <c r="Z59" s="6"/>
      <c r="AA59" s="4"/>
      <c r="AB59" s="6"/>
      <c r="AC59" s="5"/>
      <c r="AD59" s="5"/>
      <c r="AE59" s="4"/>
      <c r="AF59" s="6"/>
      <c r="AG59" s="4"/>
      <c r="AH59" s="6"/>
      <c r="AI59" s="5"/>
      <c r="AJ59" s="5"/>
      <c r="AK59" s="4"/>
      <c r="AL59" s="6"/>
      <c r="AM59" s="4"/>
      <c r="AN59" s="6"/>
      <c r="AO59" s="5"/>
      <c r="AP59" s="5"/>
      <c r="AQ59" s="4">
        <v>5</v>
      </c>
      <c r="AR59" s="6">
        <v>78.48</v>
      </c>
      <c r="AS59" s="4"/>
      <c r="AT59" s="6"/>
      <c r="AU59" s="5"/>
      <c r="AV59" s="5"/>
      <c r="AW59" s="4"/>
      <c r="AX59" s="6"/>
      <c r="AY59" s="4">
        <v>1</v>
      </c>
      <c r="AZ59" s="6">
        <v>17.9</v>
      </c>
      <c r="BA59" s="5"/>
      <c r="BB59" s="5"/>
      <c r="BC59" s="4">
        <v>1</v>
      </c>
      <c r="BD59" s="6">
        <v>22.28</v>
      </c>
      <c r="BE59" s="4"/>
      <c r="BF59" s="6"/>
      <c r="BG59" s="5"/>
      <c r="BH59" s="5"/>
      <c r="BI59" s="4"/>
      <c r="BJ59" s="6"/>
      <c r="BK59" s="4"/>
      <c r="BL59" s="6"/>
      <c r="BM59" s="5"/>
      <c r="BN59" s="5"/>
      <c r="BO59" s="4">
        <v>4</v>
      </c>
      <c r="BP59" s="6">
        <v>84.88</v>
      </c>
      <c r="BQ59" s="4">
        <v>3</v>
      </c>
      <c r="BR59" s="6">
        <v>63.66</v>
      </c>
      <c r="BS59" s="5">
        <v>0.3333</v>
      </c>
      <c r="BT59" s="5">
        <v>0.3333</v>
      </c>
      <c r="BU59" s="4"/>
      <c r="BV59" s="6"/>
      <c r="BW59" s="4"/>
      <c r="BX59" s="6"/>
      <c r="BY59" s="5"/>
      <c r="BZ59" s="5"/>
      <c r="CA59" s="4"/>
      <c r="CB59" s="6"/>
      <c r="CC59" s="4"/>
      <c r="CD59" s="6"/>
      <c r="CE59" s="5"/>
      <c r="CF59" s="5"/>
      <c r="CG59" s="4"/>
      <c r="CH59" s="6"/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/>
      <c r="DF59" s="6"/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  <c r="IA59" s="4"/>
      <c r="IB59" s="6"/>
      <c r="IC59" s="4"/>
      <c r="ID59" s="6"/>
      <c r="IE59" s="5"/>
      <c r="IF59" s="5"/>
      <c r="IG59" s="4"/>
      <c r="IH59" s="6"/>
      <c r="II59" s="4"/>
      <c r="IJ59" s="6"/>
      <c r="IK59" s="5"/>
      <c r="IL59" s="5"/>
      <c r="IM59" s="4"/>
      <c r="IN59" s="6"/>
      <c r="IO59" s="4"/>
      <c r="IP59" s="6"/>
      <c r="IQ59" s="5"/>
      <c r="IR59" s="5"/>
      <c r="IS59" s="4"/>
      <c r="IT59" s="6"/>
      <c r="IU59" s="4"/>
      <c r="IV59" s="6"/>
      <c r="IW59" s="5"/>
      <c r="IX59" s="5"/>
      <c r="IY59" s="4"/>
      <c r="IZ59" s="6"/>
      <c r="JA59" s="4"/>
      <c r="JB59" s="6"/>
      <c r="JC59" s="5"/>
      <c r="JD59" s="5"/>
      <c r="JE59" s="4"/>
      <c r="JF59" s="6"/>
      <c r="JG59" s="4"/>
      <c r="JH59" s="6"/>
      <c r="JI59" s="5"/>
      <c r="JJ59" s="5"/>
      <c r="JK59" s="4">
        <v>34</v>
      </c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</row>
    <row r="60">
      <c r="A60" s="3" t="s">
        <v>148</v>
      </c>
      <c r="B60" s="3" t="s">
        <v>160</v>
      </c>
      <c r="C60" s="3" t="s">
        <v>199</v>
      </c>
      <c r="D60" s="3" t="s">
        <v>200</v>
      </c>
      <c r="E60" s="3" t="s">
        <v>201</v>
      </c>
      <c r="F60" s="3" t="s">
        <v>201</v>
      </c>
      <c r="G60" s="3" t="s">
        <v>201</v>
      </c>
      <c r="H60" s="3" t="s">
        <v>182</v>
      </c>
      <c r="I60" s="3" t="s">
        <v>273</v>
      </c>
      <c r="J60" s="3" t="s">
        <v>261</v>
      </c>
      <c r="K60" s="4">
        <v>541</v>
      </c>
      <c r="L60" s="4">
        <f>=ROUNDDOWN(12.9736211031175,0)</f>
      </c>
      <c r="M60" s="4">
        <v>780</v>
      </c>
      <c r="N60" s="5">
        <v>1</v>
      </c>
      <c r="O60" s="4"/>
      <c r="P60" s="4">
        <f>=ROUNDDOWN({0},0)</f>
      </c>
      <c r="Q60" s="4"/>
      <c r="R60" s="5"/>
      <c r="S60" s="4">
        <v>140</v>
      </c>
      <c r="T60" s="6">
        <v>3339.86</v>
      </c>
      <c r="U60" s="4">
        <v>67</v>
      </c>
      <c r="V60" s="6">
        <v>1491.62</v>
      </c>
      <c r="W60" s="5">
        <v>1.0896</v>
      </c>
      <c r="X60" s="5">
        <v>1.2391</v>
      </c>
      <c r="Y60" s="4"/>
      <c r="Z60" s="6"/>
      <c r="AA60" s="4"/>
      <c r="AB60" s="6"/>
      <c r="AC60" s="5"/>
      <c r="AD60" s="5"/>
      <c r="AE60" s="4">
        <v>19</v>
      </c>
      <c r="AF60" s="6">
        <v>509.58</v>
      </c>
      <c r="AG60" s="4">
        <v>13</v>
      </c>
      <c r="AH60" s="6">
        <v>348.66</v>
      </c>
      <c r="AI60" s="5">
        <v>0.4615</v>
      </c>
      <c r="AJ60" s="5">
        <v>0.4615</v>
      </c>
      <c r="AK60" s="4">
        <v>2</v>
      </c>
      <c r="AL60" s="6">
        <v>58.94</v>
      </c>
      <c r="AM60" s="4"/>
      <c r="AN60" s="6"/>
      <c r="AO60" s="5"/>
      <c r="AP60" s="5"/>
      <c r="AQ60" s="4">
        <v>65</v>
      </c>
      <c r="AR60" s="6">
        <v>1507.46</v>
      </c>
      <c r="AS60" s="4">
        <v>33</v>
      </c>
      <c r="AT60" s="6">
        <v>701.12</v>
      </c>
      <c r="AU60" s="5">
        <v>0.9697</v>
      </c>
      <c r="AV60" s="5">
        <v>1.1501</v>
      </c>
      <c r="AW60" s="4">
        <v>1</v>
      </c>
      <c r="AX60" s="6">
        <v>24.61</v>
      </c>
      <c r="AY60" s="4">
        <v>1</v>
      </c>
      <c r="AZ60" s="6">
        <v>24.61</v>
      </c>
      <c r="BA60" s="5"/>
      <c r="BB60" s="5"/>
      <c r="BC60" s="4">
        <v>7</v>
      </c>
      <c r="BD60" s="6">
        <v>181.02</v>
      </c>
      <c r="BE60" s="4">
        <v>4</v>
      </c>
      <c r="BF60" s="6">
        <v>73.44</v>
      </c>
      <c r="BG60" s="5">
        <v>0.75</v>
      </c>
      <c r="BH60" s="5">
        <v>1.4649</v>
      </c>
      <c r="BI60" s="4"/>
      <c r="BJ60" s="6"/>
      <c r="BK60" s="4"/>
      <c r="BL60" s="6"/>
      <c r="BM60" s="5"/>
      <c r="BN60" s="5"/>
      <c r="BO60" s="4">
        <v>41</v>
      </c>
      <c r="BP60" s="6">
        <v>988.84</v>
      </c>
      <c r="BQ60" s="4">
        <v>13</v>
      </c>
      <c r="BR60" s="6">
        <v>268.06</v>
      </c>
      <c r="BS60" s="5">
        <v>2.1538</v>
      </c>
      <c r="BT60" s="5">
        <v>2.6889</v>
      </c>
      <c r="BU60" s="4">
        <v>1</v>
      </c>
      <c r="BV60" s="6">
        <v>27.89</v>
      </c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/>
      <c r="CH60" s="6"/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/>
      <c r="CZ60" s="6"/>
      <c r="DA60" s="4"/>
      <c r="DB60" s="6"/>
      <c r="DC60" s="5"/>
      <c r="DD60" s="5"/>
      <c r="DE60" s="4"/>
      <c r="DF60" s="6"/>
      <c r="DG60" s="4">
        <v>1</v>
      </c>
      <c r="DH60" s="6">
        <v>18.37</v>
      </c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>
        <v>4</v>
      </c>
      <c r="DX60" s="6">
        <v>41.52</v>
      </c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>
        <v>2</v>
      </c>
      <c r="GB60" s="6">
        <v>57.36</v>
      </c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  <c r="IA60" s="4"/>
      <c r="IB60" s="6"/>
      <c r="IC60" s="4"/>
      <c r="ID60" s="6"/>
      <c r="IE60" s="5"/>
      <c r="IF60" s="5"/>
      <c r="IG60" s="4"/>
      <c r="IH60" s="6"/>
      <c r="II60" s="4"/>
      <c r="IJ60" s="6"/>
      <c r="IK60" s="5"/>
      <c r="IL60" s="5"/>
      <c r="IM60" s="4"/>
      <c r="IN60" s="6"/>
      <c r="IO60" s="4"/>
      <c r="IP60" s="6"/>
      <c r="IQ60" s="5"/>
      <c r="IR60" s="5"/>
      <c r="IS60" s="4"/>
      <c r="IT60" s="6"/>
      <c r="IU60" s="4"/>
      <c r="IV60" s="6"/>
      <c r="IW60" s="5"/>
      <c r="IX60" s="5"/>
      <c r="IY60" s="4"/>
      <c r="IZ60" s="6"/>
      <c r="JA60" s="4"/>
      <c r="JB60" s="6"/>
      <c r="JC60" s="5"/>
      <c r="JD60" s="5"/>
      <c r="JE60" s="4"/>
      <c r="JF60" s="6"/>
      <c r="JG60" s="4"/>
      <c r="JH60" s="6"/>
      <c r="JI60" s="5"/>
      <c r="JJ60" s="5"/>
      <c r="JK60" s="4">
        <v>539</v>
      </c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>
        <v>2</v>
      </c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>
        <v>160</v>
      </c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>
        <v>340</v>
      </c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>
        <v>280</v>
      </c>
      <c r="LQ60" s="4"/>
      <c r="LR60" s="4"/>
      <c r="LS60" s="4"/>
      <c r="LT60" s="4"/>
      <c r="LU60" s="4"/>
      <c r="LV60" s="4"/>
      <c r="LW60" s="4"/>
      <c r="LX60" s="4"/>
      <c r="LY60" s="4"/>
    </row>
    <row r="61">
      <c r="A61" s="3" t="s">
        <v>148</v>
      </c>
      <c r="B61" s="3" t="s">
        <v>149</v>
      </c>
      <c r="C61" s="3" t="s">
        <v>150</v>
      </c>
      <c r="D61" s="3" t="s">
        <v>202</v>
      </c>
      <c r="E61" s="3" t="s">
        <v>203</v>
      </c>
      <c r="F61" s="3" t="s">
        <v>203</v>
      </c>
      <c r="G61" s="3" t="s">
        <v>203</v>
      </c>
      <c r="H61" s="3" t="s">
        <v>182</v>
      </c>
      <c r="I61" s="3" t="s">
        <v>255</v>
      </c>
      <c r="J61" s="3" t="s">
        <v>283</v>
      </c>
      <c r="K61" s="4">
        <v>376</v>
      </c>
      <c r="L61" s="4">
        <f>=ROUNDDOWN(6.91176470588235,0)</f>
      </c>
      <c r="M61" s="4">
        <v>1950</v>
      </c>
      <c r="N61" s="5">
        <v>1</v>
      </c>
      <c r="O61" s="4"/>
      <c r="P61" s="4">
        <f>=ROUNDDOWN({0},0)</f>
      </c>
      <c r="Q61" s="4"/>
      <c r="R61" s="5"/>
      <c r="S61" s="4">
        <v>136</v>
      </c>
      <c r="T61" s="6">
        <v>3255.55</v>
      </c>
      <c r="U61" s="4"/>
      <c r="V61" s="6"/>
      <c r="W61" s="5"/>
      <c r="X61" s="5"/>
      <c r="Y61" s="4"/>
      <c r="Z61" s="6"/>
      <c r="AA61" s="4"/>
      <c r="AB61" s="6"/>
      <c r="AC61" s="5"/>
      <c r="AD61" s="5"/>
      <c r="AE61" s="4"/>
      <c r="AF61" s="6"/>
      <c r="AG61" s="4"/>
      <c r="AH61" s="6"/>
      <c r="AI61" s="5"/>
      <c r="AJ61" s="5"/>
      <c r="AK61" s="4"/>
      <c r="AL61" s="6"/>
      <c r="AM61" s="4"/>
      <c r="AN61" s="6"/>
      <c r="AO61" s="5"/>
      <c r="AP61" s="5"/>
      <c r="AQ61" s="4"/>
      <c r="AR61" s="6"/>
      <c r="AS61" s="4"/>
      <c r="AT61" s="6"/>
      <c r="AU61" s="5"/>
      <c r="AV61" s="5"/>
      <c r="AW61" s="4"/>
      <c r="AX61" s="6"/>
      <c r="AY61" s="4"/>
      <c r="AZ61" s="6"/>
      <c r="BA61" s="5"/>
      <c r="BB61" s="5"/>
      <c r="BC61" s="4"/>
      <c r="BD61" s="6"/>
      <c r="BE61" s="4"/>
      <c r="BF61" s="6"/>
      <c r="BG61" s="5"/>
      <c r="BH61" s="5"/>
      <c r="BI61" s="4"/>
      <c r="BJ61" s="6"/>
      <c r="BK61" s="4"/>
      <c r="BL61" s="6"/>
      <c r="BM61" s="5"/>
      <c r="BN61" s="5"/>
      <c r="BO61" s="4"/>
      <c r="BP61" s="6"/>
      <c r="BQ61" s="4"/>
      <c r="BR61" s="6"/>
      <c r="BS61" s="5"/>
      <c r="BT61" s="5"/>
      <c r="BU61" s="4"/>
      <c r="BV61" s="6"/>
      <c r="BW61" s="4"/>
      <c r="BX61" s="6"/>
      <c r="BY61" s="5"/>
      <c r="BZ61" s="5"/>
      <c r="CA61" s="4"/>
      <c r="CB61" s="6"/>
      <c r="CC61" s="4"/>
      <c r="CD61" s="6"/>
      <c r="CE61" s="5"/>
      <c r="CF61" s="5"/>
      <c r="CG61" s="4">
        <v>136</v>
      </c>
      <c r="CH61" s="6">
        <v>3255.55</v>
      </c>
      <c r="CI61" s="4"/>
      <c r="CJ61" s="6"/>
      <c r="CK61" s="5"/>
      <c r="CL61" s="5"/>
      <c r="CM61" s="4"/>
      <c r="CN61" s="6"/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  <c r="IA61" s="4"/>
      <c r="IB61" s="6"/>
      <c r="IC61" s="4"/>
      <c r="ID61" s="6"/>
      <c r="IE61" s="5"/>
      <c r="IF61" s="5"/>
      <c r="IG61" s="4"/>
      <c r="IH61" s="6"/>
      <c r="II61" s="4"/>
      <c r="IJ61" s="6"/>
      <c r="IK61" s="5"/>
      <c r="IL61" s="5"/>
      <c r="IM61" s="4"/>
      <c r="IN61" s="6"/>
      <c r="IO61" s="4"/>
      <c r="IP61" s="6"/>
      <c r="IQ61" s="5"/>
      <c r="IR61" s="5"/>
      <c r="IS61" s="4"/>
      <c r="IT61" s="6"/>
      <c r="IU61" s="4"/>
      <c r="IV61" s="6"/>
      <c r="IW61" s="5"/>
      <c r="IX61" s="5"/>
      <c r="IY61" s="4"/>
      <c r="IZ61" s="6"/>
      <c r="JA61" s="4"/>
      <c r="JB61" s="6"/>
      <c r="JC61" s="5"/>
      <c r="JD61" s="5"/>
      <c r="JE61" s="4"/>
      <c r="JF61" s="6"/>
      <c r="JG61" s="4"/>
      <c r="JH61" s="6"/>
      <c r="JI61" s="5"/>
      <c r="JJ61" s="5"/>
      <c r="JK61" s="4">
        <v>376</v>
      </c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>
        <v>1950</v>
      </c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</row>
    <row r="62">
      <c r="A62" s="3" t="s">
        <v>148</v>
      </c>
      <c r="B62" s="3" t="s">
        <v>160</v>
      </c>
      <c r="C62" s="3" t="s">
        <v>199</v>
      </c>
      <c r="D62" s="3" t="s">
        <v>200</v>
      </c>
      <c r="E62" s="3" t="s">
        <v>204</v>
      </c>
      <c r="F62" s="3" t="s">
        <v>204</v>
      </c>
      <c r="G62" s="3" t="s">
        <v>204</v>
      </c>
      <c r="H62" s="3" t="s">
        <v>180</v>
      </c>
      <c r="I62" s="3" t="s">
        <v>255</v>
      </c>
      <c r="J62" s="3" t="s">
        <v>261</v>
      </c>
      <c r="K62" s="4">
        <v>1251</v>
      </c>
      <c r="L62" s="4">
        <f>=ROUNDDOWN(14.7176470588235,0)</f>
      </c>
      <c r="M62" s="4">
        <v>1750</v>
      </c>
      <c r="N62" s="5">
        <v>1</v>
      </c>
      <c r="O62" s="4"/>
      <c r="P62" s="4">
        <f>=ROUNDDOWN({0},0)</f>
      </c>
      <c r="Q62" s="4"/>
      <c r="R62" s="5"/>
      <c r="S62" s="4">
        <v>154</v>
      </c>
      <c r="T62" s="6">
        <v>3197.16</v>
      </c>
      <c r="U62" s="4">
        <v>108</v>
      </c>
      <c r="V62" s="6">
        <v>2483.62</v>
      </c>
      <c r="W62" s="5">
        <v>0.4259</v>
      </c>
      <c r="X62" s="5">
        <v>0.2873</v>
      </c>
      <c r="Y62" s="4">
        <v>17</v>
      </c>
      <c r="Z62" s="6">
        <v>377.61</v>
      </c>
      <c r="AA62" s="4">
        <v>11</v>
      </c>
      <c r="AB62" s="6">
        <v>235.95</v>
      </c>
      <c r="AC62" s="5">
        <v>0.5455</v>
      </c>
      <c r="AD62" s="5">
        <v>0.6004</v>
      </c>
      <c r="AE62" s="4">
        <v>65</v>
      </c>
      <c r="AF62" s="6">
        <v>1488.36</v>
      </c>
      <c r="AG62" s="4">
        <v>62</v>
      </c>
      <c r="AH62" s="6">
        <v>1520.24</v>
      </c>
      <c r="AI62" s="5">
        <v>0.0484</v>
      </c>
      <c r="AJ62" s="5">
        <v>-0.021</v>
      </c>
      <c r="AK62" s="4">
        <v>20</v>
      </c>
      <c r="AL62" s="6">
        <v>385.76</v>
      </c>
      <c r="AM62" s="4"/>
      <c r="AN62" s="6"/>
      <c r="AO62" s="5"/>
      <c r="AP62" s="5"/>
      <c r="AQ62" s="4">
        <v>23</v>
      </c>
      <c r="AR62" s="6">
        <v>418.3</v>
      </c>
      <c r="AS62" s="4">
        <v>5</v>
      </c>
      <c r="AT62" s="6">
        <v>117.5</v>
      </c>
      <c r="AU62" s="5">
        <v>3.6</v>
      </c>
      <c r="AV62" s="5">
        <v>2.56</v>
      </c>
      <c r="AW62" s="4">
        <v>10</v>
      </c>
      <c r="AX62" s="6">
        <v>171.6</v>
      </c>
      <c r="AY62" s="4">
        <v>2</v>
      </c>
      <c r="AZ62" s="6">
        <v>48.14</v>
      </c>
      <c r="BA62" s="5">
        <v>4</v>
      </c>
      <c r="BB62" s="5">
        <v>2.5646</v>
      </c>
      <c r="BC62" s="4">
        <v>11</v>
      </c>
      <c r="BD62" s="6">
        <v>226.45</v>
      </c>
      <c r="BE62" s="4"/>
      <c r="BF62" s="6"/>
      <c r="BG62" s="5"/>
      <c r="BH62" s="5"/>
      <c r="BI62" s="4">
        <v>1</v>
      </c>
      <c r="BJ62" s="6">
        <v>23.57</v>
      </c>
      <c r="BK62" s="4">
        <v>2</v>
      </c>
      <c r="BL62" s="6">
        <v>47.14</v>
      </c>
      <c r="BM62" s="5">
        <v>-0.5</v>
      </c>
      <c r="BN62" s="5">
        <v>-0.5</v>
      </c>
      <c r="BO62" s="4">
        <v>4</v>
      </c>
      <c r="BP62" s="6">
        <v>58.42</v>
      </c>
      <c r="BQ62" s="4">
        <v>13</v>
      </c>
      <c r="BR62" s="6">
        <v>204.09</v>
      </c>
      <c r="BS62" s="5">
        <v>-0.6923</v>
      </c>
      <c r="BT62" s="5">
        <v>-0.7138</v>
      </c>
      <c r="BU62" s="4">
        <v>2</v>
      </c>
      <c r="BV62" s="6">
        <v>35.75</v>
      </c>
      <c r="BW62" s="4">
        <v>6</v>
      </c>
      <c r="BX62" s="6">
        <v>143.04</v>
      </c>
      <c r="BY62" s="5">
        <v>-0.6667</v>
      </c>
      <c r="BZ62" s="5">
        <v>-0.7501</v>
      </c>
      <c r="CA62" s="4"/>
      <c r="CB62" s="6"/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>
        <v>1</v>
      </c>
      <c r="CZ62" s="6">
        <v>11.34</v>
      </c>
      <c r="DA62" s="4"/>
      <c r="DB62" s="6"/>
      <c r="DC62" s="5"/>
      <c r="DD62" s="5"/>
      <c r="DE62" s="4"/>
      <c r="DF62" s="6"/>
      <c r="DG62" s="4">
        <v>1</v>
      </c>
      <c r="DH62" s="6">
        <v>24.51</v>
      </c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>
        <v>3</v>
      </c>
      <c r="ER62" s="6">
        <v>74.91</v>
      </c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>
        <v>3</v>
      </c>
      <c r="FV62" s="6">
        <v>68.1</v>
      </c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  <c r="IA62" s="4"/>
      <c r="IB62" s="6"/>
      <c r="IC62" s="4"/>
      <c r="ID62" s="6"/>
      <c r="IE62" s="5"/>
      <c r="IF62" s="5"/>
      <c r="IG62" s="4"/>
      <c r="IH62" s="6"/>
      <c r="II62" s="4"/>
      <c r="IJ62" s="6"/>
      <c r="IK62" s="5"/>
      <c r="IL62" s="5"/>
      <c r="IM62" s="4"/>
      <c r="IN62" s="6"/>
      <c r="IO62" s="4"/>
      <c r="IP62" s="6"/>
      <c r="IQ62" s="5"/>
      <c r="IR62" s="5"/>
      <c r="IS62" s="4"/>
      <c r="IT62" s="6"/>
      <c r="IU62" s="4"/>
      <c r="IV62" s="6"/>
      <c r="IW62" s="5"/>
      <c r="IX62" s="5"/>
      <c r="IY62" s="4"/>
      <c r="IZ62" s="6"/>
      <c r="JA62" s="4"/>
      <c r="JB62" s="6"/>
      <c r="JC62" s="5"/>
      <c r="JD62" s="5"/>
      <c r="JE62" s="4"/>
      <c r="JF62" s="6"/>
      <c r="JG62" s="4"/>
      <c r="JH62" s="6"/>
      <c r="JI62" s="5"/>
      <c r="JJ62" s="5"/>
      <c r="JK62" s="4">
        <v>1251</v>
      </c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>
        <v>300</v>
      </c>
      <c r="LC62" s="4">
        <v>350</v>
      </c>
      <c r="LD62" s="4"/>
      <c r="LE62" s="4"/>
      <c r="LF62" s="4">
        <v>600</v>
      </c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>
        <v>500</v>
      </c>
      <c r="LY62" s="4"/>
    </row>
    <row r="63">
      <c r="A63" s="3" t="s">
        <v>148</v>
      </c>
      <c r="B63" s="3" t="s">
        <v>160</v>
      </c>
      <c r="C63" s="3" t="s">
        <v>150</v>
      </c>
      <c r="D63" s="3" t="s">
        <v>151</v>
      </c>
      <c r="E63" s="3" t="s">
        <v>205</v>
      </c>
      <c r="F63" s="3" t="s">
        <v>205</v>
      </c>
      <c r="G63" s="3" t="s">
        <v>205</v>
      </c>
      <c r="H63" s="3" t="s">
        <v>182</v>
      </c>
      <c r="I63" s="3" t="s">
        <v>255</v>
      </c>
      <c r="J63" s="3" t="s">
        <v>271</v>
      </c>
      <c r="K63" s="4">
        <v>1172</v>
      </c>
      <c r="L63" s="4">
        <f>=ROUNDDOWN(40.4137931034483,0)</f>
      </c>
      <c r="M63" s="4"/>
      <c r="N63" s="5">
        <v>1</v>
      </c>
      <c r="O63" s="4"/>
      <c r="P63" s="4">
        <f>=ROUNDDOWN({0},0)</f>
      </c>
      <c r="Q63" s="4"/>
      <c r="R63" s="5"/>
      <c r="S63" s="4">
        <v>71</v>
      </c>
      <c r="T63" s="6">
        <v>1804.54</v>
      </c>
      <c r="U63" s="4">
        <v>66</v>
      </c>
      <c r="V63" s="6">
        <v>1760.63</v>
      </c>
      <c r="W63" s="5">
        <v>0.0758</v>
      </c>
      <c r="X63" s="5">
        <v>0.0249</v>
      </c>
      <c r="Y63" s="4"/>
      <c r="Z63" s="6"/>
      <c r="AA63" s="4"/>
      <c r="AB63" s="6"/>
      <c r="AC63" s="5"/>
      <c r="AD63" s="5"/>
      <c r="AE63" s="4">
        <v>9</v>
      </c>
      <c r="AF63" s="6">
        <v>232.71</v>
      </c>
      <c r="AG63" s="4">
        <v>31</v>
      </c>
      <c r="AH63" s="6">
        <v>811.84</v>
      </c>
      <c r="AI63" s="5">
        <v>-0.7097</v>
      </c>
      <c r="AJ63" s="5">
        <v>-0.7134</v>
      </c>
      <c r="AK63" s="4">
        <v>7</v>
      </c>
      <c r="AL63" s="6">
        <v>183.68</v>
      </c>
      <c r="AM63" s="4"/>
      <c r="AN63" s="6"/>
      <c r="AO63" s="5"/>
      <c r="AP63" s="5"/>
      <c r="AQ63" s="4">
        <v>29</v>
      </c>
      <c r="AR63" s="6">
        <v>759.34</v>
      </c>
      <c r="AS63" s="4">
        <v>5</v>
      </c>
      <c r="AT63" s="6">
        <v>141.72</v>
      </c>
      <c r="AU63" s="5">
        <v>4.8</v>
      </c>
      <c r="AV63" s="5">
        <v>4.358</v>
      </c>
      <c r="AW63" s="4">
        <v>5</v>
      </c>
      <c r="AX63" s="6">
        <v>140.37</v>
      </c>
      <c r="AY63" s="4">
        <v>7</v>
      </c>
      <c r="AZ63" s="6">
        <v>207.9</v>
      </c>
      <c r="BA63" s="5">
        <v>-0.2857</v>
      </c>
      <c r="BB63" s="5">
        <v>-0.3248</v>
      </c>
      <c r="BC63" s="4">
        <v>7</v>
      </c>
      <c r="BD63" s="6">
        <v>183.68</v>
      </c>
      <c r="BE63" s="4">
        <v>13</v>
      </c>
      <c r="BF63" s="6">
        <v>331.59</v>
      </c>
      <c r="BG63" s="5">
        <v>-0.4615</v>
      </c>
      <c r="BH63" s="5">
        <v>-0.4461</v>
      </c>
      <c r="BI63" s="4">
        <v>4</v>
      </c>
      <c r="BJ63" s="6">
        <v>61.85</v>
      </c>
      <c r="BK63" s="4">
        <v>2</v>
      </c>
      <c r="BL63" s="6">
        <v>52.49</v>
      </c>
      <c r="BM63" s="5">
        <v>1</v>
      </c>
      <c r="BN63" s="5">
        <v>0.1783</v>
      </c>
      <c r="BO63" s="4"/>
      <c r="BP63" s="6"/>
      <c r="BQ63" s="4"/>
      <c r="BR63" s="6"/>
      <c r="BS63" s="5"/>
      <c r="BT63" s="5"/>
      <c r="BU63" s="4"/>
      <c r="BV63" s="6"/>
      <c r="BW63" s="4"/>
      <c r="BX63" s="6"/>
      <c r="BY63" s="5"/>
      <c r="BZ63" s="5"/>
      <c r="CA63" s="4">
        <v>9</v>
      </c>
      <c r="CB63" s="6">
        <v>234.5</v>
      </c>
      <c r="CC63" s="4">
        <v>1</v>
      </c>
      <c r="CD63" s="6">
        <v>30.12</v>
      </c>
      <c r="CE63" s="5">
        <v>8</v>
      </c>
      <c r="CF63" s="5">
        <v>6.7855</v>
      </c>
      <c r="CG63" s="4"/>
      <c r="CH63" s="6"/>
      <c r="CI63" s="4"/>
      <c r="CJ63" s="6"/>
      <c r="CK63" s="5"/>
      <c r="CL63" s="5"/>
      <c r="CM63" s="4"/>
      <c r="CN63" s="6"/>
      <c r="CO63" s="4"/>
      <c r="CP63" s="6"/>
      <c r="CQ63" s="5"/>
      <c r="CR63" s="5"/>
      <c r="CS63" s="4"/>
      <c r="CT63" s="6"/>
      <c r="CU63" s="4"/>
      <c r="CV63" s="6"/>
      <c r="CW63" s="5"/>
      <c r="CX63" s="5"/>
      <c r="CY63" s="4"/>
      <c r="CZ63" s="6"/>
      <c r="DA63" s="4"/>
      <c r="DB63" s="6"/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>
        <v>1</v>
      </c>
      <c r="DX63" s="6">
        <v>8.41</v>
      </c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>
        <v>7</v>
      </c>
      <c r="FV63" s="6">
        <v>184.97</v>
      </c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  <c r="IA63" s="4"/>
      <c r="IB63" s="6"/>
      <c r="IC63" s="4"/>
      <c r="ID63" s="6"/>
      <c r="IE63" s="5"/>
      <c r="IF63" s="5"/>
      <c r="IG63" s="4"/>
      <c r="IH63" s="6"/>
      <c r="II63" s="4"/>
      <c r="IJ63" s="6"/>
      <c r="IK63" s="5"/>
      <c r="IL63" s="5"/>
      <c r="IM63" s="4"/>
      <c r="IN63" s="6"/>
      <c r="IO63" s="4"/>
      <c r="IP63" s="6"/>
      <c r="IQ63" s="5"/>
      <c r="IR63" s="5"/>
      <c r="IS63" s="4"/>
      <c r="IT63" s="6"/>
      <c r="IU63" s="4"/>
      <c r="IV63" s="6"/>
      <c r="IW63" s="5"/>
      <c r="IX63" s="5"/>
      <c r="IY63" s="4"/>
      <c r="IZ63" s="6"/>
      <c r="JA63" s="4"/>
      <c r="JB63" s="6"/>
      <c r="JC63" s="5"/>
      <c r="JD63" s="5"/>
      <c r="JE63" s="4"/>
      <c r="JF63" s="6"/>
      <c r="JG63" s="4"/>
      <c r="JH63" s="6"/>
      <c r="JI63" s="5"/>
      <c r="JJ63" s="5"/>
      <c r="JK63" s="4">
        <v>1172</v>
      </c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</row>
    <row r="64">
      <c r="A64" s="3" t="s">
        <v>148</v>
      </c>
      <c r="B64" s="3" t="s">
        <v>160</v>
      </c>
      <c r="C64" s="3" t="s">
        <v>172</v>
      </c>
      <c r="D64" s="3" t="s">
        <v>183</v>
      </c>
      <c r="E64" s="3" t="s">
        <v>205</v>
      </c>
      <c r="F64" s="3" t="s">
        <v>205</v>
      </c>
      <c r="G64" s="3" t="s">
        <v>205</v>
      </c>
      <c r="H64" s="3" t="s">
        <v>182</v>
      </c>
      <c r="I64" s="3" t="s">
        <v>255</v>
      </c>
      <c r="J64" s="3" t="s">
        <v>261</v>
      </c>
      <c r="K64" s="4">
        <v>217</v>
      </c>
      <c r="L64" s="4">
        <f>=ROUNDDOWN(8.50980392156863,0)</f>
      </c>
      <c r="M64" s="4">
        <v>600</v>
      </c>
      <c r="N64" s="5">
        <v>1</v>
      </c>
      <c r="O64" s="4"/>
      <c r="P64" s="4">
        <f>=ROUNDDOWN({0},0)</f>
      </c>
      <c r="Q64" s="4"/>
      <c r="R64" s="5"/>
      <c r="S64" s="4">
        <v>28</v>
      </c>
      <c r="T64" s="6">
        <v>1112.52</v>
      </c>
      <c r="U64" s="4">
        <v>51</v>
      </c>
      <c r="V64" s="6">
        <v>2021.47</v>
      </c>
      <c r="W64" s="5">
        <v>-0.451</v>
      </c>
      <c r="X64" s="5">
        <v>-0.4496</v>
      </c>
      <c r="Y64" s="4"/>
      <c r="Z64" s="6"/>
      <c r="AA64" s="4"/>
      <c r="AB64" s="6"/>
      <c r="AC64" s="5"/>
      <c r="AD64" s="5"/>
      <c r="AE64" s="4">
        <v>2</v>
      </c>
      <c r="AF64" s="6">
        <v>83.98</v>
      </c>
      <c r="AG64" s="4">
        <v>1</v>
      </c>
      <c r="AH64" s="6">
        <v>36.75</v>
      </c>
      <c r="AI64" s="5">
        <v>1</v>
      </c>
      <c r="AJ64" s="5">
        <v>1.2852</v>
      </c>
      <c r="AK64" s="4">
        <v>1</v>
      </c>
      <c r="AL64" s="6">
        <v>36.75</v>
      </c>
      <c r="AM64" s="4"/>
      <c r="AN64" s="6"/>
      <c r="AO64" s="5"/>
      <c r="AP64" s="5"/>
      <c r="AQ64" s="4">
        <v>7</v>
      </c>
      <c r="AR64" s="6">
        <v>267.73</v>
      </c>
      <c r="AS64" s="4">
        <v>3</v>
      </c>
      <c r="AT64" s="6">
        <v>115.49</v>
      </c>
      <c r="AU64" s="5">
        <v>1.3333</v>
      </c>
      <c r="AV64" s="5">
        <v>1.3182</v>
      </c>
      <c r="AW64" s="4">
        <v>6</v>
      </c>
      <c r="AX64" s="6">
        <v>259.14</v>
      </c>
      <c r="AY64" s="4">
        <v>33</v>
      </c>
      <c r="AZ64" s="6">
        <v>1322.81</v>
      </c>
      <c r="BA64" s="5">
        <v>-0.8182</v>
      </c>
      <c r="BB64" s="5">
        <v>-0.8041</v>
      </c>
      <c r="BC64" s="4">
        <v>5</v>
      </c>
      <c r="BD64" s="6">
        <v>209.95</v>
      </c>
      <c r="BE64" s="4">
        <v>12</v>
      </c>
      <c r="BF64" s="6">
        <v>461.95</v>
      </c>
      <c r="BG64" s="5">
        <v>-0.5833</v>
      </c>
      <c r="BH64" s="5">
        <v>-0.5455</v>
      </c>
      <c r="BI64" s="4">
        <v>4</v>
      </c>
      <c r="BJ64" s="6">
        <v>139.98</v>
      </c>
      <c r="BK64" s="4"/>
      <c r="BL64" s="6"/>
      <c r="BM64" s="5"/>
      <c r="BN64" s="5"/>
      <c r="BO64" s="4"/>
      <c r="BP64" s="6"/>
      <c r="BQ64" s="4">
        <v>1</v>
      </c>
      <c r="BR64" s="6">
        <v>46.67</v>
      </c>
      <c r="BS64" s="5"/>
      <c r="BT64" s="5"/>
      <c r="BU64" s="4"/>
      <c r="BV64" s="6"/>
      <c r="BW64" s="4"/>
      <c r="BX64" s="6"/>
      <c r="BY64" s="5"/>
      <c r="BZ64" s="5"/>
      <c r="CA64" s="4">
        <v>3</v>
      </c>
      <c r="CB64" s="6">
        <v>114.99</v>
      </c>
      <c r="CC64" s="4"/>
      <c r="CD64" s="6"/>
      <c r="CE64" s="5"/>
      <c r="CF64" s="5"/>
      <c r="CG64" s="4"/>
      <c r="CH64" s="6"/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/>
      <c r="CV64" s="6"/>
      <c r="CW64" s="5"/>
      <c r="CX64" s="5"/>
      <c r="CY64" s="4"/>
      <c r="CZ64" s="6"/>
      <c r="DA64" s="4"/>
      <c r="DB64" s="6"/>
      <c r="DC64" s="5"/>
      <c r="DD64" s="5"/>
      <c r="DE64" s="4"/>
      <c r="DF64" s="6"/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/>
      <c r="DX64" s="6"/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>
        <v>1</v>
      </c>
      <c r="GB64" s="6">
        <v>37.8</v>
      </c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  <c r="IA64" s="4"/>
      <c r="IB64" s="6"/>
      <c r="IC64" s="4"/>
      <c r="ID64" s="6"/>
      <c r="IE64" s="5"/>
      <c r="IF64" s="5"/>
      <c r="IG64" s="4"/>
      <c r="IH64" s="6"/>
      <c r="II64" s="4"/>
      <c r="IJ64" s="6"/>
      <c r="IK64" s="5"/>
      <c r="IL64" s="5"/>
      <c r="IM64" s="4"/>
      <c r="IN64" s="6"/>
      <c r="IO64" s="4"/>
      <c r="IP64" s="6"/>
      <c r="IQ64" s="5"/>
      <c r="IR64" s="5"/>
      <c r="IS64" s="4"/>
      <c r="IT64" s="6"/>
      <c r="IU64" s="4"/>
      <c r="IV64" s="6"/>
      <c r="IW64" s="5"/>
      <c r="IX64" s="5"/>
      <c r="IY64" s="4"/>
      <c r="IZ64" s="6"/>
      <c r="JA64" s="4"/>
      <c r="JB64" s="6"/>
      <c r="JC64" s="5"/>
      <c r="JD64" s="5"/>
      <c r="JE64" s="4"/>
      <c r="JF64" s="6"/>
      <c r="JG64" s="4"/>
      <c r="JH64" s="6"/>
      <c r="JI64" s="5"/>
      <c r="JJ64" s="5"/>
      <c r="JK64" s="4">
        <v>217</v>
      </c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>
        <v>330</v>
      </c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>
        <v>270</v>
      </c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</row>
    <row r="65">
      <c r="A65" s="3" t="s">
        <v>148</v>
      </c>
      <c r="B65" s="3" t="s">
        <v>160</v>
      </c>
      <c r="C65" s="3" t="s">
        <v>155</v>
      </c>
      <c r="D65" s="3" t="s">
        <v>156</v>
      </c>
      <c r="E65" s="3" t="s">
        <v>206</v>
      </c>
      <c r="F65" s="3" t="s">
        <v>182</v>
      </c>
      <c r="G65" s="3" t="s">
        <v>182</v>
      </c>
      <c r="H65" s="3" t="s">
        <v>207</v>
      </c>
      <c r="I65" s="3" t="s">
        <v>255</v>
      </c>
      <c r="J65" s="3" t="s">
        <v>261</v>
      </c>
      <c r="K65" s="4">
        <v>651</v>
      </c>
      <c r="L65" s="4">
        <f>=ROUNDDOWN(13.02,0)</f>
      </c>
      <c r="M65" s="4">
        <v>300</v>
      </c>
      <c r="N65" s="5">
        <v>1</v>
      </c>
      <c r="O65" s="4"/>
      <c r="P65" s="4">
        <f>=ROUNDDOWN({0},0)</f>
      </c>
      <c r="Q65" s="4"/>
      <c r="R65" s="5"/>
      <c r="S65" s="4">
        <v>58</v>
      </c>
      <c r="T65" s="6">
        <v>2725.55</v>
      </c>
      <c r="U65" s="4">
        <v>75</v>
      </c>
      <c r="V65" s="6">
        <v>3604.79</v>
      </c>
      <c r="W65" s="5">
        <v>-0.2267</v>
      </c>
      <c r="X65" s="5">
        <v>-0.2439</v>
      </c>
      <c r="Y65" s="4">
        <v>27</v>
      </c>
      <c r="Z65" s="6">
        <v>1297.93</v>
      </c>
      <c r="AA65" s="4">
        <v>27</v>
      </c>
      <c r="AB65" s="6">
        <v>1361.15</v>
      </c>
      <c r="AC65" s="5"/>
      <c r="AD65" s="5">
        <v>-0.0464</v>
      </c>
      <c r="AE65" s="4"/>
      <c r="AF65" s="6"/>
      <c r="AG65" s="4">
        <v>4</v>
      </c>
      <c r="AH65" s="6">
        <v>136.72</v>
      </c>
      <c r="AI65" s="5"/>
      <c r="AJ65" s="5"/>
      <c r="AK65" s="4">
        <v>7</v>
      </c>
      <c r="AL65" s="6">
        <v>355.95</v>
      </c>
      <c r="AM65" s="4">
        <v>2</v>
      </c>
      <c r="AN65" s="6">
        <v>103.34</v>
      </c>
      <c r="AO65" s="5">
        <v>2.5</v>
      </c>
      <c r="AP65" s="5">
        <v>2.4445</v>
      </c>
      <c r="AQ65" s="4">
        <v>19</v>
      </c>
      <c r="AR65" s="6">
        <v>845</v>
      </c>
      <c r="AS65" s="4">
        <v>37</v>
      </c>
      <c r="AT65" s="6">
        <v>1717.5</v>
      </c>
      <c r="AU65" s="5">
        <v>-0.4865</v>
      </c>
      <c r="AV65" s="5">
        <v>-0.508</v>
      </c>
      <c r="AW65" s="4">
        <v>1</v>
      </c>
      <c r="AX65" s="6">
        <v>54.17</v>
      </c>
      <c r="AY65" s="4">
        <v>2</v>
      </c>
      <c r="AZ65" s="6">
        <v>108.34</v>
      </c>
      <c r="BA65" s="5">
        <v>-0.5</v>
      </c>
      <c r="BB65" s="5">
        <v>-0.5</v>
      </c>
      <c r="BC65" s="4">
        <v>1</v>
      </c>
      <c r="BD65" s="6">
        <v>40.31</v>
      </c>
      <c r="BE65" s="4"/>
      <c r="BF65" s="6"/>
      <c r="BG65" s="5"/>
      <c r="BH65" s="5"/>
      <c r="BI65" s="4">
        <v>1</v>
      </c>
      <c r="BJ65" s="6">
        <v>43.24</v>
      </c>
      <c r="BK65" s="4"/>
      <c r="BL65" s="6"/>
      <c r="BM65" s="5"/>
      <c r="BN65" s="5"/>
      <c r="BO65" s="4">
        <v>1</v>
      </c>
      <c r="BP65" s="6">
        <v>43.46</v>
      </c>
      <c r="BQ65" s="4">
        <v>1</v>
      </c>
      <c r="BR65" s="6">
        <v>55.54</v>
      </c>
      <c r="BS65" s="5"/>
      <c r="BT65" s="5">
        <v>-0.2175</v>
      </c>
      <c r="BU65" s="4"/>
      <c r="BV65" s="6"/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>
        <v>1</v>
      </c>
      <c r="CT65" s="6">
        <v>45.49</v>
      </c>
      <c r="CU65" s="4"/>
      <c r="CV65" s="6"/>
      <c r="CW65" s="5"/>
      <c r="CX65" s="5"/>
      <c r="CY65" s="4"/>
      <c r="CZ65" s="6"/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>
        <v>2</v>
      </c>
      <c r="ER65" s="6">
        <v>122.2</v>
      </c>
      <c r="ES65" s="5"/>
      <c r="ET65" s="5"/>
      <c r="EU65" s="4"/>
      <c r="EV65" s="6"/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  <c r="IA65" s="4"/>
      <c r="IB65" s="6"/>
      <c r="IC65" s="4"/>
      <c r="ID65" s="6"/>
      <c r="IE65" s="5"/>
      <c r="IF65" s="5"/>
      <c r="IG65" s="4"/>
      <c r="IH65" s="6"/>
      <c r="II65" s="4"/>
      <c r="IJ65" s="6"/>
      <c r="IK65" s="5"/>
      <c r="IL65" s="5"/>
      <c r="IM65" s="4"/>
      <c r="IN65" s="6"/>
      <c r="IO65" s="4"/>
      <c r="IP65" s="6"/>
      <c r="IQ65" s="5"/>
      <c r="IR65" s="5"/>
      <c r="IS65" s="4"/>
      <c r="IT65" s="6"/>
      <c r="IU65" s="4"/>
      <c r="IV65" s="6"/>
      <c r="IW65" s="5"/>
      <c r="IX65" s="5"/>
      <c r="IY65" s="4"/>
      <c r="IZ65" s="6"/>
      <c r="JA65" s="4"/>
      <c r="JB65" s="6"/>
      <c r="JC65" s="5"/>
      <c r="JD65" s="5"/>
      <c r="JE65" s="4"/>
      <c r="JF65" s="6"/>
      <c r="JG65" s="4"/>
      <c r="JH65" s="6"/>
      <c r="JI65" s="5"/>
      <c r="JJ65" s="5"/>
      <c r="JK65" s="4">
        <v>651</v>
      </c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>
        <v>300</v>
      </c>
      <c r="LY65" s="4"/>
    </row>
    <row r="66">
      <c r="A66" s="3" t="s">
        <v>148</v>
      </c>
      <c r="B66" s="3" t="s">
        <v>175</v>
      </c>
      <c r="C66" s="3" t="s">
        <v>172</v>
      </c>
      <c r="D66" s="3" t="s">
        <v>183</v>
      </c>
      <c r="E66" s="3" t="s">
        <v>208</v>
      </c>
      <c r="F66" s="3" t="s">
        <v>208</v>
      </c>
      <c r="G66" s="3" t="s">
        <v>208</v>
      </c>
      <c r="H66" s="3" t="s">
        <v>209</v>
      </c>
      <c r="I66" s="3" t="s">
        <v>255</v>
      </c>
      <c r="J66" s="3" t="s">
        <v>261</v>
      </c>
      <c r="K66" s="4">
        <v>675</v>
      </c>
      <c r="L66" s="4">
        <f>=ROUNDDOWN(21.09375,0)</f>
      </c>
      <c r="M66" s="4"/>
      <c r="N66" s="5">
        <v>1</v>
      </c>
      <c r="O66" s="4"/>
      <c r="P66" s="4">
        <f>=ROUNDDOWN({0},0)</f>
      </c>
      <c r="Q66" s="4"/>
      <c r="R66" s="5"/>
      <c r="S66" s="4">
        <v>55</v>
      </c>
      <c r="T66" s="6">
        <v>2636.37</v>
      </c>
      <c r="U66" s="4">
        <v>55</v>
      </c>
      <c r="V66" s="6">
        <v>2596.9</v>
      </c>
      <c r="W66" s="5"/>
      <c r="X66" s="5">
        <v>0.0152</v>
      </c>
      <c r="Y66" s="4"/>
      <c r="Z66" s="6"/>
      <c r="AA66" s="4"/>
      <c r="AB66" s="6"/>
      <c r="AC66" s="5"/>
      <c r="AD66" s="5"/>
      <c r="AE66" s="4">
        <v>4</v>
      </c>
      <c r="AF66" s="6">
        <v>181.75</v>
      </c>
      <c r="AG66" s="4">
        <v>8</v>
      </c>
      <c r="AH66" s="6">
        <v>363.5</v>
      </c>
      <c r="AI66" s="5">
        <v>-0.5</v>
      </c>
      <c r="AJ66" s="5">
        <v>-0.5</v>
      </c>
      <c r="AK66" s="4">
        <v>8</v>
      </c>
      <c r="AL66" s="6">
        <v>380.8</v>
      </c>
      <c r="AM66" s="4">
        <v>2</v>
      </c>
      <c r="AN66" s="6">
        <v>104.1</v>
      </c>
      <c r="AO66" s="5">
        <v>3</v>
      </c>
      <c r="AP66" s="5">
        <v>2.658</v>
      </c>
      <c r="AQ66" s="4">
        <v>7</v>
      </c>
      <c r="AR66" s="6">
        <v>283.98</v>
      </c>
      <c r="AS66" s="4">
        <v>8</v>
      </c>
      <c r="AT66" s="6">
        <v>352.8</v>
      </c>
      <c r="AU66" s="5">
        <v>-0.125</v>
      </c>
      <c r="AV66" s="5">
        <v>-0.1951</v>
      </c>
      <c r="AW66" s="4">
        <v>8</v>
      </c>
      <c r="AX66" s="6">
        <v>359.36</v>
      </c>
      <c r="AY66" s="4">
        <v>13</v>
      </c>
      <c r="AZ66" s="6">
        <v>580.97</v>
      </c>
      <c r="BA66" s="5">
        <v>-0.3846</v>
      </c>
      <c r="BB66" s="5">
        <v>-0.3814</v>
      </c>
      <c r="BC66" s="4">
        <v>13</v>
      </c>
      <c r="BD66" s="6">
        <v>662.41</v>
      </c>
      <c r="BE66" s="4">
        <v>6</v>
      </c>
      <c r="BF66" s="6">
        <v>298.06</v>
      </c>
      <c r="BG66" s="5">
        <v>1.1667</v>
      </c>
      <c r="BH66" s="5">
        <v>1.2224</v>
      </c>
      <c r="BI66" s="4"/>
      <c r="BJ66" s="6"/>
      <c r="BK66" s="4"/>
      <c r="BL66" s="6"/>
      <c r="BM66" s="5"/>
      <c r="BN66" s="5"/>
      <c r="BO66" s="4">
        <v>5</v>
      </c>
      <c r="BP66" s="6">
        <v>296.13</v>
      </c>
      <c r="BQ66" s="4">
        <v>6</v>
      </c>
      <c r="BR66" s="6">
        <v>328.34</v>
      </c>
      <c r="BS66" s="5">
        <v>-0.1667</v>
      </c>
      <c r="BT66" s="5">
        <v>-0.0981</v>
      </c>
      <c r="BU66" s="4">
        <v>9</v>
      </c>
      <c r="BV66" s="6">
        <v>425.73</v>
      </c>
      <c r="BW66" s="4">
        <v>9</v>
      </c>
      <c r="BX66" s="6">
        <v>425.73</v>
      </c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>
        <v>1</v>
      </c>
      <c r="DF66" s="6">
        <v>46.21</v>
      </c>
      <c r="DG66" s="4">
        <v>2</v>
      </c>
      <c r="DH66" s="6">
        <v>92.42</v>
      </c>
      <c r="DI66" s="5">
        <v>-0.5</v>
      </c>
      <c r="DJ66" s="5">
        <v>-0.5</v>
      </c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/>
      <c r="DX66" s="6"/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>
        <v>1</v>
      </c>
      <c r="GB66" s="6">
        <v>50.98</v>
      </c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  <c r="IA66" s="4"/>
      <c r="IB66" s="6"/>
      <c r="IC66" s="4"/>
      <c r="ID66" s="6"/>
      <c r="IE66" s="5"/>
      <c r="IF66" s="5"/>
      <c r="IG66" s="4"/>
      <c r="IH66" s="6"/>
      <c r="II66" s="4"/>
      <c r="IJ66" s="6"/>
      <c r="IK66" s="5"/>
      <c r="IL66" s="5"/>
      <c r="IM66" s="4"/>
      <c r="IN66" s="6"/>
      <c r="IO66" s="4"/>
      <c r="IP66" s="6"/>
      <c r="IQ66" s="5"/>
      <c r="IR66" s="5"/>
      <c r="IS66" s="4"/>
      <c r="IT66" s="6"/>
      <c r="IU66" s="4"/>
      <c r="IV66" s="6"/>
      <c r="IW66" s="5"/>
      <c r="IX66" s="5"/>
      <c r="IY66" s="4"/>
      <c r="IZ66" s="6"/>
      <c r="JA66" s="4"/>
      <c r="JB66" s="6"/>
      <c r="JC66" s="5"/>
      <c r="JD66" s="5"/>
      <c r="JE66" s="4"/>
      <c r="JF66" s="6"/>
      <c r="JG66" s="4"/>
      <c r="JH66" s="6"/>
      <c r="JI66" s="5"/>
      <c r="JJ66" s="5"/>
      <c r="JK66" s="4">
        <v>674</v>
      </c>
      <c r="JL66" s="4"/>
      <c r="JM66" s="4"/>
      <c r="JN66" s="4"/>
      <c r="JO66" s="4"/>
      <c r="JP66" s="4"/>
      <c r="JQ66" s="4"/>
      <c r="JR66" s="4"/>
      <c r="JS66" s="4">
        <v>1</v>
      </c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</row>
    <row r="67">
      <c r="A67" s="3" t="s">
        <v>148</v>
      </c>
      <c r="B67" s="3" t="s">
        <v>160</v>
      </c>
      <c r="C67" s="3" t="s">
        <v>172</v>
      </c>
      <c r="D67" s="3" t="s">
        <v>183</v>
      </c>
      <c r="E67" s="3" t="s">
        <v>210</v>
      </c>
      <c r="F67" s="3" t="s">
        <v>210</v>
      </c>
      <c r="G67" s="3" t="s">
        <v>210</v>
      </c>
      <c r="H67" s="3" t="s">
        <v>162</v>
      </c>
      <c r="I67" s="3" t="s">
        <v>255</v>
      </c>
      <c r="J67" s="3" t="s">
        <v>261</v>
      </c>
      <c r="K67" s="4">
        <v>79</v>
      </c>
      <c r="L67" s="4">
        <f>=ROUNDDOWN(4.9375,0)</f>
      </c>
      <c r="M67" s="4">
        <v>300</v>
      </c>
      <c r="N67" s="5">
        <v>1</v>
      </c>
      <c r="O67" s="4"/>
      <c r="P67" s="4">
        <f>=ROUNDDOWN({0},0)</f>
      </c>
      <c r="Q67" s="4"/>
      <c r="R67" s="5"/>
      <c r="S67" s="4">
        <v>41</v>
      </c>
      <c r="T67" s="6">
        <v>2588.53</v>
      </c>
      <c r="U67" s="4">
        <v>24</v>
      </c>
      <c r="V67" s="6">
        <v>1517.11</v>
      </c>
      <c r="W67" s="5">
        <v>0.7083</v>
      </c>
      <c r="X67" s="5">
        <v>0.7062</v>
      </c>
      <c r="Y67" s="4">
        <v>14</v>
      </c>
      <c r="Z67" s="6">
        <v>945.39</v>
      </c>
      <c r="AA67" s="4">
        <v>10</v>
      </c>
      <c r="AB67" s="6">
        <v>680.64</v>
      </c>
      <c r="AC67" s="5">
        <v>0.4</v>
      </c>
      <c r="AD67" s="5">
        <v>0.389</v>
      </c>
      <c r="AE67" s="4">
        <v>20</v>
      </c>
      <c r="AF67" s="6">
        <v>1202.87</v>
      </c>
      <c r="AG67" s="4">
        <v>8</v>
      </c>
      <c r="AH67" s="6">
        <v>474.53</v>
      </c>
      <c r="AI67" s="5">
        <v>1.5</v>
      </c>
      <c r="AJ67" s="5">
        <v>1.5349</v>
      </c>
      <c r="AK67" s="4">
        <v>2</v>
      </c>
      <c r="AL67" s="6">
        <v>132.43</v>
      </c>
      <c r="AM67" s="4">
        <v>1</v>
      </c>
      <c r="AN67" s="6">
        <v>60.7</v>
      </c>
      <c r="AO67" s="5">
        <v>1</v>
      </c>
      <c r="AP67" s="5">
        <v>1.1817</v>
      </c>
      <c r="AQ67" s="4"/>
      <c r="AR67" s="6"/>
      <c r="AS67" s="4">
        <v>2</v>
      </c>
      <c r="AT67" s="6">
        <v>120.98</v>
      </c>
      <c r="AU67" s="5"/>
      <c r="AV67" s="5"/>
      <c r="AW67" s="4"/>
      <c r="AX67" s="6"/>
      <c r="AY67" s="4">
        <v>1</v>
      </c>
      <c r="AZ67" s="6">
        <v>57.29</v>
      </c>
      <c r="BA67" s="5"/>
      <c r="BB67" s="5"/>
      <c r="BC67" s="4">
        <v>3</v>
      </c>
      <c r="BD67" s="6">
        <v>203.96</v>
      </c>
      <c r="BE67" s="4">
        <v>1</v>
      </c>
      <c r="BF67" s="6">
        <v>60.64</v>
      </c>
      <c r="BG67" s="5">
        <v>2</v>
      </c>
      <c r="BH67" s="5">
        <v>2.3635</v>
      </c>
      <c r="BI67" s="4">
        <v>2</v>
      </c>
      <c r="BJ67" s="6">
        <v>103.88</v>
      </c>
      <c r="BK67" s="4">
        <v>1</v>
      </c>
      <c r="BL67" s="6">
        <v>62.33</v>
      </c>
      <c r="BM67" s="5">
        <v>1</v>
      </c>
      <c r="BN67" s="5">
        <v>0.6666</v>
      </c>
      <c r="BO67" s="4"/>
      <c r="BP67" s="6"/>
      <c r="BQ67" s="4"/>
      <c r="BR67" s="6"/>
      <c r="BS67" s="5"/>
      <c r="BT67" s="5"/>
      <c r="BU67" s="4"/>
      <c r="BV67" s="6"/>
      <c r="BW67" s="4"/>
      <c r="BX67" s="6"/>
      <c r="BY67" s="5"/>
      <c r="BZ67" s="5"/>
      <c r="CA67" s="4"/>
      <c r="CB67" s="6"/>
      <c r="CC67" s="4"/>
      <c r="CD67" s="6"/>
      <c r="CE67" s="5"/>
      <c r="CF67" s="5"/>
      <c r="CG67" s="4"/>
      <c r="CH67" s="6"/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/>
      <c r="CZ67" s="6"/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  <c r="IA67" s="4"/>
      <c r="IB67" s="6"/>
      <c r="IC67" s="4"/>
      <c r="ID67" s="6"/>
      <c r="IE67" s="5"/>
      <c r="IF67" s="5"/>
      <c r="IG67" s="4"/>
      <c r="IH67" s="6"/>
      <c r="II67" s="4"/>
      <c r="IJ67" s="6"/>
      <c r="IK67" s="5"/>
      <c r="IL67" s="5"/>
      <c r="IM67" s="4"/>
      <c r="IN67" s="6"/>
      <c r="IO67" s="4"/>
      <c r="IP67" s="6"/>
      <c r="IQ67" s="5"/>
      <c r="IR67" s="5"/>
      <c r="IS67" s="4"/>
      <c r="IT67" s="6"/>
      <c r="IU67" s="4"/>
      <c r="IV67" s="6"/>
      <c r="IW67" s="5"/>
      <c r="IX67" s="5"/>
      <c r="IY67" s="4"/>
      <c r="IZ67" s="6"/>
      <c r="JA67" s="4"/>
      <c r="JB67" s="6"/>
      <c r="JC67" s="5"/>
      <c r="JD67" s="5"/>
      <c r="JE67" s="4"/>
      <c r="JF67" s="6"/>
      <c r="JG67" s="4"/>
      <c r="JH67" s="6"/>
      <c r="JI67" s="5"/>
      <c r="JJ67" s="5"/>
      <c r="JK67" s="4">
        <v>79</v>
      </c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>
        <v>300</v>
      </c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</row>
    <row r="68">
      <c r="A68" s="3" t="s">
        <v>148</v>
      </c>
      <c r="B68" s="3" t="s">
        <v>149</v>
      </c>
      <c r="C68" s="3" t="s">
        <v>172</v>
      </c>
      <c r="D68" s="3" t="s">
        <v>183</v>
      </c>
      <c r="E68" s="3" t="s">
        <v>211</v>
      </c>
      <c r="F68" s="3" t="s">
        <v>211</v>
      </c>
      <c r="G68" s="3" t="s">
        <v>211</v>
      </c>
      <c r="H68" s="3" t="s">
        <v>159</v>
      </c>
      <c r="I68" s="3" t="s">
        <v>255</v>
      </c>
      <c r="J68" s="3" t="s">
        <v>261</v>
      </c>
      <c r="K68" s="4">
        <v>71</v>
      </c>
      <c r="L68" s="4">
        <f>=ROUNDDOWN(7.97752808988764,0)</f>
      </c>
      <c r="M68" s="4">
        <v>400</v>
      </c>
      <c r="N68" s="5">
        <v>1</v>
      </c>
      <c r="O68" s="4"/>
      <c r="P68" s="4">
        <f>=ROUNDDOWN({0},0)</f>
      </c>
      <c r="Q68" s="4"/>
      <c r="R68" s="5"/>
      <c r="S68" s="4">
        <v>27</v>
      </c>
      <c r="T68" s="6">
        <v>1614.22</v>
      </c>
      <c r="U68" s="4"/>
      <c r="V68" s="6"/>
      <c r="W68" s="5"/>
      <c r="X68" s="5"/>
      <c r="Y68" s="4">
        <v>1</v>
      </c>
      <c r="Z68" s="6">
        <v>62.64</v>
      </c>
      <c r="AA68" s="4"/>
      <c r="AB68" s="6"/>
      <c r="AC68" s="5"/>
      <c r="AD68" s="5"/>
      <c r="AE68" s="4">
        <v>5</v>
      </c>
      <c r="AF68" s="6">
        <v>300.25</v>
      </c>
      <c r="AG68" s="4"/>
      <c r="AH68" s="6"/>
      <c r="AI68" s="5"/>
      <c r="AJ68" s="5"/>
      <c r="AK68" s="4">
        <v>6</v>
      </c>
      <c r="AL68" s="6">
        <v>360.3</v>
      </c>
      <c r="AM68" s="4"/>
      <c r="AN68" s="6"/>
      <c r="AO68" s="5"/>
      <c r="AP68" s="5"/>
      <c r="AQ68" s="4">
        <v>9</v>
      </c>
      <c r="AR68" s="6">
        <v>540.45</v>
      </c>
      <c r="AS68" s="4"/>
      <c r="AT68" s="6"/>
      <c r="AU68" s="5"/>
      <c r="AV68" s="5"/>
      <c r="AW68" s="4">
        <v>1</v>
      </c>
      <c r="AX68" s="6">
        <v>61.77</v>
      </c>
      <c r="AY68" s="4"/>
      <c r="AZ68" s="6"/>
      <c r="BA68" s="5"/>
      <c r="BB68" s="5"/>
      <c r="BC68" s="4"/>
      <c r="BD68" s="6"/>
      <c r="BE68" s="4"/>
      <c r="BF68" s="6"/>
      <c r="BG68" s="5"/>
      <c r="BH68" s="5"/>
      <c r="BI68" s="4">
        <v>3</v>
      </c>
      <c r="BJ68" s="6">
        <v>171.57</v>
      </c>
      <c r="BK68" s="4"/>
      <c r="BL68" s="6"/>
      <c r="BM68" s="5"/>
      <c r="BN68" s="5"/>
      <c r="BO68" s="4">
        <v>1</v>
      </c>
      <c r="BP68" s="6">
        <v>57.19</v>
      </c>
      <c r="BQ68" s="4"/>
      <c r="BR68" s="6"/>
      <c r="BS68" s="5"/>
      <c r="BT68" s="5"/>
      <c r="BU68" s="4">
        <v>1</v>
      </c>
      <c r="BV68" s="6">
        <v>60.05</v>
      </c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/>
      <c r="CH68" s="6"/>
      <c r="CI68" s="4"/>
      <c r="CJ68" s="6"/>
      <c r="CK68" s="5"/>
      <c r="CL68" s="5"/>
      <c r="CM68" s="4"/>
      <c r="CN68" s="6"/>
      <c r="CO68" s="4"/>
      <c r="CP68" s="6"/>
      <c r="CQ68" s="5"/>
      <c r="CR68" s="5"/>
      <c r="CS68" s="4"/>
      <c r="CT68" s="6"/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/>
      <c r="DF68" s="6"/>
      <c r="DG68" s="4"/>
      <c r="DH68" s="6"/>
      <c r="DI68" s="5"/>
      <c r="DJ68" s="5"/>
      <c r="DK68" s="4"/>
      <c r="DL68" s="6"/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  <c r="IA68" s="4"/>
      <c r="IB68" s="6"/>
      <c r="IC68" s="4"/>
      <c r="ID68" s="6"/>
      <c r="IE68" s="5"/>
      <c r="IF68" s="5"/>
      <c r="IG68" s="4"/>
      <c r="IH68" s="6"/>
      <c r="II68" s="4"/>
      <c r="IJ68" s="6"/>
      <c r="IK68" s="5"/>
      <c r="IL68" s="5"/>
      <c r="IM68" s="4"/>
      <c r="IN68" s="6"/>
      <c r="IO68" s="4"/>
      <c r="IP68" s="6"/>
      <c r="IQ68" s="5"/>
      <c r="IR68" s="5"/>
      <c r="IS68" s="4"/>
      <c r="IT68" s="6"/>
      <c r="IU68" s="4"/>
      <c r="IV68" s="6"/>
      <c r="IW68" s="5"/>
      <c r="IX68" s="5"/>
      <c r="IY68" s="4"/>
      <c r="IZ68" s="6"/>
      <c r="JA68" s="4"/>
      <c r="JB68" s="6"/>
      <c r="JC68" s="5"/>
      <c r="JD68" s="5"/>
      <c r="JE68" s="4"/>
      <c r="JF68" s="6"/>
      <c r="JG68" s="4"/>
      <c r="JH68" s="6"/>
      <c r="JI68" s="5"/>
      <c r="JJ68" s="5"/>
      <c r="JK68" s="4">
        <v>71</v>
      </c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>
        <v>400</v>
      </c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</row>
    <row r="69">
      <c r="A69" s="3" t="s">
        <v>148</v>
      </c>
      <c r="B69" s="3" t="s">
        <v>149</v>
      </c>
      <c r="C69" s="3" t="s">
        <v>189</v>
      </c>
      <c r="D69" s="3" t="s">
        <v>186</v>
      </c>
      <c r="E69" s="3" t="s">
        <v>211</v>
      </c>
      <c r="F69" s="3" t="s">
        <v>211</v>
      </c>
      <c r="G69" s="3" t="s">
        <v>211</v>
      </c>
      <c r="H69" s="3" t="s">
        <v>159</v>
      </c>
      <c r="I69" s="3" t="s">
        <v>255</v>
      </c>
      <c r="J69" s="3" t="s">
        <v>261</v>
      </c>
      <c r="K69" s="4">
        <v>673</v>
      </c>
      <c r="L69" s="4">
        <f>=ROUNDDOWN(27.8099173553719,0)</f>
      </c>
      <c r="M69" s="4">
        <v>400</v>
      </c>
      <c r="N69" s="5">
        <v>1</v>
      </c>
      <c r="O69" s="4"/>
      <c r="P69" s="4">
        <f>=ROUNDDOWN({0},0)</f>
      </c>
      <c r="Q69" s="4"/>
      <c r="R69" s="5"/>
      <c r="S69" s="4">
        <v>58</v>
      </c>
      <c r="T69" s="6">
        <v>915.03</v>
      </c>
      <c r="U69" s="4"/>
      <c r="V69" s="6"/>
      <c r="W69" s="5"/>
      <c r="X69" s="5"/>
      <c r="Y69" s="4">
        <v>18</v>
      </c>
      <c r="Z69" s="6">
        <v>292.74</v>
      </c>
      <c r="AA69" s="4"/>
      <c r="AB69" s="6"/>
      <c r="AC69" s="5"/>
      <c r="AD69" s="5"/>
      <c r="AE69" s="4"/>
      <c r="AF69" s="6"/>
      <c r="AG69" s="4"/>
      <c r="AH69" s="6"/>
      <c r="AI69" s="5"/>
      <c r="AJ69" s="5"/>
      <c r="AK69" s="4">
        <v>4</v>
      </c>
      <c r="AL69" s="6">
        <v>60.48</v>
      </c>
      <c r="AM69" s="4"/>
      <c r="AN69" s="6"/>
      <c r="AO69" s="5"/>
      <c r="AP69" s="5"/>
      <c r="AQ69" s="4">
        <v>17</v>
      </c>
      <c r="AR69" s="6">
        <v>268.4</v>
      </c>
      <c r="AS69" s="4"/>
      <c r="AT69" s="6"/>
      <c r="AU69" s="5"/>
      <c r="AV69" s="5"/>
      <c r="AW69" s="4">
        <v>5</v>
      </c>
      <c r="AX69" s="6">
        <v>82.13</v>
      </c>
      <c r="AY69" s="4"/>
      <c r="AZ69" s="6"/>
      <c r="BA69" s="5"/>
      <c r="BB69" s="5"/>
      <c r="BC69" s="4"/>
      <c r="BD69" s="6"/>
      <c r="BE69" s="4"/>
      <c r="BF69" s="6"/>
      <c r="BG69" s="5"/>
      <c r="BH69" s="5"/>
      <c r="BI69" s="4">
        <v>8</v>
      </c>
      <c r="BJ69" s="6">
        <v>109.26</v>
      </c>
      <c r="BK69" s="4"/>
      <c r="BL69" s="6"/>
      <c r="BM69" s="5"/>
      <c r="BN69" s="5"/>
      <c r="BO69" s="4"/>
      <c r="BP69" s="6"/>
      <c r="BQ69" s="4"/>
      <c r="BR69" s="6"/>
      <c r="BS69" s="5"/>
      <c r="BT69" s="5"/>
      <c r="BU69" s="4"/>
      <c r="BV69" s="6"/>
      <c r="BW69" s="4"/>
      <c r="BX69" s="6"/>
      <c r="BY69" s="5"/>
      <c r="BZ69" s="5"/>
      <c r="CA69" s="4">
        <v>6</v>
      </c>
      <c r="CB69" s="6">
        <v>102.02</v>
      </c>
      <c r="CC69" s="4"/>
      <c r="CD69" s="6"/>
      <c r="CE69" s="5"/>
      <c r="CF69" s="5"/>
      <c r="CG69" s="4"/>
      <c r="CH69" s="6"/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/>
      <c r="CT69" s="6"/>
      <c r="CU69" s="4"/>
      <c r="CV69" s="6"/>
      <c r="CW69" s="5"/>
      <c r="CX69" s="5"/>
      <c r="CY69" s="4"/>
      <c r="CZ69" s="6"/>
      <c r="DA69" s="4"/>
      <c r="DB69" s="6"/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  <c r="IA69" s="4"/>
      <c r="IB69" s="6"/>
      <c r="IC69" s="4"/>
      <c r="ID69" s="6"/>
      <c r="IE69" s="5"/>
      <c r="IF69" s="5"/>
      <c r="IG69" s="4"/>
      <c r="IH69" s="6"/>
      <c r="II69" s="4"/>
      <c r="IJ69" s="6"/>
      <c r="IK69" s="5"/>
      <c r="IL69" s="5"/>
      <c r="IM69" s="4"/>
      <c r="IN69" s="6"/>
      <c r="IO69" s="4"/>
      <c r="IP69" s="6"/>
      <c r="IQ69" s="5"/>
      <c r="IR69" s="5"/>
      <c r="IS69" s="4"/>
      <c r="IT69" s="6"/>
      <c r="IU69" s="4"/>
      <c r="IV69" s="6"/>
      <c r="IW69" s="5"/>
      <c r="IX69" s="5"/>
      <c r="IY69" s="4"/>
      <c r="IZ69" s="6"/>
      <c r="JA69" s="4"/>
      <c r="JB69" s="6"/>
      <c r="JC69" s="5"/>
      <c r="JD69" s="5"/>
      <c r="JE69" s="4"/>
      <c r="JF69" s="6"/>
      <c r="JG69" s="4"/>
      <c r="JH69" s="6"/>
      <c r="JI69" s="5"/>
      <c r="JJ69" s="5"/>
      <c r="JK69" s="4">
        <v>673</v>
      </c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>
        <v>400</v>
      </c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</row>
    <row r="70">
      <c r="A70" s="3" t="s">
        <v>148</v>
      </c>
      <c r="B70" s="3" t="s">
        <v>160</v>
      </c>
      <c r="C70" s="3" t="s">
        <v>150</v>
      </c>
      <c r="D70" s="3" t="s">
        <v>178</v>
      </c>
      <c r="E70" s="3" t="s">
        <v>212</v>
      </c>
      <c r="F70" s="3" t="s">
        <v>213</v>
      </c>
      <c r="G70" s="3" t="s">
        <v>212</v>
      </c>
      <c r="H70" s="3" t="s">
        <v>180</v>
      </c>
      <c r="I70" s="3" t="s">
        <v>255</v>
      </c>
      <c r="J70" s="3" t="s">
        <v>259</v>
      </c>
      <c r="K70" s="4">
        <v>1105</v>
      </c>
      <c r="L70" s="4">
        <f>=ROUNDDOWN(27.625,0)</f>
      </c>
      <c r="M70" s="4">
        <v>660</v>
      </c>
      <c r="N70" s="5">
        <v>1</v>
      </c>
      <c r="O70" s="4"/>
      <c r="P70" s="4">
        <f>=ROUNDDOWN({0},0)</f>
      </c>
      <c r="Q70" s="4"/>
      <c r="R70" s="5"/>
      <c r="S70" s="4">
        <v>27</v>
      </c>
      <c r="T70" s="6">
        <v>2500.08</v>
      </c>
      <c r="U70" s="4">
        <v>34</v>
      </c>
      <c r="V70" s="6">
        <v>3839.6</v>
      </c>
      <c r="W70" s="5">
        <v>-0.2059</v>
      </c>
      <c r="X70" s="5">
        <v>-0.3489</v>
      </c>
      <c r="Y70" s="4">
        <v>1</v>
      </c>
      <c r="Z70" s="6">
        <v>104.59</v>
      </c>
      <c r="AA70" s="4"/>
      <c r="AB70" s="6"/>
      <c r="AC70" s="5"/>
      <c r="AD70" s="5"/>
      <c r="AE70" s="4">
        <v>23</v>
      </c>
      <c r="AF70" s="6">
        <v>2101.34</v>
      </c>
      <c r="AG70" s="4">
        <v>10</v>
      </c>
      <c r="AH70" s="6">
        <v>1115.43</v>
      </c>
      <c r="AI70" s="5">
        <v>1.3</v>
      </c>
      <c r="AJ70" s="5">
        <v>0.8839</v>
      </c>
      <c r="AK70" s="4"/>
      <c r="AL70" s="6"/>
      <c r="AM70" s="4">
        <v>1</v>
      </c>
      <c r="AN70" s="6">
        <v>90.15</v>
      </c>
      <c r="AO70" s="5"/>
      <c r="AP70" s="5"/>
      <c r="AQ70" s="4"/>
      <c r="AR70" s="6"/>
      <c r="AS70" s="4">
        <v>1</v>
      </c>
      <c r="AT70" s="6">
        <v>145.59</v>
      </c>
      <c r="AU70" s="5"/>
      <c r="AV70" s="5"/>
      <c r="AW70" s="4"/>
      <c r="AX70" s="6"/>
      <c r="AY70" s="4"/>
      <c r="AZ70" s="6"/>
      <c r="BA70" s="5"/>
      <c r="BB70" s="5"/>
      <c r="BC70" s="4"/>
      <c r="BD70" s="6"/>
      <c r="BE70" s="4">
        <v>4</v>
      </c>
      <c r="BF70" s="6">
        <v>454.17</v>
      </c>
      <c r="BG70" s="5"/>
      <c r="BH70" s="5"/>
      <c r="BI70" s="4"/>
      <c r="BJ70" s="6"/>
      <c r="BK70" s="4"/>
      <c r="BL70" s="6"/>
      <c r="BM70" s="5"/>
      <c r="BN70" s="5"/>
      <c r="BO70" s="4">
        <v>2</v>
      </c>
      <c r="BP70" s="6">
        <v>222.59</v>
      </c>
      <c r="BQ70" s="4">
        <v>9</v>
      </c>
      <c r="BR70" s="6">
        <v>1001.65</v>
      </c>
      <c r="BS70" s="5">
        <v>-0.7778</v>
      </c>
      <c r="BT70" s="5">
        <v>-0.7778</v>
      </c>
      <c r="BU70" s="4"/>
      <c r="BV70" s="6"/>
      <c r="BW70" s="4">
        <v>2</v>
      </c>
      <c r="BX70" s="6">
        <v>234.84</v>
      </c>
      <c r="BY70" s="5"/>
      <c r="BZ70" s="5"/>
      <c r="CA70" s="4">
        <v>1</v>
      </c>
      <c r="CB70" s="6">
        <v>71.56</v>
      </c>
      <c r="CC70" s="4">
        <v>6</v>
      </c>
      <c r="CD70" s="6">
        <v>671.56</v>
      </c>
      <c r="CE70" s="5">
        <v>-0.8333</v>
      </c>
      <c r="CF70" s="5">
        <v>-0.8934</v>
      </c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/>
      <c r="CZ70" s="6"/>
      <c r="DA70" s="4"/>
      <c r="DB70" s="6"/>
      <c r="DC70" s="5"/>
      <c r="DD70" s="5"/>
      <c r="DE70" s="4"/>
      <c r="DF70" s="6"/>
      <c r="DG70" s="4">
        <v>1</v>
      </c>
      <c r="DH70" s="6">
        <v>126.21</v>
      </c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/>
      <c r="DX70" s="6"/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  <c r="IA70" s="4"/>
      <c r="IB70" s="6"/>
      <c r="IC70" s="4"/>
      <c r="ID70" s="6"/>
      <c r="IE70" s="5"/>
      <c r="IF70" s="5"/>
      <c r="IG70" s="4"/>
      <c r="IH70" s="6"/>
      <c r="II70" s="4"/>
      <c r="IJ70" s="6"/>
      <c r="IK70" s="5"/>
      <c r="IL70" s="5"/>
      <c r="IM70" s="4"/>
      <c r="IN70" s="6"/>
      <c r="IO70" s="4"/>
      <c r="IP70" s="6"/>
      <c r="IQ70" s="5"/>
      <c r="IR70" s="5"/>
      <c r="IS70" s="4"/>
      <c r="IT70" s="6"/>
      <c r="IU70" s="4"/>
      <c r="IV70" s="6"/>
      <c r="IW70" s="5"/>
      <c r="IX70" s="5"/>
      <c r="IY70" s="4"/>
      <c r="IZ70" s="6"/>
      <c r="JA70" s="4"/>
      <c r="JB70" s="6"/>
      <c r="JC70" s="5"/>
      <c r="JD70" s="5"/>
      <c r="JE70" s="4"/>
      <c r="JF70" s="6"/>
      <c r="JG70" s="4"/>
      <c r="JH70" s="6"/>
      <c r="JI70" s="5"/>
      <c r="JJ70" s="5"/>
      <c r="JK70" s="4">
        <v>1105</v>
      </c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>
        <v>510</v>
      </c>
      <c r="LQ70" s="4"/>
      <c r="LR70" s="4">
        <v>150</v>
      </c>
      <c r="LS70" s="4"/>
      <c r="LT70" s="4"/>
      <c r="LU70" s="4"/>
      <c r="LV70" s="4"/>
      <c r="LW70" s="4"/>
      <c r="LX70" s="4"/>
      <c r="LY70" s="4"/>
    </row>
    <row r="71">
      <c r="A71" s="3" t="s">
        <v>148</v>
      </c>
      <c r="B71" s="3" t="s">
        <v>160</v>
      </c>
      <c r="C71" s="3" t="s">
        <v>172</v>
      </c>
      <c r="D71" s="3" t="s">
        <v>183</v>
      </c>
      <c r="E71" s="3" t="s">
        <v>214</v>
      </c>
      <c r="F71" s="3" t="s">
        <v>214</v>
      </c>
      <c r="G71" s="3" t="s">
        <v>214</v>
      </c>
      <c r="H71" s="3" t="s">
        <v>162</v>
      </c>
      <c r="I71" s="3" t="s">
        <v>255</v>
      </c>
      <c r="J71" s="3" t="s">
        <v>261</v>
      </c>
      <c r="K71" s="4">
        <v>393</v>
      </c>
      <c r="L71" s="4">
        <f>=ROUNDDOWN(16.375,0)</f>
      </c>
      <c r="M71" s="4"/>
      <c r="N71" s="5">
        <v>1</v>
      </c>
      <c r="O71" s="4"/>
      <c r="P71" s="4">
        <f>=ROUNDDOWN({0},0)</f>
      </c>
      <c r="Q71" s="4"/>
      <c r="R71" s="5"/>
      <c r="S71" s="4">
        <v>53</v>
      </c>
      <c r="T71" s="6">
        <v>2434.19</v>
      </c>
      <c r="U71" s="4">
        <v>58</v>
      </c>
      <c r="V71" s="6">
        <v>2710.52</v>
      </c>
      <c r="W71" s="5">
        <v>-0.0862</v>
      </c>
      <c r="X71" s="5">
        <v>-0.1019</v>
      </c>
      <c r="Y71" s="4">
        <v>8</v>
      </c>
      <c r="Z71" s="6">
        <v>325.52</v>
      </c>
      <c r="AA71" s="4">
        <v>3</v>
      </c>
      <c r="AB71" s="6">
        <v>122.07</v>
      </c>
      <c r="AC71" s="5">
        <v>1.6667</v>
      </c>
      <c r="AD71" s="5">
        <v>1.6667</v>
      </c>
      <c r="AE71" s="4">
        <v>3</v>
      </c>
      <c r="AF71" s="6">
        <v>99.3</v>
      </c>
      <c r="AG71" s="4">
        <v>3</v>
      </c>
      <c r="AH71" s="6">
        <v>99.3</v>
      </c>
      <c r="AI71" s="5"/>
      <c r="AJ71" s="5"/>
      <c r="AK71" s="4">
        <v>7</v>
      </c>
      <c r="AL71" s="6">
        <v>347.62</v>
      </c>
      <c r="AM71" s="4"/>
      <c r="AN71" s="6"/>
      <c r="AO71" s="5"/>
      <c r="AP71" s="5"/>
      <c r="AQ71" s="4">
        <v>5</v>
      </c>
      <c r="AR71" s="6">
        <v>192.35</v>
      </c>
      <c r="AS71" s="4">
        <v>11</v>
      </c>
      <c r="AT71" s="6">
        <v>565.69</v>
      </c>
      <c r="AU71" s="5">
        <v>-0.5455</v>
      </c>
      <c r="AV71" s="5">
        <v>-0.66</v>
      </c>
      <c r="AW71" s="4">
        <v>4</v>
      </c>
      <c r="AX71" s="6">
        <v>197.91</v>
      </c>
      <c r="AY71" s="4">
        <v>9</v>
      </c>
      <c r="AZ71" s="6">
        <v>453.11</v>
      </c>
      <c r="BA71" s="5">
        <v>-0.5556</v>
      </c>
      <c r="BB71" s="5">
        <v>-0.5632</v>
      </c>
      <c r="BC71" s="4">
        <v>3</v>
      </c>
      <c r="BD71" s="6">
        <v>157.55</v>
      </c>
      <c r="BE71" s="4">
        <v>4</v>
      </c>
      <c r="BF71" s="6">
        <v>229.55</v>
      </c>
      <c r="BG71" s="5">
        <v>-0.25</v>
      </c>
      <c r="BH71" s="5">
        <v>-0.3137</v>
      </c>
      <c r="BI71" s="4">
        <v>11</v>
      </c>
      <c r="BJ71" s="6">
        <v>450.75</v>
      </c>
      <c r="BK71" s="4">
        <v>19</v>
      </c>
      <c r="BL71" s="6">
        <v>744.22</v>
      </c>
      <c r="BM71" s="5">
        <v>-0.4211</v>
      </c>
      <c r="BN71" s="5">
        <v>-0.3943</v>
      </c>
      <c r="BO71" s="4">
        <v>1</v>
      </c>
      <c r="BP71" s="6">
        <v>57.74</v>
      </c>
      <c r="BQ71" s="4">
        <v>6</v>
      </c>
      <c r="BR71" s="6">
        <v>334.3</v>
      </c>
      <c r="BS71" s="5">
        <v>-0.8333</v>
      </c>
      <c r="BT71" s="5">
        <v>-0.8273</v>
      </c>
      <c r="BU71" s="4">
        <v>2</v>
      </c>
      <c r="BV71" s="6">
        <v>95.26</v>
      </c>
      <c r="BW71" s="4">
        <v>1</v>
      </c>
      <c r="BX71" s="6">
        <v>47.63</v>
      </c>
      <c r="BY71" s="5">
        <v>1</v>
      </c>
      <c r="BZ71" s="5">
        <v>1</v>
      </c>
      <c r="CA71" s="4">
        <v>9</v>
      </c>
      <c r="CB71" s="6">
        <v>510.19</v>
      </c>
      <c r="CC71" s="4">
        <v>2</v>
      </c>
      <c r="CD71" s="6">
        <v>114.65</v>
      </c>
      <c r="CE71" s="5">
        <v>3.5</v>
      </c>
      <c r="CF71" s="5">
        <v>3.45</v>
      </c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/>
      <c r="CZ71" s="6"/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  <c r="IA71" s="4"/>
      <c r="IB71" s="6"/>
      <c r="IC71" s="4"/>
      <c r="ID71" s="6"/>
      <c r="IE71" s="5"/>
      <c r="IF71" s="5"/>
      <c r="IG71" s="4"/>
      <c r="IH71" s="6"/>
      <c r="II71" s="4"/>
      <c r="IJ71" s="6"/>
      <c r="IK71" s="5"/>
      <c r="IL71" s="5"/>
      <c r="IM71" s="4"/>
      <c r="IN71" s="6"/>
      <c r="IO71" s="4"/>
      <c r="IP71" s="6"/>
      <c r="IQ71" s="5"/>
      <c r="IR71" s="5"/>
      <c r="IS71" s="4"/>
      <c r="IT71" s="6"/>
      <c r="IU71" s="4"/>
      <c r="IV71" s="6"/>
      <c r="IW71" s="5"/>
      <c r="IX71" s="5"/>
      <c r="IY71" s="4"/>
      <c r="IZ71" s="6"/>
      <c r="JA71" s="4"/>
      <c r="JB71" s="6"/>
      <c r="JC71" s="5"/>
      <c r="JD71" s="5"/>
      <c r="JE71" s="4"/>
      <c r="JF71" s="6"/>
      <c r="JG71" s="4"/>
      <c r="JH71" s="6"/>
      <c r="JI71" s="5"/>
      <c r="JJ71" s="5"/>
      <c r="JK71" s="4">
        <v>393</v>
      </c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</row>
    <row r="72">
      <c r="A72" s="3" t="s">
        <v>148</v>
      </c>
      <c r="B72" s="3" t="s">
        <v>160</v>
      </c>
      <c r="C72" s="3" t="s">
        <v>150</v>
      </c>
      <c r="D72" s="3" t="s">
        <v>178</v>
      </c>
      <c r="E72" s="3" t="s">
        <v>215</v>
      </c>
      <c r="F72" s="3" t="s">
        <v>215</v>
      </c>
      <c r="G72" s="3" t="s">
        <v>215</v>
      </c>
      <c r="H72" s="3" t="s">
        <v>180</v>
      </c>
      <c r="I72" s="3" t="s">
        <v>255</v>
      </c>
      <c r="J72" s="3" t="s">
        <v>259</v>
      </c>
      <c r="K72" s="4">
        <v>748</v>
      </c>
      <c r="L72" s="4">
        <f>=ROUNDDOWN(11.0979228486647,0)</f>
      </c>
      <c r="M72" s="4">
        <v>1020</v>
      </c>
      <c r="N72" s="5">
        <v>1</v>
      </c>
      <c r="O72" s="4"/>
      <c r="P72" s="4">
        <f>=ROUNDDOWN({0},0)</f>
      </c>
      <c r="Q72" s="4"/>
      <c r="R72" s="5"/>
      <c r="S72" s="4">
        <v>28</v>
      </c>
      <c r="T72" s="6">
        <v>2216.02</v>
      </c>
      <c r="U72" s="4">
        <v>21</v>
      </c>
      <c r="V72" s="6">
        <v>1811.29</v>
      </c>
      <c r="W72" s="5">
        <v>0.3333</v>
      </c>
      <c r="X72" s="5">
        <v>0.2234</v>
      </c>
      <c r="Y72" s="4"/>
      <c r="Z72" s="6"/>
      <c r="AA72" s="4"/>
      <c r="AB72" s="6"/>
      <c r="AC72" s="5"/>
      <c r="AD72" s="5"/>
      <c r="AE72" s="4">
        <v>8</v>
      </c>
      <c r="AF72" s="6">
        <v>603.61</v>
      </c>
      <c r="AG72" s="4">
        <v>6</v>
      </c>
      <c r="AH72" s="6">
        <v>339.18</v>
      </c>
      <c r="AI72" s="5">
        <v>0.3333</v>
      </c>
      <c r="AJ72" s="5">
        <v>0.7796</v>
      </c>
      <c r="AK72" s="4">
        <v>5</v>
      </c>
      <c r="AL72" s="6">
        <v>396.66</v>
      </c>
      <c r="AM72" s="4"/>
      <c r="AN72" s="6"/>
      <c r="AO72" s="5"/>
      <c r="AP72" s="5"/>
      <c r="AQ72" s="4">
        <v>1</v>
      </c>
      <c r="AR72" s="6">
        <v>89.59</v>
      </c>
      <c r="AS72" s="4">
        <v>2</v>
      </c>
      <c r="AT72" s="6">
        <v>212.78</v>
      </c>
      <c r="AU72" s="5">
        <v>-0.5</v>
      </c>
      <c r="AV72" s="5">
        <v>-0.579</v>
      </c>
      <c r="AW72" s="4">
        <v>11</v>
      </c>
      <c r="AX72" s="6">
        <v>927.15</v>
      </c>
      <c r="AY72" s="4">
        <v>8</v>
      </c>
      <c r="AZ72" s="6">
        <v>729.13</v>
      </c>
      <c r="BA72" s="5">
        <v>0.375</v>
      </c>
      <c r="BB72" s="5">
        <v>0.2716</v>
      </c>
      <c r="BC72" s="4"/>
      <c r="BD72" s="6"/>
      <c r="BE72" s="4"/>
      <c r="BF72" s="6"/>
      <c r="BG72" s="5"/>
      <c r="BH72" s="5"/>
      <c r="BI72" s="4"/>
      <c r="BJ72" s="6"/>
      <c r="BK72" s="4"/>
      <c r="BL72" s="6"/>
      <c r="BM72" s="5"/>
      <c r="BN72" s="5"/>
      <c r="BO72" s="4">
        <v>1</v>
      </c>
      <c r="BP72" s="6">
        <v>89.03</v>
      </c>
      <c r="BQ72" s="4">
        <v>1</v>
      </c>
      <c r="BR72" s="6">
        <v>77.9</v>
      </c>
      <c r="BS72" s="5"/>
      <c r="BT72" s="5">
        <v>0.1429</v>
      </c>
      <c r="BU72" s="4"/>
      <c r="BV72" s="6"/>
      <c r="BW72" s="4"/>
      <c r="BX72" s="6"/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>
        <v>1</v>
      </c>
      <c r="DB72" s="6">
        <v>109.73</v>
      </c>
      <c r="DC72" s="5"/>
      <c r="DD72" s="5"/>
      <c r="DE72" s="4"/>
      <c r="DF72" s="6"/>
      <c r="DG72" s="4">
        <v>3</v>
      </c>
      <c r="DH72" s="6">
        <v>342.57</v>
      </c>
      <c r="DI72" s="5"/>
      <c r="DJ72" s="5"/>
      <c r="DK72" s="4">
        <v>2</v>
      </c>
      <c r="DL72" s="6">
        <v>109.98</v>
      </c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/>
      <c r="EJ72" s="6"/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  <c r="IA72" s="4"/>
      <c r="IB72" s="6"/>
      <c r="IC72" s="4"/>
      <c r="ID72" s="6"/>
      <c r="IE72" s="5"/>
      <c r="IF72" s="5"/>
      <c r="IG72" s="4"/>
      <c r="IH72" s="6"/>
      <c r="II72" s="4"/>
      <c r="IJ72" s="6"/>
      <c r="IK72" s="5"/>
      <c r="IL72" s="5"/>
      <c r="IM72" s="4"/>
      <c r="IN72" s="6"/>
      <c r="IO72" s="4"/>
      <c r="IP72" s="6"/>
      <c r="IQ72" s="5"/>
      <c r="IR72" s="5"/>
      <c r="IS72" s="4"/>
      <c r="IT72" s="6"/>
      <c r="IU72" s="4"/>
      <c r="IV72" s="6"/>
      <c r="IW72" s="5"/>
      <c r="IX72" s="5"/>
      <c r="IY72" s="4"/>
      <c r="IZ72" s="6"/>
      <c r="JA72" s="4"/>
      <c r="JB72" s="6"/>
      <c r="JC72" s="5"/>
      <c r="JD72" s="5"/>
      <c r="JE72" s="4"/>
      <c r="JF72" s="6"/>
      <c r="JG72" s="4"/>
      <c r="JH72" s="6"/>
      <c r="JI72" s="5"/>
      <c r="JJ72" s="5"/>
      <c r="JK72" s="4">
        <v>748</v>
      </c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>
        <v>100</v>
      </c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>
        <v>400</v>
      </c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>
        <v>520</v>
      </c>
      <c r="LS72" s="4"/>
      <c r="LT72" s="4"/>
      <c r="LU72" s="4"/>
      <c r="LV72" s="4"/>
      <c r="LW72" s="4"/>
      <c r="LX72" s="4"/>
      <c r="LY72" s="4"/>
    </row>
    <row r="73">
      <c r="A73" s="3" t="s">
        <v>148</v>
      </c>
      <c r="B73" s="3" t="s">
        <v>216</v>
      </c>
      <c r="C73" s="3" t="s">
        <v>150</v>
      </c>
      <c r="D73" s="3" t="s">
        <v>151</v>
      </c>
      <c r="E73" s="3" t="s">
        <v>217</v>
      </c>
      <c r="F73" s="3" t="s">
        <v>217</v>
      </c>
      <c r="G73" s="3" t="s">
        <v>217</v>
      </c>
      <c r="H73" s="3" t="s">
        <v>182</v>
      </c>
      <c r="I73" s="3" t="s">
        <v>255</v>
      </c>
      <c r="J73" s="3" t="s">
        <v>261</v>
      </c>
      <c r="K73" s="4">
        <v>229</v>
      </c>
      <c r="L73" s="4">
        <f>=ROUNDDOWN(9.01574803149606,0)</f>
      </c>
      <c r="M73" s="4">
        <v>680</v>
      </c>
      <c r="N73" s="5">
        <v>1</v>
      </c>
      <c r="O73" s="4"/>
      <c r="P73" s="4">
        <f>=ROUNDDOWN({0},0)</f>
      </c>
      <c r="Q73" s="4"/>
      <c r="R73" s="5"/>
      <c r="S73" s="4">
        <v>51</v>
      </c>
      <c r="T73" s="6">
        <v>1767.93</v>
      </c>
      <c r="U73" s="4">
        <v>3</v>
      </c>
      <c r="V73" s="6">
        <v>112.47</v>
      </c>
      <c r="W73" s="5">
        <v>16</v>
      </c>
      <c r="X73" s="5">
        <v>14.7191</v>
      </c>
      <c r="Y73" s="4"/>
      <c r="Z73" s="6"/>
      <c r="AA73" s="4"/>
      <c r="AB73" s="6"/>
      <c r="AC73" s="5"/>
      <c r="AD73" s="5"/>
      <c r="AE73" s="4"/>
      <c r="AF73" s="6"/>
      <c r="AG73" s="4"/>
      <c r="AH73" s="6"/>
      <c r="AI73" s="5"/>
      <c r="AJ73" s="5"/>
      <c r="AK73" s="4">
        <v>3</v>
      </c>
      <c r="AL73" s="6">
        <v>106.46</v>
      </c>
      <c r="AM73" s="4"/>
      <c r="AN73" s="6"/>
      <c r="AO73" s="5"/>
      <c r="AP73" s="5"/>
      <c r="AQ73" s="4">
        <v>6</v>
      </c>
      <c r="AR73" s="6">
        <v>212.92</v>
      </c>
      <c r="AS73" s="4"/>
      <c r="AT73" s="6"/>
      <c r="AU73" s="5"/>
      <c r="AV73" s="5"/>
      <c r="AW73" s="4"/>
      <c r="AX73" s="6"/>
      <c r="AY73" s="4"/>
      <c r="AZ73" s="6"/>
      <c r="BA73" s="5"/>
      <c r="BB73" s="5"/>
      <c r="BC73" s="4">
        <v>36</v>
      </c>
      <c r="BD73" s="6">
        <v>1257.07</v>
      </c>
      <c r="BE73" s="4"/>
      <c r="BF73" s="6"/>
      <c r="BG73" s="5"/>
      <c r="BH73" s="5"/>
      <c r="BI73" s="4">
        <v>1</v>
      </c>
      <c r="BJ73" s="6">
        <v>35.09</v>
      </c>
      <c r="BK73" s="4"/>
      <c r="BL73" s="6"/>
      <c r="BM73" s="5"/>
      <c r="BN73" s="5"/>
      <c r="BO73" s="4">
        <v>3</v>
      </c>
      <c r="BP73" s="6">
        <v>116.97</v>
      </c>
      <c r="BQ73" s="4">
        <v>3</v>
      </c>
      <c r="BR73" s="6">
        <v>112.47</v>
      </c>
      <c r="BS73" s="5"/>
      <c r="BT73" s="5">
        <v>0.04</v>
      </c>
      <c r="BU73" s="4"/>
      <c r="BV73" s="6"/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>
        <v>2</v>
      </c>
      <c r="FH73" s="6">
        <v>39.42</v>
      </c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  <c r="IA73" s="4"/>
      <c r="IB73" s="6"/>
      <c r="IC73" s="4"/>
      <c r="ID73" s="6"/>
      <c r="IE73" s="5"/>
      <c r="IF73" s="5"/>
      <c r="IG73" s="4"/>
      <c r="IH73" s="6"/>
      <c r="II73" s="4"/>
      <c r="IJ73" s="6"/>
      <c r="IK73" s="5"/>
      <c r="IL73" s="5"/>
      <c r="IM73" s="4"/>
      <c r="IN73" s="6"/>
      <c r="IO73" s="4"/>
      <c r="IP73" s="6"/>
      <c r="IQ73" s="5"/>
      <c r="IR73" s="5"/>
      <c r="IS73" s="4"/>
      <c r="IT73" s="6"/>
      <c r="IU73" s="4"/>
      <c r="IV73" s="6"/>
      <c r="IW73" s="5"/>
      <c r="IX73" s="5"/>
      <c r="IY73" s="4"/>
      <c r="IZ73" s="6"/>
      <c r="JA73" s="4"/>
      <c r="JB73" s="6"/>
      <c r="JC73" s="5"/>
      <c r="JD73" s="5"/>
      <c r="JE73" s="4"/>
      <c r="JF73" s="6"/>
      <c r="JG73" s="4"/>
      <c r="JH73" s="6"/>
      <c r="JI73" s="5"/>
      <c r="JJ73" s="5"/>
      <c r="JK73" s="4">
        <v>229</v>
      </c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>
        <v>330</v>
      </c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>
        <v>350</v>
      </c>
      <c r="LQ73" s="4"/>
      <c r="LR73" s="4"/>
      <c r="LS73" s="4"/>
      <c r="LT73" s="4"/>
      <c r="LU73" s="4"/>
      <c r="LV73" s="4"/>
      <c r="LW73" s="4"/>
      <c r="LX73" s="4"/>
      <c r="LY73" s="4"/>
    </row>
    <row r="74">
      <c r="A74" s="3" t="s">
        <v>148</v>
      </c>
      <c r="B74" s="3" t="s">
        <v>216</v>
      </c>
      <c r="C74" s="3" t="s">
        <v>172</v>
      </c>
      <c r="D74" s="3" t="s">
        <v>183</v>
      </c>
      <c r="E74" s="3" t="s">
        <v>217</v>
      </c>
      <c r="F74" s="3" t="s">
        <v>217</v>
      </c>
      <c r="G74" s="3" t="s">
        <v>217</v>
      </c>
      <c r="H74" s="3" t="s">
        <v>182</v>
      </c>
      <c r="I74" s="3" t="s">
        <v>255</v>
      </c>
      <c r="J74" s="3" t="s">
        <v>261</v>
      </c>
      <c r="K74" s="4"/>
      <c r="L74" s="4">
        <f>=ROUNDDOWN({0},0)</f>
      </c>
      <c r="M74" s="4">
        <v>460</v>
      </c>
      <c r="N74" s="5"/>
      <c r="O74" s="4"/>
      <c r="P74" s="4">
        <f>=ROUNDDOWN({0},0)</f>
      </c>
      <c r="Q74" s="4"/>
      <c r="R74" s="5"/>
      <c r="S74" s="4">
        <v>3</v>
      </c>
      <c r="T74" s="6">
        <v>141.19</v>
      </c>
      <c r="U74" s="4">
        <v>1</v>
      </c>
      <c r="V74" s="6">
        <v>62.99</v>
      </c>
      <c r="W74" s="5">
        <v>2</v>
      </c>
      <c r="X74" s="5">
        <v>1.2415</v>
      </c>
      <c r="Y74" s="4"/>
      <c r="Z74" s="6"/>
      <c r="AA74" s="4"/>
      <c r="AB74" s="6"/>
      <c r="AC74" s="5"/>
      <c r="AD74" s="5"/>
      <c r="AE74" s="4"/>
      <c r="AF74" s="6"/>
      <c r="AG74" s="4"/>
      <c r="AH74" s="6"/>
      <c r="AI74" s="5"/>
      <c r="AJ74" s="5"/>
      <c r="AK74" s="4"/>
      <c r="AL74" s="6"/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/>
      <c r="AX74" s="6"/>
      <c r="AY74" s="4"/>
      <c r="AZ74" s="6"/>
      <c r="BA74" s="5"/>
      <c r="BB74" s="5"/>
      <c r="BC74" s="4"/>
      <c r="BD74" s="6"/>
      <c r="BE74" s="4"/>
      <c r="BF74" s="6"/>
      <c r="BG74" s="5"/>
      <c r="BH74" s="5"/>
      <c r="BI74" s="4"/>
      <c r="BJ74" s="6"/>
      <c r="BK74" s="4"/>
      <c r="BL74" s="6"/>
      <c r="BM74" s="5"/>
      <c r="BN74" s="5"/>
      <c r="BO74" s="4"/>
      <c r="BP74" s="6"/>
      <c r="BQ74" s="4">
        <v>1</v>
      </c>
      <c r="BR74" s="6">
        <v>62.99</v>
      </c>
      <c r="BS74" s="5"/>
      <c r="BT74" s="5"/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>
        <v>1</v>
      </c>
      <c r="DL74" s="6">
        <v>69.99</v>
      </c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>
        <v>2</v>
      </c>
      <c r="FH74" s="6">
        <v>71.2</v>
      </c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  <c r="IA74" s="4"/>
      <c r="IB74" s="6"/>
      <c r="IC74" s="4"/>
      <c r="ID74" s="6"/>
      <c r="IE74" s="5"/>
      <c r="IF74" s="5"/>
      <c r="IG74" s="4"/>
      <c r="IH74" s="6"/>
      <c r="II74" s="4"/>
      <c r="IJ74" s="6"/>
      <c r="IK74" s="5"/>
      <c r="IL74" s="5"/>
      <c r="IM74" s="4"/>
      <c r="IN74" s="6"/>
      <c r="IO74" s="4"/>
      <c r="IP74" s="6"/>
      <c r="IQ74" s="5"/>
      <c r="IR74" s="5"/>
      <c r="IS74" s="4"/>
      <c r="IT74" s="6"/>
      <c r="IU74" s="4"/>
      <c r="IV74" s="6"/>
      <c r="IW74" s="5"/>
      <c r="IX74" s="5"/>
      <c r="IY74" s="4"/>
      <c r="IZ74" s="6"/>
      <c r="JA74" s="4"/>
      <c r="JB74" s="6"/>
      <c r="JC74" s="5"/>
      <c r="JD74" s="5"/>
      <c r="JE74" s="4"/>
      <c r="JF74" s="6"/>
      <c r="JG74" s="4"/>
      <c r="JH74" s="6"/>
      <c r="JI74" s="5"/>
      <c r="JJ74" s="5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>
        <v>250</v>
      </c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>
        <v>210</v>
      </c>
      <c r="LQ74" s="4"/>
      <c r="LR74" s="4"/>
      <c r="LS74" s="4"/>
      <c r="LT74" s="4"/>
      <c r="LU74" s="4"/>
      <c r="LV74" s="4"/>
      <c r="LW74" s="4"/>
      <c r="LX74" s="4"/>
      <c r="LY74" s="4"/>
    </row>
    <row r="75">
      <c r="A75" s="3" t="s">
        <v>148</v>
      </c>
      <c r="B75" s="3" t="s">
        <v>149</v>
      </c>
      <c r="C75" s="3" t="s">
        <v>172</v>
      </c>
      <c r="D75" s="3" t="s">
        <v>183</v>
      </c>
      <c r="E75" s="3" t="s">
        <v>218</v>
      </c>
      <c r="F75" s="3" t="s">
        <v>218</v>
      </c>
      <c r="G75" s="3" t="s">
        <v>218</v>
      </c>
      <c r="H75" s="3" t="s">
        <v>159</v>
      </c>
      <c r="I75" s="3" t="s">
        <v>255</v>
      </c>
      <c r="J75" s="3" t="s">
        <v>284</v>
      </c>
      <c r="K75" s="4">
        <v>413</v>
      </c>
      <c r="L75" s="4">
        <f>=ROUNDDOWN(35,0)</f>
      </c>
      <c r="M75" s="4"/>
      <c r="N75" s="5">
        <v>1</v>
      </c>
      <c r="O75" s="4"/>
      <c r="P75" s="4">
        <f>=ROUNDDOWN({0},0)</f>
      </c>
      <c r="Q75" s="4"/>
      <c r="R75" s="5"/>
      <c r="S75" s="4">
        <v>74</v>
      </c>
      <c r="T75" s="6">
        <v>1869.59</v>
      </c>
      <c r="U75" s="4"/>
      <c r="V75" s="6"/>
      <c r="W75" s="5"/>
      <c r="X75" s="5"/>
      <c r="Y75" s="4"/>
      <c r="Z75" s="6"/>
      <c r="AA75" s="4"/>
      <c r="AB75" s="6"/>
      <c r="AC75" s="5"/>
      <c r="AD75" s="5"/>
      <c r="AE75" s="4">
        <v>4</v>
      </c>
      <c r="AF75" s="6">
        <v>110.88</v>
      </c>
      <c r="AG75" s="4"/>
      <c r="AH75" s="6"/>
      <c r="AI75" s="5"/>
      <c r="AJ75" s="5"/>
      <c r="AK75" s="4">
        <v>2</v>
      </c>
      <c r="AL75" s="6">
        <v>50.38</v>
      </c>
      <c r="AM75" s="4"/>
      <c r="AN75" s="6"/>
      <c r="AO75" s="5"/>
      <c r="AP75" s="5"/>
      <c r="AQ75" s="4">
        <v>45</v>
      </c>
      <c r="AR75" s="6">
        <v>1131.2</v>
      </c>
      <c r="AS75" s="4"/>
      <c r="AT75" s="6"/>
      <c r="AU75" s="5"/>
      <c r="AV75" s="5"/>
      <c r="AW75" s="4">
        <v>5</v>
      </c>
      <c r="AX75" s="6">
        <v>126.97</v>
      </c>
      <c r="AY75" s="4"/>
      <c r="AZ75" s="6"/>
      <c r="BA75" s="5"/>
      <c r="BB75" s="5"/>
      <c r="BC75" s="4"/>
      <c r="BD75" s="6"/>
      <c r="BE75" s="4"/>
      <c r="BF75" s="6"/>
      <c r="BG75" s="5"/>
      <c r="BH75" s="5"/>
      <c r="BI75" s="4">
        <v>2</v>
      </c>
      <c r="BJ75" s="6">
        <v>50.39</v>
      </c>
      <c r="BK75" s="4"/>
      <c r="BL75" s="6"/>
      <c r="BM75" s="5"/>
      <c r="BN75" s="5"/>
      <c r="BO75" s="4">
        <v>11</v>
      </c>
      <c r="BP75" s="6">
        <v>263.93</v>
      </c>
      <c r="BQ75" s="4"/>
      <c r="BR75" s="6"/>
      <c r="BS75" s="5"/>
      <c r="BT75" s="5"/>
      <c r="BU75" s="4">
        <v>3</v>
      </c>
      <c r="BV75" s="6">
        <v>83.16</v>
      </c>
      <c r="BW75" s="4"/>
      <c r="BX75" s="6"/>
      <c r="BY75" s="5"/>
      <c r="BZ75" s="5"/>
      <c r="CA75" s="4"/>
      <c r="CB75" s="6"/>
      <c r="CC75" s="4"/>
      <c r="CD75" s="6"/>
      <c r="CE75" s="5"/>
      <c r="CF75" s="5"/>
      <c r="CG75" s="4"/>
      <c r="CH75" s="6"/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>
        <v>1</v>
      </c>
      <c r="CT75" s="6">
        <v>25.19</v>
      </c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>
        <v>1</v>
      </c>
      <c r="DL75" s="6">
        <v>27.49</v>
      </c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  <c r="IA75" s="4"/>
      <c r="IB75" s="6"/>
      <c r="IC75" s="4"/>
      <c r="ID75" s="6"/>
      <c r="IE75" s="5"/>
      <c r="IF75" s="5"/>
      <c r="IG75" s="4"/>
      <c r="IH75" s="6"/>
      <c r="II75" s="4"/>
      <c r="IJ75" s="6"/>
      <c r="IK75" s="5"/>
      <c r="IL75" s="5"/>
      <c r="IM75" s="4"/>
      <c r="IN75" s="6"/>
      <c r="IO75" s="4"/>
      <c r="IP75" s="6"/>
      <c r="IQ75" s="5"/>
      <c r="IR75" s="5"/>
      <c r="IS75" s="4"/>
      <c r="IT75" s="6"/>
      <c r="IU75" s="4"/>
      <c r="IV75" s="6"/>
      <c r="IW75" s="5"/>
      <c r="IX75" s="5"/>
      <c r="IY75" s="4"/>
      <c r="IZ75" s="6"/>
      <c r="JA75" s="4"/>
      <c r="JB75" s="6"/>
      <c r="JC75" s="5"/>
      <c r="JD75" s="5"/>
      <c r="JE75" s="4"/>
      <c r="JF75" s="6"/>
      <c r="JG75" s="4"/>
      <c r="JH75" s="6"/>
      <c r="JI75" s="5"/>
      <c r="JJ75" s="5"/>
      <c r="JK75" s="4">
        <v>413</v>
      </c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</row>
    <row r="76">
      <c r="A76" s="3" t="s">
        <v>148</v>
      </c>
      <c r="B76" s="3" t="s">
        <v>149</v>
      </c>
      <c r="C76" s="3" t="s">
        <v>155</v>
      </c>
      <c r="D76" s="3" t="s">
        <v>155</v>
      </c>
      <c r="E76" s="3" t="s">
        <v>219</v>
      </c>
      <c r="F76" s="3" t="s">
        <v>219</v>
      </c>
      <c r="G76" s="3" t="s">
        <v>219</v>
      </c>
      <c r="H76" s="3" t="s">
        <v>182</v>
      </c>
      <c r="I76" s="3" t="s">
        <v>285</v>
      </c>
      <c r="J76" s="3" t="s">
        <v>286</v>
      </c>
      <c r="K76" s="4">
        <v>990</v>
      </c>
      <c r="L76" s="4">
        <f>=ROUNDDOWN(67.8082191780822,0)</f>
      </c>
      <c r="M76" s="4"/>
      <c r="N76" s="5">
        <v>1</v>
      </c>
      <c r="O76" s="4"/>
      <c r="P76" s="4">
        <f>=ROUNDDOWN({0},0)</f>
      </c>
      <c r="Q76" s="4"/>
      <c r="R76" s="5"/>
      <c r="S76" s="4">
        <v>32</v>
      </c>
      <c r="T76" s="6">
        <v>635.36</v>
      </c>
      <c r="U76" s="4">
        <v>38</v>
      </c>
      <c r="V76" s="6">
        <v>741.44</v>
      </c>
      <c r="W76" s="5">
        <v>-0.1579</v>
      </c>
      <c r="X76" s="5">
        <v>-0.1431</v>
      </c>
      <c r="Y76" s="4"/>
      <c r="Z76" s="6"/>
      <c r="AA76" s="4"/>
      <c r="AB76" s="6"/>
      <c r="AC76" s="5"/>
      <c r="AD76" s="5"/>
      <c r="AE76" s="4"/>
      <c r="AF76" s="6"/>
      <c r="AG76" s="4"/>
      <c r="AH76" s="6"/>
      <c r="AI76" s="5"/>
      <c r="AJ76" s="5"/>
      <c r="AK76" s="4"/>
      <c r="AL76" s="6"/>
      <c r="AM76" s="4"/>
      <c r="AN76" s="6"/>
      <c r="AO76" s="5"/>
      <c r="AP76" s="5"/>
      <c r="AQ76" s="4"/>
      <c r="AR76" s="6"/>
      <c r="AS76" s="4"/>
      <c r="AT76" s="6"/>
      <c r="AU76" s="5"/>
      <c r="AV76" s="5"/>
      <c r="AW76" s="4"/>
      <c r="AX76" s="6"/>
      <c r="AY76" s="4"/>
      <c r="AZ76" s="6"/>
      <c r="BA76" s="5"/>
      <c r="BB76" s="5"/>
      <c r="BC76" s="4"/>
      <c r="BD76" s="6"/>
      <c r="BE76" s="4"/>
      <c r="BF76" s="6"/>
      <c r="BG76" s="5"/>
      <c r="BH76" s="5"/>
      <c r="BI76" s="4"/>
      <c r="BJ76" s="6"/>
      <c r="BK76" s="4"/>
      <c r="BL76" s="6"/>
      <c r="BM76" s="5"/>
      <c r="BN76" s="5"/>
      <c r="BO76" s="4"/>
      <c r="BP76" s="6"/>
      <c r="BQ76" s="4"/>
      <c r="BR76" s="6"/>
      <c r="BS76" s="5"/>
      <c r="BT76" s="5"/>
      <c r="BU76" s="4"/>
      <c r="BV76" s="6"/>
      <c r="BW76" s="4"/>
      <c r="BX76" s="6"/>
      <c r="BY76" s="5"/>
      <c r="BZ76" s="5"/>
      <c r="CA76" s="4">
        <v>32</v>
      </c>
      <c r="CB76" s="6">
        <v>635.36</v>
      </c>
      <c r="CC76" s="4">
        <v>38</v>
      </c>
      <c r="CD76" s="6">
        <v>741.44</v>
      </c>
      <c r="CE76" s="5">
        <v>-0.1579</v>
      </c>
      <c r="CF76" s="5">
        <v>-0.1431</v>
      </c>
      <c r="CG76" s="4"/>
      <c r="CH76" s="6"/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/>
      <c r="EV76" s="6"/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  <c r="IA76" s="4"/>
      <c r="IB76" s="6"/>
      <c r="IC76" s="4"/>
      <c r="ID76" s="6"/>
      <c r="IE76" s="5"/>
      <c r="IF76" s="5"/>
      <c r="IG76" s="4"/>
      <c r="IH76" s="6"/>
      <c r="II76" s="4"/>
      <c r="IJ76" s="6"/>
      <c r="IK76" s="5"/>
      <c r="IL76" s="5"/>
      <c r="IM76" s="4"/>
      <c r="IN76" s="6"/>
      <c r="IO76" s="4"/>
      <c r="IP76" s="6"/>
      <c r="IQ76" s="5"/>
      <c r="IR76" s="5"/>
      <c r="IS76" s="4"/>
      <c r="IT76" s="6"/>
      <c r="IU76" s="4"/>
      <c r="IV76" s="6"/>
      <c r="IW76" s="5"/>
      <c r="IX76" s="5"/>
      <c r="IY76" s="4"/>
      <c r="IZ76" s="6"/>
      <c r="JA76" s="4"/>
      <c r="JB76" s="6"/>
      <c r="JC76" s="5"/>
      <c r="JD76" s="5"/>
      <c r="JE76" s="4"/>
      <c r="JF76" s="6"/>
      <c r="JG76" s="4"/>
      <c r="JH76" s="6"/>
      <c r="JI76" s="5"/>
      <c r="JJ76" s="5"/>
      <c r="JK76" s="4">
        <v>990</v>
      </c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</row>
    <row r="77">
      <c r="A77" s="3" t="s">
        <v>148</v>
      </c>
      <c r="B77" s="3" t="s">
        <v>149</v>
      </c>
      <c r="C77" s="3" t="s">
        <v>155</v>
      </c>
      <c r="D77" s="3" t="s">
        <v>155</v>
      </c>
      <c r="E77" s="3" t="s">
        <v>219</v>
      </c>
      <c r="F77" s="3" t="s">
        <v>219</v>
      </c>
      <c r="G77" s="3" t="s">
        <v>219</v>
      </c>
      <c r="H77" s="3" t="s">
        <v>182</v>
      </c>
      <c r="I77" s="3" t="s">
        <v>287</v>
      </c>
      <c r="J77" s="3" t="s">
        <v>288</v>
      </c>
      <c r="K77" s="4">
        <v>497</v>
      </c>
      <c r="L77" s="4">
        <f>=ROUNDDOWN(21.6086956521739,0)</f>
      </c>
      <c r="M77" s="4"/>
      <c r="N77" s="5">
        <v>1</v>
      </c>
      <c r="O77" s="4"/>
      <c r="P77" s="4">
        <f>=ROUNDDOWN({0},0)</f>
      </c>
      <c r="Q77" s="4"/>
      <c r="R77" s="5"/>
      <c r="S77" s="4">
        <v>24</v>
      </c>
      <c r="T77" s="6">
        <v>485.22</v>
      </c>
      <c r="U77" s="4">
        <v>46</v>
      </c>
      <c r="V77" s="6">
        <v>879.98</v>
      </c>
      <c r="W77" s="5">
        <v>-0.4783</v>
      </c>
      <c r="X77" s="5">
        <v>-0.4486</v>
      </c>
      <c r="Y77" s="4"/>
      <c r="Z77" s="6"/>
      <c r="AA77" s="4"/>
      <c r="AB77" s="6"/>
      <c r="AC77" s="5"/>
      <c r="AD77" s="5"/>
      <c r="AE77" s="4"/>
      <c r="AF77" s="6"/>
      <c r="AG77" s="4"/>
      <c r="AH77" s="6"/>
      <c r="AI77" s="5"/>
      <c r="AJ77" s="5"/>
      <c r="AK77" s="4"/>
      <c r="AL77" s="6"/>
      <c r="AM77" s="4"/>
      <c r="AN77" s="6"/>
      <c r="AO77" s="5"/>
      <c r="AP77" s="5"/>
      <c r="AQ77" s="4"/>
      <c r="AR77" s="6"/>
      <c r="AS77" s="4"/>
      <c r="AT77" s="6"/>
      <c r="AU77" s="5"/>
      <c r="AV77" s="5"/>
      <c r="AW77" s="4"/>
      <c r="AX77" s="6"/>
      <c r="AY77" s="4"/>
      <c r="AZ77" s="6"/>
      <c r="BA77" s="5"/>
      <c r="BB77" s="5"/>
      <c r="BC77" s="4"/>
      <c r="BD77" s="6"/>
      <c r="BE77" s="4"/>
      <c r="BF77" s="6"/>
      <c r="BG77" s="5"/>
      <c r="BH77" s="5"/>
      <c r="BI77" s="4"/>
      <c r="BJ77" s="6"/>
      <c r="BK77" s="4"/>
      <c r="BL77" s="6"/>
      <c r="BM77" s="5"/>
      <c r="BN77" s="5"/>
      <c r="BO77" s="4"/>
      <c r="BP77" s="6"/>
      <c r="BQ77" s="4"/>
      <c r="BR77" s="6"/>
      <c r="BS77" s="5"/>
      <c r="BT77" s="5"/>
      <c r="BU77" s="4"/>
      <c r="BV77" s="6"/>
      <c r="BW77" s="4"/>
      <c r="BX77" s="6"/>
      <c r="BY77" s="5"/>
      <c r="BZ77" s="5"/>
      <c r="CA77" s="4">
        <v>24</v>
      </c>
      <c r="CB77" s="6">
        <v>485.22</v>
      </c>
      <c r="CC77" s="4">
        <v>46</v>
      </c>
      <c r="CD77" s="6">
        <v>879.98</v>
      </c>
      <c r="CE77" s="5">
        <v>-0.4783</v>
      </c>
      <c r="CF77" s="5">
        <v>-0.4486</v>
      </c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  <c r="IA77" s="4"/>
      <c r="IB77" s="6"/>
      <c r="IC77" s="4"/>
      <c r="ID77" s="6"/>
      <c r="IE77" s="5"/>
      <c r="IF77" s="5"/>
      <c r="IG77" s="4"/>
      <c r="IH77" s="6"/>
      <c r="II77" s="4"/>
      <c r="IJ77" s="6"/>
      <c r="IK77" s="5"/>
      <c r="IL77" s="5"/>
      <c r="IM77" s="4"/>
      <c r="IN77" s="6"/>
      <c r="IO77" s="4"/>
      <c r="IP77" s="6"/>
      <c r="IQ77" s="5"/>
      <c r="IR77" s="5"/>
      <c r="IS77" s="4"/>
      <c r="IT77" s="6"/>
      <c r="IU77" s="4"/>
      <c r="IV77" s="6"/>
      <c r="IW77" s="5"/>
      <c r="IX77" s="5"/>
      <c r="IY77" s="4"/>
      <c r="IZ77" s="6"/>
      <c r="JA77" s="4"/>
      <c r="JB77" s="6"/>
      <c r="JC77" s="5"/>
      <c r="JD77" s="5"/>
      <c r="JE77" s="4"/>
      <c r="JF77" s="6"/>
      <c r="JG77" s="4"/>
      <c r="JH77" s="6"/>
      <c r="JI77" s="5"/>
      <c r="JJ77" s="5"/>
      <c r="JK77" s="4">
        <v>497</v>
      </c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</row>
    <row r="78">
      <c r="A78" s="3" t="s">
        <v>148</v>
      </c>
      <c r="B78" s="3" t="s">
        <v>149</v>
      </c>
      <c r="C78" s="3" t="s">
        <v>172</v>
      </c>
      <c r="D78" s="3" t="s">
        <v>172</v>
      </c>
      <c r="E78" s="3" t="s">
        <v>219</v>
      </c>
      <c r="F78" s="3" t="s">
        <v>219</v>
      </c>
      <c r="G78" s="3" t="s">
        <v>219</v>
      </c>
      <c r="H78" s="3" t="s">
        <v>182</v>
      </c>
      <c r="I78" s="3" t="s">
        <v>255</v>
      </c>
      <c r="J78" s="3" t="s">
        <v>288</v>
      </c>
      <c r="K78" s="4">
        <v>681</v>
      </c>
      <c r="L78" s="4">
        <f>=ROUNDDOWN(48.2978723404255,0)</f>
      </c>
      <c r="M78" s="4"/>
      <c r="N78" s="5">
        <v>1</v>
      </c>
      <c r="O78" s="4"/>
      <c r="P78" s="4">
        <f>=ROUNDDOWN({0},0)</f>
      </c>
      <c r="Q78" s="4"/>
      <c r="R78" s="5"/>
      <c r="S78" s="4">
        <v>18</v>
      </c>
      <c r="T78" s="6">
        <v>447</v>
      </c>
      <c r="U78" s="4">
        <v>1</v>
      </c>
      <c r="V78" s="6">
        <v>24.35</v>
      </c>
      <c r="W78" s="5">
        <v>17</v>
      </c>
      <c r="X78" s="5">
        <v>17.3573</v>
      </c>
      <c r="Y78" s="4"/>
      <c r="Z78" s="6"/>
      <c r="AA78" s="4"/>
      <c r="AB78" s="6"/>
      <c r="AC78" s="5"/>
      <c r="AD78" s="5"/>
      <c r="AE78" s="4"/>
      <c r="AF78" s="6"/>
      <c r="AG78" s="4"/>
      <c r="AH78" s="6"/>
      <c r="AI78" s="5"/>
      <c r="AJ78" s="5"/>
      <c r="AK78" s="4"/>
      <c r="AL78" s="6"/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/>
      <c r="AX78" s="6"/>
      <c r="AY78" s="4"/>
      <c r="AZ78" s="6"/>
      <c r="BA78" s="5"/>
      <c r="BB78" s="5"/>
      <c r="BC78" s="4"/>
      <c r="BD78" s="6"/>
      <c r="BE78" s="4"/>
      <c r="BF78" s="6"/>
      <c r="BG78" s="5"/>
      <c r="BH78" s="5"/>
      <c r="BI78" s="4"/>
      <c r="BJ78" s="6"/>
      <c r="BK78" s="4"/>
      <c r="BL78" s="6"/>
      <c r="BM78" s="5"/>
      <c r="BN78" s="5"/>
      <c r="BO78" s="4"/>
      <c r="BP78" s="6"/>
      <c r="BQ78" s="4"/>
      <c r="BR78" s="6"/>
      <c r="BS78" s="5"/>
      <c r="BT78" s="5"/>
      <c r="BU78" s="4"/>
      <c r="BV78" s="6"/>
      <c r="BW78" s="4"/>
      <c r="BX78" s="6"/>
      <c r="BY78" s="5"/>
      <c r="BZ78" s="5"/>
      <c r="CA78" s="4">
        <v>18</v>
      </c>
      <c r="CB78" s="6">
        <v>447</v>
      </c>
      <c r="CC78" s="4">
        <v>1</v>
      </c>
      <c r="CD78" s="6">
        <v>24.35</v>
      </c>
      <c r="CE78" s="5">
        <v>17</v>
      </c>
      <c r="CF78" s="5">
        <v>17.3573</v>
      </c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  <c r="IA78" s="4"/>
      <c r="IB78" s="6"/>
      <c r="IC78" s="4"/>
      <c r="ID78" s="6"/>
      <c r="IE78" s="5"/>
      <c r="IF78" s="5"/>
      <c r="IG78" s="4"/>
      <c r="IH78" s="6"/>
      <c r="II78" s="4"/>
      <c r="IJ78" s="6"/>
      <c r="IK78" s="5"/>
      <c r="IL78" s="5"/>
      <c r="IM78" s="4"/>
      <c r="IN78" s="6"/>
      <c r="IO78" s="4"/>
      <c r="IP78" s="6"/>
      <c r="IQ78" s="5"/>
      <c r="IR78" s="5"/>
      <c r="IS78" s="4"/>
      <c r="IT78" s="6"/>
      <c r="IU78" s="4"/>
      <c r="IV78" s="6"/>
      <c r="IW78" s="5"/>
      <c r="IX78" s="5"/>
      <c r="IY78" s="4"/>
      <c r="IZ78" s="6"/>
      <c r="JA78" s="4"/>
      <c r="JB78" s="6"/>
      <c r="JC78" s="5"/>
      <c r="JD78" s="5"/>
      <c r="JE78" s="4"/>
      <c r="JF78" s="6"/>
      <c r="JG78" s="4"/>
      <c r="JH78" s="6"/>
      <c r="JI78" s="5"/>
      <c r="JJ78" s="5"/>
      <c r="JK78" s="4">
        <v>681</v>
      </c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</row>
    <row r="79">
      <c r="A79" s="3" t="s">
        <v>148</v>
      </c>
      <c r="B79" s="3" t="s">
        <v>149</v>
      </c>
      <c r="C79" s="3" t="s">
        <v>172</v>
      </c>
      <c r="D79" s="3" t="s">
        <v>172</v>
      </c>
      <c r="E79" s="3" t="s">
        <v>219</v>
      </c>
      <c r="F79" s="3" t="s">
        <v>219</v>
      </c>
      <c r="G79" s="3" t="s">
        <v>219</v>
      </c>
      <c r="H79" s="3" t="s">
        <v>182</v>
      </c>
      <c r="I79" s="3" t="s">
        <v>264</v>
      </c>
      <c r="J79" s="3" t="s">
        <v>288</v>
      </c>
      <c r="K79" s="4">
        <v>127</v>
      </c>
      <c r="L79" s="4">
        <f>=ROUNDDOWN(6.68421052631579,0)</f>
      </c>
      <c r="M79" s="4"/>
      <c r="N79" s="5">
        <v>1</v>
      </c>
      <c r="O79" s="4"/>
      <c r="P79" s="4">
        <f>=ROUNDDOWN({0},0)</f>
      </c>
      <c r="Q79" s="4"/>
      <c r="R79" s="5"/>
      <c r="S79" s="4">
        <v>8</v>
      </c>
      <c r="T79" s="6">
        <v>203.5</v>
      </c>
      <c r="U79" s="4">
        <v>4</v>
      </c>
      <c r="V79" s="6">
        <v>109</v>
      </c>
      <c r="W79" s="5">
        <v>1</v>
      </c>
      <c r="X79" s="5">
        <v>0.867</v>
      </c>
      <c r="Y79" s="4"/>
      <c r="Z79" s="6"/>
      <c r="AA79" s="4"/>
      <c r="AB79" s="6"/>
      <c r="AC79" s="5"/>
      <c r="AD79" s="5"/>
      <c r="AE79" s="4"/>
      <c r="AF79" s="6"/>
      <c r="AG79" s="4"/>
      <c r="AH79" s="6"/>
      <c r="AI79" s="5"/>
      <c r="AJ79" s="5"/>
      <c r="AK79" s="4"/>
      <c r="AL79" s="6"/>
      <c r="AM79" s="4"/>
      <c r="AN79" s="6"/>
      <c r="AO79" s="5"/>
      <c r="AP79" s="5"/>
      <c r="AQ79" s="4"/>
      <c r="AR79" s="6"/>
      <c r="AS79" s="4"/>
      <c r="AT79" s="6"/>
      <c r="AU79" s="5"/>
      <c r="AV79" s="5"/>
      <c r="AW79" s="4"/>
      <c r="AX79" s="6"/>
      <c r="AY79" s="4"/>
      <c r="AZ79" s="6"/>
      <c r="BA79" s="5"/>
      <c r="BB79" s="5"/>
      <c r="BC79" s="4"/>
      <c r="BD79" s="6"/>
      <c r="BE79" s="4"/>
      <c r="BF79" s="6"/>
      <c r="BG79" s="5"/>
      <c r="BH79" s="5"/>
      <c r="BI79" s="4"/>
      <c r="BJ79" s="6"/>
      <c r="BK79" s="4"/>
      <c r="BL79" s="6"/>
      <c r="BM79" s="5"/>
      <c r="BN79" s="5"/>
      <c r="BO79" s="4"/>
      <c r="BP79" s="6"/>
      <c r="BQ79" s="4"/>
      <c r="BR79" s="6"/>
      <c r="BS79" s="5"/>
      <c r="BT79" s="5"/>
      <c r="BU79" s="4"/>
      <c r="BV79" s="6"/>
      <c r="BW79" s="4"/>
      <c r="BX79" s="6"/>
      <c r="BY79" s="5"/>
      <c r="BZ79" s="5"/>
      <c r="CA79" s="4">
        <v>8</v>
      </c>
      <c r="CB79" s="6">
        <v>203.5</v>
      </c>
      <c r="CC79" s="4">
        <v>4</v>
      </c>
      <c r="CD79" s="6">
        <v>109</v>
      </c>
      <c r="CE79" s="5">
        <v>1</v>
      </c>
      <c r="CF79" s="5">
        <v>0.867</v>
      </c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  <c r="IA79" s="4"/>
      <c r="IB79" s="6"/>
      <c r="IC79" s="4"/>
      <c r="ID79" s="6"/>
      <c r="IE79" s="5"/>
      <c r="IF79" s="5"/>
      <c r="IG79" s="4"/>
      <c r="IH79" s="6"/>
      <c r="II79" s="4"/>
      <c r="IJ79" s="6"/>
      <c r="IK79" s="5"/>
      <c r="IL79" s="5"/>
      <c r="IM79" s="4"/>
      <c r="IN79" s="6"/>
      <c r="IO79" s="4"/>
      <c r="IP79" s="6"/>
      <c r="IQ79" s="5"/>
      <c r="IR79" s="5"/>
      <c r="IS79" s="4"/>
      <c r="IT79" s="6"/>
      <c r="IU79" s="4"/>
      <c r="IV79" s="6"/>
      <c r="IW79" s="5"/>
      <c r="IX79" s="5"/>
      <c r="IY79" s="4"/>
      <c r="IZ79" s="6"/>
      <c r="JA79" s="4"/>
      <c r="JB79" s="6"/>
      <c r="JC79" s="5"/>
      <c r="JD79" s="5"/>
      <c r="JE79" s="4"/>
      <c r="JF79" s="6"/>
      <c r="JG79" s="4"/>
      <c r="JH79" s="6"/>
      <c r="JI79" s="5"/>
      <c r="JJ79" s="5"/>
      <c r="JK79" s="4">
        <v>127</v>
      </c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</row>
    <row r="80">
      <c r="A80" s="3" t="s">
        <v>148</v>
      </c>
      <c r="B80" s="3" t="s">
        <v>220</v>
      </c>
      <c r="C80" s="3" t="s">
        <v>172</v>
      </c>
      <c r="D80" s="3" t="s">
        <v>183</v>
      </c>
      <c r="E80" s="3" t="s">
        <v>221</v>
      </c>
      <c r="F80" s="3" t="s">
        <v>221</v>
      </c>
      <c r="G80" s="3" t="s">
        <v>221</v>
      </c>
      <c r="H80" s="3" t="s">
        <v>222</v>
      </c>
      <c r="I80" s="3" t="s">
        <v>277</v>
      </c>
      <c r="J80" s="3" t="s">
        <v>284</v>
      </c>
      <c r="K80" s="4">
        <v>726</v>
      </c>
      <c r="L80" s="4">
        <f>=ROUNDDOWN(18.15,0)</f>
      </c>
      <c r="M80" s="4">
        <v>510</v>
      </c>
      <c r="N80" s="5">
        <v>1</v>
      </c>
      <c r="O80" s="4"/>
      <c r="P80" s="4">
        <f>=ROUNDDOWN({0},0)</f>
      </c>
      <c r="Q80" s="4"/>
      <c r="R80" s="5"/>
      <c r="S80" s="4">
        <v>18</v>
      </c>
      <c r="T80" s="6">
        <v>522.59</v>
      </c>
      <c r="U80" s="4"/>
      <c r="V80" s="6"/>
      <c r="W80" s="5"/>
      <c r="X80" s="5"/>
      <c r="Y80" s="4"/>
      <c r="Z80" s="6"/>
      <c r="AA80" s="4"/>
      <c r="AB80" s="6"/>
      <c r="AC80" s="5"/>
      <c r="AD80" s="5"/>
      <c r="AE80" s="4"/>
      <c r="AF80" s="6"/>
      <c r="AG80" s="4"/>
      <c r="AH80" s="6"/>
      <c r="AI80" s="5"/>
      <c r="AJ80" s="5"/>
      <c r="AK80" s="4">
        <v>6</v>
      </c>
      <c r="AL80" s="6">
        <v>169.46</v>
      </c>
      <c r="AM80" s="4"/>
      <c r="AN80" s="6"/>
      <c r="AO80" s="5"/>
      <c r="AP80" s="5"/>
      <c r="AQ80" s="4"/>
      <c r="AR80" s="6"/>
      <c r="AS80" s="4"/>
      <c r="AT80" s="6"/>
      <c r="AU80" s="5"/>
      <c r="AV80" s="5"/>
      <c r="AW80" s="4">
        <v>12</v>
      </c>
      <c r="AX80" s="6">
        <v>353.13</v>
      </c>
      <c r="AY80" s="4"/>
      <c r="AZ80" s="6"/>
      <c r="BA80" s="5"/>
      <c r="BB80" s="5"/>
      <c r="BC80" s="4"/>
      <c r="BD80" s="6"/>
      <c r="BE80" s="4"/>
      <c r="BF80" s="6"/>
      <c r="BG80" s="5"/>
      <c r="BH80" s="5"/>
      <c r="BI80" s="4"/>
      <c r="BJ80" s="6"/>
      <c r="BK80" s="4"/>
      <c r="BL80" s="6"/>
      <c r="BM80" s="5"/>
      <c r="BN80" s="5"/>
      <c r="BO80" s="4"/>
      <c r="BP80" s="6"/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/>
      <c r="CB80" s="6"/>
      <c r="CC80" s="4"/>
      <c r="CD80" s="6"/>
      <c r="CE80" s="5"/>
      <c r="CF80" s="5"/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  <c r="IA80" s="4"/>
      <c r="IB80" s="6"/>
      <c r="IC80" s="4"/>
      <c r="ID80" s="6"/>
      <c r="IE80" s="5"/>
      <c r="IF80" s="5"/>
      <c r="IG80" s="4"/>
      <c r="IH80" s="6"/>
      <c r="II80" s="4"/>
      <c r="IJ80" s="6"/>
      <c r="IK80" s="5"/>
      <c r="IL80" s="5"/>
      <c r="IM80" s="4"/>
      <c r="IN80" s="6"/>
      <c r="IO80" s="4"/>
      <c r="IP80" s="6"/>
      <c r="IQ80" s="5"/>
      <c r="IR80" s="5"/>
      <c r="IS80" s="4"/>
      <c r="IT80" s="6"/>
      <c r="IU80" s="4"/>
      <c r="IV80" s="6"/>
      <c r="IW80" s="5"/>
      <c r="IX80" s="5"/>
      <c r="IY80" s="4"/>
      <c r="IZ80" s="6"/>
      <c r="JA80" s="4"/>
      <c r="JB80" s="6"/>
      <c r="JC80" s="5"/>
      <c r="JD80" s="5"/>
      <c r="JE80" s="4"/>
      <c r="JF80" s="6"/>
      <c r="JG80" s="4"/>
      <c r="JH80" s="6"/>
      <c r="JI80" s="5"/>
      <c r="JJ80" s="5"/>
      <c r="JK80" s="4">
        <v>726</v>
      </c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>
        <v>510</v>
      </c>
    </row>
    <row r="81">
      <c r="A81" s="3" t="s">
        <v>148</v>
      </c>
      <c r="B81" s="3" t="s">
        <v>220</v>
      </c>
      <c r="C81" s="3" t="s">
        <v>172</v>
      </c>
      <c r="D81" s="3" t="s">
        <v>183</v>
      </c>
      <c r="E81" s="3" t="s">
        <v>221</v>
      </c>
      <c r="F81" s="3" t="s">
        <v>221</v>
      </c>
      <c r="G81" s="3" t="s">
        <v>221</v>
      </c>
      <c r="H81" s="3" t="s">
        <v>222</v>
      </c>
      <c r="I81" s="3" t="s">
        <v>266</v>
      </c>
      <c r="J81" s="3" t="s">
        <v>284</v>
      </c>
      <c r="K81" s="4">
        <v>736</v>
      </c>
      <c r="L81" s="4">
        <f>=ROUNDDOWN(17.9512195121951,0)</f>
      </c>
      <c r="M81" s="4">
        <v>500</v>
      </c>
      <c r="N81" s="5">
        <v>1</v>
      </c>
      <c r="O81" s="4"/>
      <c r="P81" s="4">
        <f>=ROUNDDOWN({0},0)</f>
      </c>
      <c r="Q81" s="4"/>
      <c r="R81" s="5"/>
      <c r="S81" s="4">
        <v>17</v>
      </c>
      <c r="T81" s="6">
        <v>501.85</v>
      </c>
      <c r="U81" s="4"/>
      <c r="V81" s="6"/>
      <c r="W81" s="5"/>
      <c r="X81" s="5"/>
      <c r="Y81" s="4"/>
      <c r="Z81" s="6"/>
      <c r="AA81" s="4"/>
      <c r="AB81" s="6"/>
      <c r="AC81" s="5"/>
      <c r="AD81" s="5"/>
      <c r="AE81" s="4"/>
      <c r="AF81" s="6"/>
      <c r="AG81" s="4"/>
      <c r="AH81" s="6"/>
      <c r="AI81" s="5"/>
      <c r="AJ81" s="5"/>
      <c r="AK81" s="4">
        <v>6</v>
      </c>
      <c r="AL81" s="6">
        <v>181.12</v>
      </c>
      <c r="AM81" s="4"/>
      <c r="AN81" s="6"/>
      <c r="AO81" s="5"/>
      <c r="AP81" s="5"/>
      <c r="AQ81" s="4"/>
      <c r="AR81" s="6"/>
      <c r="AS81" s="4"/>
      <c r="AT81" s="6"/>
      <c r="AU81" s="5"/>
      <c r="AV81" s="5"/>
      <c r="AW81" s="4">
        <v>11</v>
      </c>
      <c r="AX81" s="6">
        <v>320.73</v>
      </c>
      <c r="AY81" s="4"/>
      <c r="AZ81" s="6"/>
      <c r="BA81" s="5"/>
      <c r="BB81" s="5"/>
      <c r="BC81" s="4"/>
      <c r="BD81" s="6"/>
      <c r="BE81" s="4"/>
      <c r="BF81" s="6"/>
      <c r="BG81" s="5"/>
      <c r="BH81" s="5"/>
      <c r="BI81" s="4"/>
      <c r="BJ81" s="6"/>
      <c r="BK81" s="4"/>
      <c r="BL81" s="6"/>
      <c r="BM81" s="5"/>
      <c r="BN81" s="5"/>
      <c r="BO81" s="4"/>
      <c r="BP81" s="6"/>
      <c r="BQ81" s="4"/>
      <c r="BR81" s="6"/>
      <c r="BS81" s="5"/>
      <c r="BT81" s="5"/>
      <c r="BU81" s="4"/>
      <c r="BV81" s="6"/>
      <c r="BW81" s="4"/>
      <c r="BX81" s="6"/>
      <c r="BY81" s="5"/>
      <c r="BZ81" s="5"/>
      <c r="CA81" s="4"/>
      <c r="CB81" s="6"/>
      <c r="CC81" s="4"/>
      <c r="CD81" s="6"/>
      <c r="CE81" s="5"/>
      <c r="CF81" s="5"/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  <c r="IA81" s="4"/>
      <c r="IB81" s="6"/>
      <c r="IC81" s="4"/>
      <c r="ID81" s="6"/>
      <c r="IE81" s="5"/>
      <c r="IF81" s="5"/>
      <c r="IG81" s="4"/>
      <c r="IH81" s="6"/>
      <c r="II81" s="4"/>
      <c r="IJ81" s="6"/>
      <c r="IK81" s="5"/>
      <c r="IL81" s="5"/>
      <c r="IM81" s="4"/>
      <c r="IN81" s="6"/>
      <c r="IO81" s="4"/>
      <c r="IP81" s="6"/>
      <c r="IQ81" s="5"/>
      <c r="IR81" s="5"/>
      <c r="IS81" s="4"/>
      <c r="IT81" s="6"/>
      <c r="IU81" s="4"/>
      <c r="IV81" s="6"/>
      <c r="IW81" s="5"/>
      <c r="IX81" s="5"/>
      <c r="IY81" s="4"/>
      <c r="IZ81" s="6"/>
      <c r="JA81" s="4"/>
      <c r="JB81" s="6"/>
      <c r="JC81" s="5"/>
      <c r="JD81" s="5"/>
      <c r="JE81" s="4"/>
      <c r="JF81" s="6"/>
      <c r="JG81" s="4"/>
      <c r="JH81" s="6"/>
      <c r="JI81" s="5"/>
      <c r="JJ81" s="5"/>
      <c r="JK81" s="4">
        <v>736</v>
      </c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>
        <v>500</v>
      </c>
    </row>
    <row r="82">
      <c r="A82" s="3" t="s">
        <v>148</v>
      </c>
      <c r="B82" s="3" t="s">
        <v>220</v>
      </c>
      <c r="C82" s="3" t="s">
        <v>172</v>
      </c>
      <c r="D82" s="3" t="s">
        <v>183</v>
      </c>
      <c r="E82" s="3" t="s">
        <v>221</v>
      </c>
      <c r="F82" s="3" t="s">
        <v>221</v>
      </c>
      <c r="G82" s="3" t="s">
        <v>221</v>
      </c>
      <c r="H82" s="3" t="s">
        <v>222</v>
      </c>
      <c r="I82" s="3" t="s">
        <v>264</v>
      </c>
      <c r="J82" s="3" t="s">
        <v>284</v>
      </c>
      <c r="K82" s="4">
        <v>721</v>
      </c>
      <c r="L82" s="4">
        <f>=ROUNDDOWN(18.025,0)</f>
      </c>
      <c r="M82" s="4">
        <v>490</v>
      </c>
      <c r="N82" s="5">
        <v>1</v>
      </c>
      <c r="O82" s="4"/>
      <c r="P82" s="4">
        <f>=ROUNDDOWN({0},0)</f>
      </c>
      <c r="Q82" s="4"/>
      <c r="R82" s="5"/>
      <c r="S82" s="4">
        <v>17</v>
      </c>
      <c r="T82" s="6">
        <v>490.3</v>
      </c>
      <c r="U82" s="4"/>
      <c r="V82" s="6"/>
      <c r="W82" s="5"/>
      <c r="X82" s="5"/>
      <c r="Y82" s="4"/>
      <c r="Z82" s="6"/>
      <c r="AA82" s="4"/>
      <c r="AB82" s="6"/>
      <c r="AC82" s="5"/>
      <c r="AD82" s="5"/>
      <c r="AE82" s="4"/>
      <c r="AF82" s="6"/>
      <c r="AG82" s="4"/>
      <c r="AH82" s="6"/>
      <c r="AI82" s="5"/>
      <c r="AJ82" s="5"/>
      <c r="AK82" s="4">
        <v>6</v>
      </c>
      <c r="AL82" s="6">
        <v>165.68</v>
      </c>
      <c r="AM82" s="4"/>
      <c r="AN82" s="6"/>
      <c r="AO82" s="5"/>
      <c r="AP82" s="5"/>
      <c r="AQ82" s="4"/>
      <c r="AR82" s="6"/>
      <c r="AS82" s="4"/>
      <c r="AT82" s="6"/>
      <c r="AU82" s="5"/>
      <c r="AV82" s="5"/>
      <c r="AW82" s="4">
        <v>11</v>
      </c>
      <c r="AX82" s="6">
        <v>324.62</v>
      </c>
      <c r="AY82" s="4"/>
      <c r="AZ82" s="6"/>
      <c r="BA82" s="5"/>
      <c r="BB82" s="5"/>
      <c r="BC82" s="4"/>
      <c r="BD82" s="6"/>
      <c r="BE82" s="4"/>
      <c r="BF82" s="6"/>
      <c r="BG82" s="5"/>
      <c r="BH82" s="5"/>
      <c r="BI82" s="4"/>
      <c r="BJ82" s="6"/>
      <c r="BK82" s="4"/>
      <c r="BL82" s="6"/>
      <c r="BM82" s="5"/>
      <c r="BN82" s="5"/>
      <c r="BO82" s="4"/>
      <c r="BP82" s="6"/>
      <c r="BQ82" s="4"/>
      <c r="BR82" s="6"/>
      <c r="BS82" s="5"/>
      <c r="BT82" s="5"/>
      <c r="BU82" s="4"/>
      <c r="BV82" s="6"/>
      <c r="BW82" s="4"/>
      <c r="BX82" s="6"/>
      <c r="BY82" s="5"/>
      <c r="BZ82" s="5"/>
      <c r="CA82" s="4"/>
      <c r="CB82" s="6"/>
      <c r="CC82" s="4"/>
      <c r="CD82" s="6"/>
      <c r="CE82" s="5"/>
      <c r="CF82" s="5"/>
      <c r="CG82" s="4"/>
      <c r="CH82" s="6"/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/>
      <c r="CT82" s="6"/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  <c r="IA82" s="4"/>
      <c r="IB82" s="6"/>
      <c r="IC82" s="4"/>
      <c r="ID82" s="6"/>
      <c r="IE82" s="5"/>
      <c r="IF82" s="5"/>
      <c r="IG82" s="4"/>
      <c r="IH82" s="6"/>
      <c r="II82" s="4"/>
      <c r="IJ82" s="6"/>
      <c r="IK82" s="5"/>
      <c r="IL82" s="5"/>
      <c r="IM82" s="4"/>
      <c r="IN82" s="6"/>
      <c r="IO82" s="4"/>
      <c r="IP82" s="6"/>
      <c r="IQ82" s="5"/>
      <c r="IR82" s="5"/>
      <c r="IS82" s="4"/>
      <c r="IT82" s="6"/>
      <c r="IU82" s="4"/>
      <c r="IV82" s="6"/>
      <c r="IW82" s="5"/>
      <c r="IX82" s="5"/>
      <c r="IY82" s="4"/>
      <c r="IZ82" s="6"/>
      <c r="JA82" s="4"/>
      <c r="JB82" s="6"/>
      <c r="JC82" s="5"/>
      <c r="JD82" s="5"/>
      <c r="JE82" s="4"/>
      <c r="JF82" s="6"/>
      <c r="JG82" s="4"/>
      <c r="JH82" s="6"/>
      <c r="JI82" s="5"/>
      <c r="JJ82" s="5"/>
      <c r="JK82" s="4">
        <v>721</v>
      </c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>
        <v>490</v>
      </c>
    </row>
    <row r="83">
      <c r="A83" s="3" t="s">
        <v>148</v>
      </c>
      <c r="B83" s="3" t="s">
        <v>160</v>
      </c>
      <c r="C83" s="3" t="s">
        <v>150</v>
      </c>
      <c r="D83" s="3" t="s">
        <v>178</v>
      </c>
      <c r="E83" s="3" t="s">
        <v>223</v>
      </c>
      <c r="F83" s="3" t="s">
        <v>223</v>
      </c>
      <c r="G83" s="3" t="s">
        <v>223</v>
      </c>
      <c r="H83" s="3" t="s">
        <v>180</v>
      </c>
      <c r="I83" s="3" t="s">
        <v>262</v>
      </c>
      <c r="J83" s="3" t="s">
        <v>261</v>
      </c>
      <c r="K83" s="4">
        <v>1585</v>
      </c>
      <c r="L83" s="4">
        <f>=ROUNDDOWN(17.8089887640449,0)</f>
      </c>
      <c r="M83" s="4">
        <v>1300</v>
      </c>
      <c r="N83" s="5">
        <v>1</v>
      </c>
      <c r="O83" s="4"/>
      <c r="P83" s="4">
        <f>=ROUNDDOWN({0},0)</f>
      </c>
      <c r="Q83" s="4"/>
      <c r="R83" s="5"/>
      <c r="S83" s="4">
        <v>38</v>
      </c>
      <c r="T83" s="6">
        <v>1418.03</v>
      </c>
      <c r="U83" s="4">
        <v>108</v>
      </c>
      <c r="V83" s="6">
        <v>4107.03</v>
      </c>
      <c r="W83" s="5">
        <v>-0.6481</v>
      </c>
      <c r="X83" s="5">
        <v>-0.6547</v>
      </c>
      <c r="Y83" s="4">
        <v>5</v>
      </c>
      <c r="Z83" s="6">
        <v>200.9</v>
      </c>
      <c r="AA83" s="4">
        <v>45</v>
      </c>
      <c r="AB83" s="6">
        <v>1720.74</v>
      </c>
      <c r="AC83" s="5">
        <v>-0.8889</v>
      </c>
      <c r="AD83" s="5">
        <v>-0.8832</v>
      </c>
      <c r="AE83" s="4">
        <v>19</v>
      </c>
      <c r="AF83" s="6">
        <v>676.61</v>
      </c>
      <c r="AG83" s="4">
        <v>13</v>
      </c>
      <c r="AH83" s="6">
        <v>455.87</v>
      </c>
      <c r="AI83" s="5">
        <v>0.4615</v>
      </c>
      <c r="AJ83" s="5">
        <v>0.4842</v>
      </c>
      <c r="AK83" s="4"/>
      <c r="AL83" s="6"/>
      <c r="AM83" s="4">
        <v>3</v>
      </c>
      <c r="AN83" s="6">
        <v>96.24</v>
      </c>
      <c r="AO83" s="5"/>
      <c r="AP83" s="5"/>
      <c r="AQ83" s="4">
        <v>3</v>
      </c>
      <c r="AR83" s="6">
        <v>124.77</v>
      </c>
      <c r="AS83" s="4">
        <v>12</v>
      </c>
      <c r="AT83" s="6">
        <v>472.48</v>
      </c>
      <c r="AU83" s="5">
        <v>-0.75</v>
      </c>
      <c r="AV83" s="5">
        <v>-0.7359</v>
      </c>
      <c r="AW83" s="4">
        <v>2</v>
      </c>
      <c r="AX83" s="6">
        <v>76.9</v>
      </c>
      <c r="AY83" s="4">
        <v>12</v>
      </c>
      <c r="AZ83" s="6">
        <v>520.64</v>
      </c>
      <c r="BA83" s="5">
        <v>-0.8333</v>
      </c>
      <c r="BB83" s="5">
        <v>-0.8523</v>
      </c>
      <c r="BC83" s="4">
        <v>4</v>
      </c>
      <c r="BD83" s="6">
        <v>136.67</v>
      </c>
      <c r="BE83" s="4">
        <v>17</v>
      </c>
      <c r="BF83" s="6">
        <v>649.32</v>
      </c>
      <c r="BG83" s="5">
        <v>-0.7647</v>
      </c>
      <c r="BH83" s="5">
        <v>-0.7895</v>
      </c>
      <c r="BI83" s="4"/>
      <c r="BJ83" s="6"/>
      <c r="BK83" s="4"/>
      <c r="BL83" s="6"/>
      <c r="BM83" s="5"/>
      <c r="BN83" s="5"/>
      <c r="BO83" s="4"/>
      <c r="BP83" s="6"/>
      <c r="BQ83" s="4">
        <v>1</v>
      </c>
      <c r="BR83" s="6">
        <v>26.56</v>
      </c>
      <c r="BS83" s="5"/>
      <c r="BT83" s="5"/>
      <c r="BU83" s="4">
        <v>1</v>
      </c>
      <c r="BV83" s="6">
        <v>35.5</v>
      </c>
      <c r="BW83" s="4">
        <v>2</v>
      </c>
      <c r="BX83" s="6">
        <v>57.96</v>
      </c>
      <c r="BY83" s="5">
        <v>-0.5</v>
      </c>
      <c r="BZ83" s="5">
        <v>-0.3875</v>
      </c>
      <c r="CA83" s="4"/>
      <c r="CB83" s="6"/>
      <c r="CC83" s="4">
        <v>1</v>
      </c>
      <c r="CD83" s="6">
        <v>28.21</v>
      </c>
      <c r="CE83" s="5"/>
      <c r="CF83" s="5"/>
      <c r="CG83" s="4"/>
      <c r="CH83" s="6"/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/>
      <c r="CT83" s="6"/>
      <c r="CU83" s="4"/>
      <c r="CV83" s="6"/>
      <c r="CW83" s="5"/>
      <c r="CX83" s="5"/>
      <c r="CY83" s="4">
        <v>3</v>
      </c>
      <c r="CZ83" s="6">
        <v>124.95</v>
      </c>
      <c r="DA83" s="4"/>
      <c r="DB83" s="6"/>
      <c r="DC83" s="5"/>
      <c r="DD83" s="5"/>
      <c r="DE83" s="4">
        <v>1</v>
      </c>
      <c r="DF83" s="6">
        <v>41.73</v>
      </c>
      <c r="DG83" s="4">
        <v>1</v>
      </c>
      <c r="DH83" s="6">
        <v>36.51</v>
      </c>
      <c r="DI83" s="5"/>
      <c r="DJ83" s="5">
        <v>0.143</v>
      </c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>
        <v>1</v>
      </c>
      <c r="ER83" s="6">
        <v>42.5</v>
      </c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  <c r="IA83" s="4"/>
      <c r="IB83" s="6"/>
      <c r="IC83" s="4"/>
      <c r="ID83" s="6"/>
      <c r="IE83" s="5"/>
      <c r="IF83" s="5"/>
      <c r="IG83" s="4"/>
      <c r="IH83" s="6"/>
      <c r="II83" s="4"/>
      <c r="IJ83" s="6"/>
      <c r="IK83" s="5"/>
      <c r="IL83" s="5"/>
      <c r="IM83" s="4"/>
      <c r="IN83" s="6"/>
      <c r="IO83" s="4"/>
      <c r="IP83" s="6"/>
      <c r="IQ83" s="5"/>
      <c r="IR83" s="5"/>
      <c r="IS83" s="4"/>
      <c r="IT83" s="6"/>
      <c r="IU83" s="4"/>
      <c r="IV83" s="6"/>
      <c r="IW83" s="5"/>
      <c r="IX83" s="5"/>
      <c r="IY83" s="4"/>
      <c r="IZ83" s="6"/>
      <c r="JA83" s="4"/>
      <c r="JB83" s="6"/>
      <c r="JC83" s="5"/>
      <c r="JD83" s="5"/>
      <c r="JE83" s="4"/>
      <c r="JF83" s="6"/>
      <c r="JG83" s="4"/>
      <c r="JH83" s="6"/>
      <c r="JI83" s="5"/>
      <c r="JJ83" s="5"/>
      <c r="JK83" s="4">
        <v>1585</v>
      </c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>
        <v>100</v>
      </c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>
        <v>1200</v>
      </c>
      <c r="LS83" s="4"/>
      <c r="LT83" s="4"/>
      <c r="LU83" s="4"/>
      <c r="LV83" s="4"/>
      <c r="LW83" s="4"/>
      <c r="LX83" s="4"/>
      <c r="LY83" s="4"/>
    </row>
    <row r="84">
      <c r="A84" s="3" t="s">
        <v>148</v>
      </c>
      <c r="B84" s="3" t="s">
        <v>160</v>
      </c>
      <c r="C84" s="3" t="s">
        <v>172</v>
      </c>
      <c r="D84" s="3" t="s">
        <v>183</v>
      </c>
      <c r="E84" s="3" t="s">
        <v>224</v>
      </c>
      <c r="F84" s="3" t="s">
        <v>225</v>
      </c>
      <c r="G84" s="3" t="s">
        <v>225</v>
      </c>
      <c r="H84" s="3" t="s">
        <v>159</v>
      </c>
      <c r="I84" s="3" t="s">
        <v>255</v>
      </c>
      <c r="J84" s="3" t="s">
        <v>261</v>
      </c>
      <c r="K84" s="4">
        <v>445</v>
      </c>
      <c r="L84" s="4">
        <f>=ROUNDDOWN(12.027027027027,0)</f>
      </c>
      <c r="M84" s="4">
        <v>800</v>
      </c>
      <c r="N84" s="5">
        <v>1</v>
      </c>
      <c r="O84" s="4"/>
      <c r="P84" s="4">
        <f>=ROUNDDOWN({0},0)</f>
      </c>
      <c r="Q84" s="4"/>
      <c r="R84" s="5"/>
      <c r="S84" s="4">
        <v>36</v>
      </c>
      <c r="T84" s="6">
        <v>1325.73</v>
      </c>
      <c r="U84" s="4">
        <v>82</v>
      </c>
      <c r="V84" s="6">
        <v>3063.03</v>
      </c>
      <c r="W84" s="5">
        <v>-0.561</v>
      </c>
      <c r="X84" s="5">
        <v>-0.5672</v>
      </c>
      <c r="Y84" s="4"/>
      <c r="Z84" s="6"/>
      <c r="AA84" s="4"/>
      <c r="AB84" s="6"/>
      <c r="AC84" s="5"/>
      <c r="AD84" s="5"/>
      <c r="AE84" s="4">
        <v>5</v>
      </c>
      <c r="AF84" s="6">
        <v>143.7</v>
      </c>
      <c r="AG84" s="4">
        <v>5</v>
      </c>
      <c r="AH84" s="6">
        <v>158.1</v>
      </c>
      <c r="AI84" s="5"/>
      <c r="AJ84" s="5">
        <v>-0.0911</v>
      </c>
      <c r="AK84" s="4">
        <v>7</v>
      </c>
      <c r="AL84" s="6">
        <v>280.63</v>
      </c>
      <c r="AM84" s="4">
        <v>8</v>
      </c>
      <c r="AN84" s="6">
        <v>296.11</v>
      </c>
      <c r="AO84" s="5">
        <v>-0.125</v>
      </c>
      <c r="AP84" s="5">
        <v>-0.0523</v>
      </c>
      <c r="AQ84" s="4">
        <v>5</v>
      </c>
      <c r="AR84" s="6">
        <v>195.2</v>
      </c>
      <c r="AS84" s="4">
        <v>36</v>
      </c>
      <c r="AT84" s="6">
        <v>1330.89</v>
      </c>
      <c r="AU84" s="5">
        <v>-0.8611</v>
      </c>
      <c r="AV84" s="5">
        <v>-0.8533</v>
      </c>
      <c r="AW84" s="4">
        <v>2</v>
      </c>
      <c r="AX84" s="6">
        <v>81.11</v>
      </c>
      <c r="AY84" s="4">
        <v>13</v>
      </c>
      <c r="AZ84" s="6">
        <v>526.8</v>
      </c>
      <c r="BA84" s="5">
        <v>-0.8462</v>
      </c>
      <c r="BB84" s="5">
        <v>-0.846</v>
      </c>
      <c r="BC84" s="4">
        <v>1</v>
      </c>
      <c r="BD84" s="6">
        <v>33.54</v>
      </c>
      <c r="BE84" s="4">
        <v>1</v>
      </c>
      <c r="BF84" s="6">
        <v>39.13</v>
      </c>
      <c r="BG84" s="5"/>
      <c r="BH84" s="5">
        <v>-0.1429</v>
      </c>
      <c r="BI84" s="4"/>
      <c r="BJ84" s="6"/>
      <c r="BK84" s="4"/>
      <c r="BL84" s="6"/>
      <c r="BM84" s="5"/>
      <c r="BN84" s="5"/>
      <c r="BO84" s="4">
        <v>8</v>
      </c>
      <c r="BP84" s="6">
        <v>274.71</v>
      </c>
      <c r="BQ84" s="4">
        <v>8</v>
      </c>
      <c r="BR84" s="6">
        <v>260.15</v>
      </c>
      <c r="BS84" s="5"/>
      <c r="BT84" s="5">
        <v>0.056</v>
      </c>
      <c r="BU84" s="4">
        <v>2</v>
      </c>
      <c r="BV84" s="6">
        <v>67.1</v>
      </c>
      <c r="BW84" s="4">
        <v>3</v>
      </c>
      <c r="BX84" s="6">
        <v>117.42</v>
      </c>
      <c r="BY84" s="5">
        <v>-0.3333</v>
      </c>
      <c r="BZ84" s="5">
        <v>-0.4285</v>
      </c>
      <c r="CA84" s="4"/>
      <c r="CB84" s="6"/>
      <c r="CC84" s="4"/>
      <c r="CD84" s="6"/>
      <c r="CE84" s="5"/>
      <c r="CF84" s="5"/>
      <c r="CG84" s="4"/>
      <c r="CH84" s="6"/>
      <c r="CI84" s="4"/>
      <c r="CJ84" s="6"/>
      <c r="CK84" s="5"/>
      <c r="CL84" s="5"/>
      <c r="CM84" s="4"/>
      <c r="CN84" s="6"/>
      <c r="CO84" s="4">
        <v>1</v>
      </c>
      <c r="CP84" s="6">
        <v>39.14</v>
      </c>
      <c r="CQ84" s="5"/>
      <c r="CR84" s="5"/>
      <c r="CS84" s="4"/>
      <c r="CT84" s="6"/>
      <c r="CU84" s="4"/>
      <c r="CV84" s="6"/>
      <c r="CW84" s="5"/>
      <c r="CX84" s="5"/>
      <c r="CY84" s="4"/>
      <c r="CZ84" s="6"/>
      <c r="DA84" s="4"/>
      <c r="DB84" s="6"/>
      <c r="DC84" s="5"/>
      <c r="DD84" s="5"/>
      <c r="DE84" s="4"/>
      <c r="DF84" s="6"/>
      <c r="DG84" s="4"/>
      <c r="DH84" s="6"/>
      <c r="DI84" s="5"/>
      <c r="DJ84" s="5"/>
      <c r="DK84" s="4"/>
      <c r="DL84" s="6"/>
      <c r="DM84" s="4"/>
      <c r="DN84" s="6"/>
      <c r="DO84" s="5"/>
      <c r="DP84" s="5"/>
      <c r="DQ84" s="4">
        <v>2</v>
      </c>
      <c r="DR84" s="6">
        <v>82.2</v>
      </c>
      <c r="DS84" s="4">
        <v>1</v>
      </c>
      <c r="DT84" s="6">
        <v>41.1</v>
      </c>
      <c r="DU84" s="5">
        <v>1</v>
      </c>
      <c r="DV84" s="5">
        <v>1</v>
      </c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>
        <v>1</v>
      </c>
      <c r="ER84" s="6">
        <v>37.54</v>
      </c>
      <c r="ES84" s="5"/>
      <c r="ET84" s="5"/>
      <c r="EU84" s="4">
        <v>4</v>
      </c>
      <c r="EV84" s="6">
        <v>167.54</v>
      </c>
      <c r="EW84" s="4">
        <v>5</v>
      </c>
      <c r="EX84" s="6">
        <v>216.65</v>
      </c>
      <c r="EY84" s="5">
        <v>-0.2</v>
      </c>
      <c r="EZ84" s="5">
        <v>-0.2267</v>
      </c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  <c r="IA84" s="4"/>
      <c r="IB84" s="6"/>
      <c r="IC84" s="4"/>
      <c r="ID84" s="6"/>
      <c r="IE84" s="5"/>
      <c r="IF84" s="5"/>
      <c r="IG84" s="4"/>
      <c r="IH84" s="6"/>
      <c r="II84" s="4"/>
      <c r="IJ84" s="6"/>
      <c r="IK84" s="5"/>
      <c r="IL84" s="5"/>
      <c r="IM84" s="4"/>
      <c r="IN84" s="6"/>
      <c r="IO84" s="4"/>
      <c r="IP84" s="6"/>
      <c r="IQ84" s="5"/>
      <c r="IR84" s="5"/>
      <c r="IS84" s="4"/>
      <c r="IT84" s="6"/>
      <c r="IU84" s="4"/>
      <c r="IV84" s="6"/>
      <c r="IW84" s="5"/>
      <c r="IX84" s="5"/>
      <c r="IY84" s="4"/>
      <c r="IZ84" s="6"/>
      <c r="JA84" s="4"/>
      <c r="JB84" s="6"/>
      <c r="JC84" s="5"/>
      <c r="JD84" s="5"/>
      <c r="JE84" s="4"/>
      <c r="JF84" s="6"/>
      <c r="JG84" s="4"/>
      <c r="JH84" s="6"/>
      <c r="JI84" s="5"/>
      <c r="JJ84" s="5"/>
      <c r="JK84" s="4">
        <v>445</v>
      </c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>
        <v>115</v>
      </c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>
        <v>255</v>
      </c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>
        <v>430</v>
      </c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</row>
    <row r="85">
      <c r="A85" s="3" t="s">
        <v>148</v>
      </c>
      <c r="B85" s="3" t="s">
        <v>171</v>
      </c>
      <c r="C85" s="3" t="s">
        <v>172</v>
      </c>
      <c r="D85" s="3" t="s">
        <v>173</v>
      </c>
      <c r="E85" s="3" t="s">
        <v>226</v>
      </c>
      <c r="F85" s="3" t="s">
        <v>226</v>
      </c>
      <c r="G85" s="3" t="s">
        <v>226</v>
      </c>
      <c r="H85" s="3" t="s">
        <v>162</v>
      </c>
      <c r="I85" s="3" t="s">
        <v>255</v>
      </c>
      <c r="J85" s="3" t="s">
        <v>289</v>
      </c>
      <c r="K85" s="4">
        <v>132</v>
      </c>
      <c r="L85" s="4">
        <f>=ROUNDDOWN(8.25,0)</f>
      </c>
      <c r="M85" s="4"/>
      <c r="N85" s="5">
        <v>1</v>
      </c>
      <c r="O85" s="4"/>
      <c r="P85" s="4">
        <f>=ROUNDDOWN({0},0)</f>
      </c>
      <c r="Q85" s="4"/>
      <c r="R85" s="5"/>
      <c r="S85" s="4">
        <v>13</v>
      </c>
      <c r="T85" s="6">
        <v>1266.97</v>
      </c>
      <c r="U85" s="4">
        <v>16</v>
      </c>
      <c r="V85" s="6">
        <v>1732.15</v>
      </c>
      <c r="W85" s="5">
        <v>-0.1875</v>
      </c>
      <c r="X85" s="5">
        <v>-0.2686</v>
      </c>
      <c r="Y85" s="4"/>
      <c r="Z85" s="6"/>
      <c r="AA85" s="4"/>
      <c r="AB85" s="6"/>
      <c r="AC85" s="5"/>
      <c r="AD85" s="5"/>
      <c r="AE85" s="4">
        <v>2</v>
      </c>
      <c r="AF85" s="6">
        <v>183.5</v>
      </c>
      <c r="AG85" s="4"/>
      <c r="AH85" s="6"/>
      <c r="AI85" s="5"/>
      <c r="AJ85" s="5"/>
      <c r="AK85" s="4">
        <v>3</v>
      </c>
      <c r="AL85" s="6">
        <v>295.77</v>
      </c>
      <c r="AM85" s="4">
        <v>2</v>
      </c>
      <c r="AN85" s="6">
        <v>193.16</v>
      </c>
      <c r="AO85" s="5">
        <v>0.5</v>
      </c>
      <c r="AP85" s="5">
        <v>0.5312</v>
      </c>
      <c r="AQ85" s="4">
        <v>8</v>
      </c>
      <c r="AR85" s="6">
        <v>787.7</v>
      </c>
      <c r="AS85" s="4">
        <v>7</v>
      </c>
      <c r="AT85" s="6">
        <v>818.79</v>
      </c>
      <c r="AU85" s="5">
        <v>0.1429</v>
      </c>
      <c r="AV85" s="5">
        <v>-0.038</v>
      </c>
      <c r="AW85" s="4"/>
      <c r="AX85" s="6"/>
      <c r="AY85" s="4">
        <v>2</v>
      </c>
      <c r="AZ85" s="6">
        <v>200.73</v>
      </c>
      <c r="BA85" s="5"/>
      <c r="BB85" s="5"/>
      <c r="BC85" s="4"/>
      <c r="BD85" s="6"/>
      <c r="BE85" s="4">
        <v>2</v>
      </c>
      <c r="BF85" s="6">
        <v>201.1</v>
      </c>
      <c r="BG85" s="5"/>
      <c r="BH85" s="5"/>
      <c r="BI85" s="4"/>
      <c r="BJ85" s="6"/>
      <c r="BK85" s="4"/>
      <c r="BL85" s="6"/>
      <c r="BM85" s="5"/>
      <c r="BN85" s="5"/>
      <c r="BO85" s="4"/>
      <c r="BP85" s="6"/>
      <c r="BQ85" s="4">
        <v>2</v>
      </c>
      <c r="BR85" s="6">
        <v>193.18</v>
      </c>
      <c r="BS85" s="5"/>
      <c r="BT85" s="5"/>
      <c r="BU85" s="4"/>
      <c r="BV85" s="6"/>
      <c r="BW85" s="4"/>
      <c r="BX85" s="6"/>
      <c r="BY85" s="5"/>
      <c r="BZ85" s="5"/>
      <c r="CA85" s="4"/>
      <c r="CB85" s="6"/>
      <c r="CC85" s="4"/>
      <c r="CD85" s="6"/>
      <c r="CE85" s="5"/>
      <c r="CF85" s="5"/>
      <c r="CG85" s="4"/>
      <c r="CH85" s="6"/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/>
      <c r="CT85" s="6"/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/>
      <c r="DF85" s="6"/>
      <c r="DG85" s="4">
        <v>1</v>
      </c>
      <c r="DH85" s="6">
        <v>125.19</v>
      </c>
      <c r="DI85" s="5"/>
      <c r="DJ85" s="5"/>
      <c r="DK85" s="4"/>
      <c r="DL85" s="6"/>
      <c r="DM85" s="4"/>
      <c r="DN85" s="6"/>
      <c r="DO85" s="5"/>
      <c r="DP85" s="5"/>
      <c r="DQ85" s="4"/>
      <c r="DR85" s="6"/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  <c r="IA85" s="4"/>
      <c r="IB85" s="6"/>
      <c r="IC85" s="4"/>
      <c r="ID85" s="6"/>
      <c r="IE85" s="5"/>
      <c r="IF85" s="5"/>
      <c r="IG85" s="4"/>
      <c r="IH85" s="6"/>
      <c r="II85" s="4"/>
      <c r="IJ85" s="6"/>
      <c r="IK85" s="5"/>
      <c r="IL85" s="5"/>
      <c r="IM85" s="4"/>
      <c r="IN85" s="6"/>
      <c r="IO85" s="4"/>
      <c r="IP85" s="6"/>
      <c r="IQ85" s="5"/>
      <c r="IR85" s="5"/>
      <c r="IS85" s="4"/>
      <c r="IT85" s="6"/>
      <c r="IU85" s="4"/>
      <c r="IV85" s="6"/>
      <c r="IW85" s="5"/>
      <c r="IX85" s="5"/>
      <c r="IY85" s="4"/>
      <c r="IZ85" s="6"/>
      <c r="JA85" s="4"/>
      <c r="JB85" s="6"/>
      <c r="JC85" s="5"/>
      <c r="JD85" s="5"/>
      <c r="JE85" s="4"/>
      <c r="JF85" s="6"/>
      <c r="JG85" s="4"/>
      <c r="JH85" s="6"/>
      <c r="JI85" s="5"/>
      <c r="JJ85" s="5"/>
      <c r="JK85" s="4">
        <v>132</v>
      </c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</row>
    <row r="86">
      <c r="A86" s="3" t="s">
        <v>148</v>
      </c>
      <c r="B86" s="3" t="s">
        <v>175</v>
      </c>
      <c r="C86" s="3" t="s">
        <v>199</v>
      </c>
      <c r="D86" s="3" t="s">
        <v>200</v>
      </c>
      <c r="E86" s="3" t="s">
        <v>227</v>
      </c>
      <c r="F86" s="3" t="s">
        <v>182</v>
      </c>
      <c r="G86" s="3" t="s">
        <v>182</v>
      </c>
      <c r="H86" s="3" t="s">
        <v>162</v>
      </c>
      <c r="I86" s="3" t="s">
        <v>255</v>
      </c>
      <c r="J86" s="3" t="s">
        <v>261</v>
      </c>
      <c r="K86" s="4">
        <v>924</v>
      </c>
      <c r="L86" s="4">
        <f>=ROUNDDOWN(23.1,0)</f>
      </c>
      <c r="M86" s="4"/>
      <c r="N86" s="5">
        <v>1</v>
      </c>
      <c r="O86" s="4"/>
      <c r="P86" s="4">
        <f>=ROUNDDOWN({0},0)</f>
      </c>
      <c r="Q86" s="4"/>
      <c r="R86" s="5"/>
      <c r="S86" s="4">
        <v>67</v>
      </c>
      <c r="T86" s="6">
        <v>1216.4</v>
      </c>
      <c r="U86" s="4">
        <v>71</v>
      </c>
      <c r="V86" s="6">
        <v>1329.32</v>
      </c>
      <c r="W86" s="5">
        <v>-0.0563</v>
      </c>
      <c r="X86" s="5">
        <v>-0.0849</v>
      </c>
      <c r="Y86" s="4"/>
      <c r="Z86" s="6"/>
      <c r="AA86" s="4"/>
      <c r="AB86" s="6"/>
      <c r="AC86" s="5"/>
      <c r="AD86" s="5"/>
      <c r="AE86" s="4"/>
      <c r="AF86" s="6"/>
      <c r="AG86" s="4"/>
      <c r="AH86" s="6"/>
      <c r="AI86" s="5"/>
      <c r="AJ86" s="5"/>
      <c r="AK86" s="4">
        <v>6</v>
      </c>
      <c r="AL86" s="6">
        <v>112.62</v>
      </c>
      <c r="AM86" s="4"/>
      <c r="AN86" s="6"/>
      <c r="AO86" s="5"/>
      <c r="AP86" s="5"/>
      <c r="AQ86" s="4">
        <v>3</v>
      </c>
      <c r="AR86" s="6">
        <v>55.08</v>
      </c>
      <c r="AS86" s="4">
        <v>7</v>
      </c>
      <c r="AT86" s="6">
        <v>128.52</v>
      </c>
      <c r="AU86" s="5">
        <v>-0.5714</v>
      </c>
      <c r="AV86" s="5">
        <v>-0.5714</v>
      </c>
      <c r="AW86" s="4"/>
      <c r="AX86" s="6"/>
      <c r="AY86" s="4"/>
      <c r="AZ86" s="6"/>
      <c r="BA86" s="5"/>
      <c r="BB86" s="5"/>
      <c r="BC86" s="4">
        <v>5</v>
      </c>
      <c r="BD86" s="6">
        <v>96.35</v>
      </c>
      <c r="BE86" s="4">
        <v>9</v>
      </c>
      <c r="BF86" s="6">
        <v>173.43</v>
      </c>
      <c r="BG86" s="5">
        <v>-0.4444</v>
      </c>
      <c r="BH86" s="5">
        <v>-0.4444</v>
      </c>
      <c r="BI86" s="4">
        <v>9</v>
      </c>
      <c r="BJ86" s="6">
        <v>144.89</v>
      </c>
      <c r="BK86" s="4">
        <v>32</v>
      </c>
      <c r="BL86" s="6">
        <v>556.59</v>
      </c>
      <c r="BM86" s="5">
        <v>-0.7188</v>
      </c>
      <c r="BN86" s="5">
        <v>-0.7397</v>
      </c>
      <c r="BO86" s="4">
        <v>38</v>
      </c>
      <c r="BP86" s="6">
        <v>697.3</v>
      </c>
      <c r="BQ86" s="4">
        <v>22</v>
      </c>
      <c r="BR86" s="6">
        <v>452.42</v>
      </c>
      <c r="BS86" s="5">
        <v>0.7273</v>
      </c>
      <c r="BT86" s="5">
        <v>0.5413</v>
      </c>
      <c r="BU86" s="4">
        <v>6</v>
      </c>
      <c r="BV86" s="6">
        <v>110.16</v>
      </c>
      <c r="BW86" s="4">
        <v>1</v>
      </c>
      <c r="BX86" s="6">
        <v>18.36</v>
      </c>
      <c r="BY86" s="5">
        <v>5</v>
      </c>
      <c r="BZ86" s="5">
        <v>5</v>
      </c>
      <c r="CA86" s="4"/>
      <c r="CB86" s="6"/>
      <c r="CC86" s="4"/>
      <c r="CD86" s="6"/>
      <c r="CE86" s="5"/>
      <c r="CF86" s="5"/>
      <c r="CG86" s="4"/>
      <c r="CH86" s="6"/>
      <c r="CI86" s="4"/>
      <c r="CJ86" s="6"/>
      <c r="CK86" s="5"/>
      <c r="CL86" s="5"/>
      <c r="CM86" s="4"/>
      <c r="CN86" s="6"/>
      <c r="CO86" s="4"/>
      <c r="CP86" s="6"/>
      <c r="CQ86" s="5"/>
      <c r="CR86" s="5"/>
      <c r="CS86" s="4"/>
      <c r="CT86" s="6"/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  <c r="IA86" s="4"/>
      <c r="IB86" s="6"/>
      <c r="IC86" s="4"/>
      <c r="ID86" s="6"/>
      <c r="IE86" s="5"/>
      <c r="IF86" s="5"/>
      <c r="IG86" s="4"/>
      <c r="IH86" s="6"/>
      <c r="II86" s="4"/>
      <c r="IJ86" s="6"/>
      <c r="IK86" s="5"/>
      <c r="IL86" s="5"/>
      <c r="IM86" s="4"/>
      <c r="IN86" s="6"/>
      <c r="IO86" s="4"/>
      <c r="IP86" s="6"/>
      <c r="IQ86" s="5"/>
      <c r="IR86" s="5"/>
      <c r="IS86" s="4"/>
      <c r="IT86" s="6"/>
      <c r="IU86" s="4"/>
      <c r="IV86" s="6"/>
      <c r="IW86" s="5"/>
      <c r="IX86" s="5"/>
      <c r="IY86" s="4"/>
      <c r="IZ86" s="6"/>
      <c r="JA86" s="4"/>
      <c r="JB86" s="6"/>
      <c r="JC86" s="5"/>
      <c r="JD86" s="5"/>
      <c r="JE86" s="4"/>
      <c r="JF86" s="6"/>
      <c r="JG86" s="4"/>
      <c r="JH86" s="6"/>
      <c r="JI86" s="5"/>
      <c r="JJ86" s="5"/>
      <c r="JK86" s="4">
        <v>924</v>
      </c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</row>
    <row r="87">
      <c r="A87" s="3" t="s">
        <v>148</v>
      </c>
      <c r="B87" s="3" t="s">
        <v>171</v>
      </c>
      <c r="C87" s="3" t="s">
        <v>172</v>
      </c>
      <c r="D87" s="3" t="s">
        <v>173</v>
      </c>
      <c r="E87" s="3" t="s">
        <v>228</v>
      </c>
      <c r="F87" s="3" t="s">
        <v>228</v>
      </c>
      <c r="G87" s="3" t="s">
        <v>228</v>
      </c>
      <c r="H87" s="3" t="s">
        <v>162</v>
      </c>
      <c r="I87" s="3" t="s">
        <v>255</v>
      </c>
      <c r="J87" s="3" t="s">
        <v>289</v>
      </c>
      <c r="K87" s="4">
        <v>74</v>
      </c>
      <c r="L87" s="4">
        <f>=ROUNDDOWN(7.4,0)</f>
      </c>
      <c r="M87" s="4"/>
      <c r="N87" s="5">
        <v>1</v>
      </c>
      <c r="O87" s="4"/>
      <c r="P87" s="4">
        <f>=ROUNDDOWN({0},0)</f>
      </c>
      <c r="Q87" s="4"/>
      <c r="R87" s="5"/>
      <c r="S87" s="4">
        <v>11</v>
      </c>
      <c r="T87" s="6">
        <v>1170.06</v>
      </c>
      <c r="U87" s="4">
        <v>11</v>
      </c>
      <c r="V87" s="6">
        <v>1356.43</v>
      </c>
      <c r="W87" s="5"/>
      <c r="X87" s="5">
        <v>-0.1374</v>
      </c>
      <c r="Y87" s="4">
        <v>2</v>
      </c>
      <c r="Z87" s="6">
        <v>193.76</v>
      </c>
      <c r="AA87" s="4"/>
      <c r="AB87" s="6"/>
      <c r="AC87" s="5"/>
      <c r="AD87" s="5"/>
      <c r="AE87" s="4">
        <v>1</v>
      </c>
      <c r="AF87" s="6">
        <v>114.68</v>
      </c>
      <c r="AG87" s="4">
        <v>1</v>
      </c>
      <c r="AH87" s="6">
        <v>120.72</v>
      </c>
      <c r="AI87" s="5"/>
      <c r="AJ87" s="5">
        <v>-0.05</v>
      </c>
      <c r="AK87" s="4">
        <v>2</v>
      </c>
      <c r="AL87" s="6">
        <v>271.62</v>
      </c>
      <c r="AM87" s="4">
        <v>2</v>
      </c>
      <c r="AN87" s="6">
        <v>241.44</v>
      </c>
      <c r="AO87" s="5"/>
      <c r="AP87" s="5">
        <v>0.125</v>
      </c>
      <c r="AQ87" s="4">
        <v>2</v>
      </c>
      <c r="AR87" s="6">
        <v>228</v>
      </c>
      <c r="AS87" s="4">
        <v>3</v>
      </c>
      <c r="AT87" s="6">
        <v>360</v>
      </c>
      <c r="AU87" s="5">
        <v>-0.3333</v>
      </c>
      <c r="AV87" s="5">
        <v>-0.3667</v>
      </c>
      <c r="AW87" s="4"/>
      <c r="AX87" s="6"/>
      <c r="AY87" s="4">
        <v>2</v>
      </c>
      <c r="AZ87" s="6">
        <v>233.28</v>
      </c>
      <c r="BA87" s="5"/>
      <c r="BB87" s="5"/>
      <c r="BC87" s="4">
        <v>4</v>
      </c>
      <c r="BD87" s="6">
        <v>362</v>
      </c>
      <c r="BE87" s="4"/>
      <c r="BF87" s="6"/>
      <c r="BG87" s="5"/>
      <c r="BH87" s="5"/>
      <c r="BI87" s="4"/>
      <c r="BJ87" s="6"/>
      <c r="BK87" s="4"/>
      <c r="BL87" s="6"/>
      <c r="BM87" s="5"/>
      <c r="BN87" s="5"/>
      <c r="BO87" s="4"/>
      <c r="BP87" s="6"/>
      <c r="BQ87" s="4">
        <v>1</v>
      </c>
      <c r="BR87" s="6">
        <v>115.91</v>
      </c>
      <c r="BS87" s="5"/>
      <c r="BT87" s="5"/>
      <c r="BU87" s="4"/>
      <c r="BV87" s="6"/>
      <c r="BW87" s="4"/>
      <c r="BX87" s="6"/>
      <c r="BY87" s="5"/>
      <c r="BZ87" s="5"/>
      <c r="CA87" s="4"/>
      <c r="CB87" s="6"/>
      <c r="CC87" s="4"/>
      <c r="CD87" s="6"/>
      <c r="CE87" s="5"/>
      <c r="CF87" s="5"/>
      <c r="CG87" s="4"/>
      <c r="CH87" s="6"/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>
        <v>2</v>
      </c>
      <c r="GB87" s="6">
        <v>285.08</v>
      </c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  <c r="IA87" s="4"/>
      <c r="IB87" s="6"/>
      <c r="IC87" s="4"/>
      <c r="ID87" s="6"/>
      <c r="IE87" s="5"/>
      <c r="IF87" s="5"/>
      <c r="IG87" s="4"/>
      <c r="IH87" s="6"/>
      <c r="II87" s="4"/>
      <c r="IJ87" s="6"/>
      <c r="IK87" s="5"/>
      <c r="IL87" s="5"/>
      <c r="IM87" s="4"/>
      <c r="IN87" s="6"/>
      <c r="IO87" s="4"/>
      <c r="IP87" s="6"/>
      <c r="IQ87" s="5"/>
      <c r="IR87" s="5"/>
      <c r="IS87" s="4"/>
      <c r="IT87" s="6"/>
      <c r="IU87" s="4"/>
      <c r="IV87" s="6"/>
      <c r="IW87" s="5"/>
      <c r="IX87" s="5"/>
      <c r="IY87" s="4"/>
      <c r="IZ87" s="6"/>
      <c r="JA87" s="4"/>
      <c r="JB87" s="6"/>
      <c r="JC87" s="5"/>
      <c r="JD87" s="5"/>
      <c r="JE87" s="4"/>
      <c r="JF87" s="6"/>
      <c r="JG87" s="4"/>
      <c r="JH87" s="6"/>
      <c r="JI87" s="5"/>
      <c r="JJ87" s="5"/>
      <c r="JK87" s="4">
        <v>74</v>
      </c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</row>
    <row r="88">
      <c r="A88" s="3" t="s">
        <v>148</v>
      </c>
      <c r="B88" s="3" t="s">
        <v>171</v>
      </c>
      <c r="C88" s="3" t="s">
        <v>172</v>
      </c>
      <c r="D88" s="3" t="s">
        <v>173</v>
      </c>
      <c r="E88" s="3" t="s">
        <v>229</v>
      </c>
      <c r="F88" s="3" t="s">
        <v>230</v>
      </c>
      <c r="G88" s="3" t="s">
        <v>230</v>
      </c>
      <c r="H88" s="3" t="s">
        <v>162</v>
      </c>
      <c r="I88" s="3" t="s">
        <v>255</v>
      </c>
      <c r="J88" s="3" t="s">
        <v>289</v>
      </c>
      <c r="K88" s="4">
        <v>361</v>
      </c>
      <c r="L88" s="4">
        <f>=ROUNDDOWN(27.7692307692308,0)</f>
      </c>
      <c r="M88" s="4">
        <v>220</v>
      </c>
      <c r="N88" s="5">
        <v>1</v>
      </c>
      <c r="O88" s="4"/>
      <c r="P88" s="4">
        <f>=ROUNDDOWN({0},0)</f>
      </c>
      <c r="Q88" s="4"/>
      <c r="R88" s="5"/>
      <c r="S88" s="4">
        <v>18</v>
      </c>
      <c r="T88" s="6">
        <v>1141.18</v>
      </c>
      <c r="U88" s="4">
        <v>27</v>
      </c>
      <c r="V88" s="6">
        <v>1826.97</v>
      </c>
      <c r="W88" s="5">
        <v>-0.3333</v>
      </c>
      <c r="X88" s="5">
        <v>-0.3754</v>
      </c>
      <c r="Y88" s="4"/>
      <c r="Z88" s="6"/>
      <c r="AA88" s="4"/>
      <c r="AB88" s="6"/>
      <c r="AC88" s="5"/>
      <c r="AD88" s="5"/>
      <c r="AE88" s="4">
        <v>3</v>
      </c>
      <c r="AF88" s="6">
        <v>204.19</v>
      </c>
      <c r="AG88" s="4">
        <v>7</v>
      </c>
      <c r="AH88" s="6">
        <v>402.88</v>
      </c>
      <c r="AI88" s="5">
        <v>-0.5714</v>
      </c>
      <c r="AJ88" s="5">
        <v>-0.4932</v>
      </c>
      <c r="AK88" s="4">
        <v>3</v>
      </c>
      <c r="AL88" s="6">
        <v>207.45</v>
      </c>
      <c r="AM88" s="4"/>
      <c r="AN88" s="6"/>
      <c r="AO88" s="5"/>
      <c r="AP88" s="5"/>
      <c r="AQ88" s="4">
        <v>9</v>
      </c>
      <c r="AR88" s="6">
        <v>544.41</v>
      </c>
      <c r="AS88" s="4">
        <v>2</v>
      </c>
      <c r="AT88" s="6">
        <v>131.98</v>
      </c>
      <c r="AU88" s="5">
        <v>3.5</v>
      </c>
      <c r="AV88" s="5">
        <v>3.1249</v>
      </c>
      <c r="AW88" s="4"/>
      <c r="AX88" s="6"/>
      <c r="AY88" s="4">
        <v>4</v>
      </c>
      <c r="AZ88" s="6">
        <v>287.71</v>
      </c>
      <c r="BA88" s="5"/>
      <c r="BB88" s="5"/>
      <c r="BC88" s="4">
        <v>1</v>
      </c>
      <c r="BD88" s="6">
        <v>59.03</v>
      </c>
      <c r="BE88" s="4">
        <v>1</v>
      </c>
      <c r="BF88" s="6">
        <v>59.03</v>
      </c>
      <c r="BG88" s="5"/>
      <c r="BH88" s="5"/>
      <c r="BI88" s="4"/>
      <c r="BJ88" s="6"/>
      <c r="BK88" s="4"/>
      <c r="BL88" s="6"/>
      <c r="BM88" s="5"/>
      <c r="BN88" s="5"/>
      <c r="BO88" s="4">
        <v>1</v>
      </c>
      <c r="BP88" s="6">
        <v>60.05</v>
      </c>
      <c r="BQ88" s="4">
        <v>1</v>
      </c>
      <c r="BR88" s="6">
        <v>80.07</v>
      </c>
      <c r="BS88" s="5"/>
      <c r="BT88" s="5">
        <v>-0.25</v>
      </c>
      <c r="BU88" s="4"/>
      <c r="BV88" s="6"/>
      <c r="BW88" s="4"/>
      <c r="BX88" s="6"/>
      <c r="BY88" s="5"/>
      <c r="BZ88" s="5"/>
      <c r="CA88" s="4"/>
      <c r="CB88" s="6"/>
      <c r="CC88" s="4"/>
      <c r="CD88" s="6"/>
      <c r="CE88" s="5"/>
      <c r="CF88" s="5"/>
      <c r="CG88" s="4"/>
      <c r="CH88" s="6"/>
      <c r="CI88" s="4"/>
      <c r="CJ88" s="6"/>
      <c r="CK88" s="5"/>
      <c r="CL88" s="5"/>
      <c r="CM88" s="4"/>
      <c r="CN88" s="6"/>
      <c r="CO88" s="4">
        <v>1</v>
      </c>
      <c r="CP88" s="6">
        <v>69.78</v>
      </c>
      <c r="CQ88" s="5"/>
      <c r="CR88" s="5"/>
      <c r="CS88" s="4"/>
      <c r="CT88" s="6"/>
      <c r="CU88" s="4"/>
      <c r="CV88" s="6"/>
      <c r="CW88" s="5"/>
      <c r="CX88" s="5"/>
      <c r="CY88" s="4"/>
      <c r="CZ88" s="6"/>
      <c r="DA88" s="4">
        <v>1</v>
      </c>
      <c r="DB88" s="6">
        <v>65.51</v>
      </c>
      <c r="DC88" s="5"/>
      <c r="DD88" s="5"/>
      <c r="DE88" s="4"/>
      <c r="DF88" s="6"/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/>
      <c r="DR88" s="6"/>
      <c r="DS88" s="4"/>
      <c r="DT88" s="6"/>
      <c r="DU88" s="5"/>
      <c r="DV88" s="5"/>
      <c r="DW88" s="4"/>
      <c r="DX88" s="6"/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>
        <v>1</v>
      </c>
      <c r="EP88" s="6">
        <v>66.05</v>
      </c>
      <c r="EQ88" s="4">
        <v>8</v>
      </c>
      <c r="ER88" s="6">
        <v>588.5</v>
      </c>
      <c r="ES88" s="5">
        <v>-0.875</v>
      </c>
      <c r="ET88" s="5">
        <v>-0.8878</v>
      </c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>
        <v>2</v>
      </c>
      <c r="GB88" s="6">
        <v>141.51</v>
      </c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  <c r="IA88" s="4"/>
      <c r="IB88" s="6"/>
      <c r="IC88" s="4"/>
      <c r="ID88" s="6"/>
      <c r="IE88" s="5"/>
      <c r="IF88" s="5"/>
      <c r="IG88" s="4"/>
      <c r="IH88" s="6"/>
      <c r="II88" s="4"/>
      <c r="IJ88" s="6"/>
      <c r="IK88" s="5"/>
      <c r="IL88" s="5"/>
      <c r="IM88" s="4"/>
      <c r="IN88" s="6"/>
      <c r="IO88" s="4"/>
      <c r="IP88" s="6"/>
      <c r="IQ88" s="5"/>
      <c r="IR88" s="5"/>
      <c r="IS88" s="4"/>
      <c r="IT88" s="6"/>
      <c r="IU88" s="4"/>
      <c r="IV88" s="6"/>
      <c r="IW88" s="5"/>
      <c r="IX88" s="5"/>
      <c r="IY88" s="4"/>
      <c r="IZ88" s="6"/>
      <c r="JA88" s="4"/>
      <c r="JB88" s="6"/>
      <c r="JC88" s="5"/>
      <c r="JD88" s="5"/>
      <c r="JE88" s="4"/>
      <c r="JF88" s="6"/>
      <c r="JG88" s="4"/>
      <c r="JH88" s="6"/>
      <c r="JI88" s="5"/>
      <c r="JJ88" s="5"/>
      <c r="JK88" s="4">
        <v>195</v>
      </c>
      <c r="JL88" s="4"/>
      <c r="JM88" s="4"/>
      <c r="JN88" s="4"/>
      <c r="JO88" s="4">
        <v>166</v>
      </c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>
        <v>220</v>
      </c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</row>
    <row r="89">
      <c r="A89" s="3" t="s">
        <v>148</v>
      </c>
      <c r="B89" s="3" t="s">
        <v>171</v>
      </c>
      <c r="C89" s="3" t="s">
        <v>155</v>
      </c>
      <c r="D89" s="3" t="s">
        <v>156</v>
      </c>
      <c r="E89" s="3" t="s">
        <v>231</v>
      </c>
      <c r="F89" s="3" t="s">
        <v>231</v>
      </c>
      <c r="G89" s="3" t="s">
        <v>231</v>
      </c>
      <c r="H89" s="3" t="s">
        <v>182</v>
      </c>
      <c r="I89" s="3" t="s">
        <v>255</v>
      </c>
      <c r="J89" s="3" t="s">
        <v>261</v>
      </c>
      <c r="K89" s="4">
        <v>783</v>
      </c>
      <c r="L89" s="4">
        <f>=ROUNDDOWN(26.1,0)</f>
      </c>
      <c r="M89" s="4">
        <v>310</v>
      </c>
      <c r="N89" s="5">
        <v>1</v>
      </c>
      <c r="O89" s="4"/>
      <c r="P89" s="4">
        <f>=ROUNDDOWN({0},0)</f>
      </c>
      <c r="Q89" s="4"/>
      <c r="R89" s="5"/>
      <c r="S89" s="4">
        <v>26</v>
      </c>
      <c r="T89" s="6">
        <v>1041.09</v>
      </c>
      <c r="U89" s="4">
        <v>49</v>
      </c>
      <c r="V89" s="6">
        <v>1958.87</v>
      </c>
      <c r="W89" s="5">
        <v>-0.4694</v>
      </c>
      <c r="X89" s="5">
        <v>-0.4685</v>
      </c>
      <c r="Y89" s="4">
        <v>1</v>
      </c>
      <c r="Z89" s="6">
        <v>43.8</v>
      </c>
      <c r="AA89" s="4"/>
      <c r="AB89" s="6"/>
      <c r="AC89" s="5"/>
      <c r="AD89" s="5"/>
      <c r="AE89" s="4">
        <v>5</v>
      </c>
      <c r="AF89" s="6">
        <v>178.5</v>
      </c>
      <c r="AG89" s="4">
        <v>1</v>
      </c>
      <c r="AH89" s="6">
        <v>36.75</v>
      </c>
      <c r="AI89" s="5">
        <v>4</v>
      </c>
      <c r="AJ89" s="5">
        <v>3.8571</v>
      </c>
      <c r="AK89" s="4">
        <v>1</v>
      </c>
      <c r="AL89" s="6">
        <v>41.99</v>
      </c>
      <c r="AM89" s="4"/>
      <c r="AN89" s="6"/>
      <c r="AO89" s="5"/>
      <c r="AP89" s="5"/>
      <c r="AQ89" s="4">
        <v>7</v>
      </c>
      <c r="AR89" s="6">
        <v>269.97</v>
      </c>
      <c r="AS89" s="4">
        <v>34</v>
      </c>
      <c r="AT89" s="6">
        <v>1360.63</v>
      </c>
      <c r="AU89" s="5">
        <v>-0.7941</v>
      </c>
      <c r="AV89" s="5">
        <v>-0.8016</v>
      </c>
      <c r="AW89" s="4">
        <v>5</v>
      </c>
      <c r="AX89" s="6">
        <v>199.78</v>
      </c>
      <c r="AY89" s="4">
        <v>13</v>
      </c>
      <c r="AZ89" s="6">
        <v>502.18</v>
      </c>
      <c r="BA89" s="5">
        <v>-0.6154</v>
      </c>
      <c r="BB89" s="5">
        <v>-0.6022</v>
      </c>
      <c r="BC89" s="4">
        <v>4</v>
      </c>
      <c r="BD89" s="6">
        <v>157.48</v>
      </c>
      <c r="BE89" s="4"/>
      <c r="BF89" s="6"/>
      <c r="BG89" s="5"/>
      <c r="BH89" s="5"/>
      <c r="BI89" s="4">
        <v>1</v>
      </c>
      <c r="BJ89" s="6">
        <v>39.99</v>
      </c>
      <c r="BK89" s="4"/>
      <c r="BL89" s="6"/>
      <c r="BM89" s="5"/>
      <c r="BN89" s="5"/>
      <c r="BO89" s="4">
        <v>1</v>
      </c>
      <c r="BP89" s="6">
        <v>45.19</v>
      </c>
      <c r="BQ89" s="4">
        <v>1</v>
      </c>
      <c r="BR89" s="6">
        <v>59.31</v>
      </c>
      <c r="BS89" s="5"/>
      <c r="BT89" s="5">
        <v>-0.2381</v>
      </c>
      <c r="BU89" s="4"/>
      <c r="BV89" s="6"/>
      <c r="BW89" s="4"/>
      <c r="BX89" s="6"/>
      <c r="BY89" s="5"/>
      <c r="BZ89" s="5"/>
      <c r="CA89" s="4"/>
      <c r="CB89" s="6"/>
      <c r="CC89" s="4"/>
      <c r="CD89" s="6"/>
      <c r="CE89" s="5"/>
      <c r="CF89" s="5"/>
      <c r="CG89" s="4"/>
      <c r="CH89" s="6"/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/>
      <c r="CT89" s="6"/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/>
      <c r="DF89" s="6"/>
      <c r="DG89" s="4"/>
      <c r="DH89" s="6"/>
      <c r="DI89" s="5"/>
      <c r="DJ89" s="5"/>
      <c r="DK89" s="4">
        <v>1</v>
      </c>
      <c r="DL89" s="6">
        <v>64.39</v>
      </c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/>
      <c r="ED89" s="6"/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/>
      <c r="EP89" s="6"/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  <c r="IA89" s="4"/>
      <c r="IB89" s="6"/>
      <c r="IC89" s="4"/>
      <c r="ID89" s="6"/>
      <c r="IE89" s="5"/>
      <c r="IF89" s="5"/>
      <c r="IG89" s="4"/>
      <c r="IH89" s="6"/>
      <c r="II89" s="4"/>
      <c r="IJ89" s="6"/>
      <c r="IK89" s="5"/>
      <c r="IL89" s="5"/>
      <c r="IM89" s="4"/>
      <c r="IN89" s="6"/>
      <c r="IO89" s="4"/>
      <c r="IP89" s="6"/>
      <c r="IQ89" s="5"/>
      <c r="IR89" s="5"/>
      <c r="IS89" s="4"/>
      <c r="IT89" s="6"/>
      <c r="IU89" s="4"/>
      <c r="IV89" s="6"/>
      <c r="IW89" s="5"/>
      <c r="IX89" s="5"/>
      <c r="IY89" s="4"/>
      <c r="IZ89" s="6"/>
      <c r="JA89" s="4"/>
      <c r="JB89" s="6"/>
      <c r="JC89" s="5"/>
      <c r="JD89" s="5"/>
      <c r="JE89" s="4"/>
      <c r="JF89" s="6"/>
      <c r="JG89" s="4"/>
      <c r="JH89" s="6"/>
      <c r="JI89" s="5"/>
      <c r="JJ89" s="5"/>
      <c r="JK89" s="4">
        <v>783</v>
      </c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>
        <v>310</v>
      </c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</row>
    <row r="90">
      <c r="A90" s="3" t="s">
        <v>148</v>
      </c>
      <c r="B90" s="3" t="s">
        <v>160</v>
      </c>
      <c r="C90" s="3" t="s">
        <v>150</v>
      </c>
      <c r="D90" s="3" t="s">
        <v>151</v>
      </c>
      <c r="E90" s="3" t="s">
        <v>232</v>
      </c>
      <c r="F90" s="3" t="s">
        <v>232</v>
      </c>
      <c r="G90" s="3" t="s">
        <v>232</v>
      </c>
      <c r="H90" s="3" t="s">
        <v>159</v>
      </c>
      <c r="I90" s="3" t="s">
        <v>255</v>
      </c>
      <c r="J90" s="3" t="s">
        <v>284</v>
      </c>
      <c r="K90" s="4">
        <v>1320</v>
      </c>
      <c r="L90" s="4">
        <f>=ROUNDDOWN(59.1928251121076,0)</f>
      </c>
      <c r="M90" s="4"/>
      <c r="N90" s="5">
        <v>1</v>
      </c>
      <c r="O90" s="4"/>
      <c r="P90" s="4">
        <f>=ROUNDDOWN({0},0)</f>
      </c>
      <c r="Q90" s="4"/>
      <c r="R90" s="5"/>
      <c r="S90" s="4">
        <v>43</v>
      </c>
      <c r="T90" s="6">
        <v>1034.51</v>
      </c>
      <c r="U90" s="4"/>
      <c r="V90" s="6"/>
      <c r="W90" s="5"/>
      <c r="X90" s="5"/>
      <c r="Y90" s="4">
        <v>4</v>
      </c>
      <c r="Z90" s="6">
        <v>98.53</v>
      </c>
      <c r="AA90" s="4"/>
      <c r="AB90" s="6"/>
      <c r="AC90" s="5"/>
      <c r="AD90" s="5"/>
      <c r="AE90" s="4">
        <v>3</v>
      </c>
      <c r="AF90" s="6">
        <v>68.22</v>
      </c>
      <c r="AG90" s="4"/>
      <c r="AH90" s="6"/>
      <c r="AI90" s="5"/>
      <c r="AJ90" s="5"/>
      <c r="AK90" s="4"/>
      <c r="AL90" s="6"/>
      <c r="AM90" s="4"/>
      <c r="AN90" s="6"/>
      <c r="AO90" s="5"/>
      <c r="AP90" s="5"/>
      <c r="AQ90" s="4">
        <v>11</v>
      </c>
      <c r="AR90" s="6">
        <v>265.05</v>
      </c>
      <c r="AS90" s="4"/>
      <c r="AT90" s="6"/>
      <c r="AU90" s="5"/>
      <c r="AV90" s="5"/>
      <c r="AW90" s="4">
        <v>10</v>
      </c>
      <c r="AX90" s="6">
        <v>251</v>
      </c>
      <c r="AY90" s="4"/>
      <c r="AZ90" s="6"/>
      <c r="BA90" s="5"/>
      <c r="BB90" s="5"/>
      <c r="BC90" s="4"/>
      <c r="BD90" s="6"/>
      <c r="BE90" s="4"/>
      <c r="BF90" s="6"/>
      <c r="BG90" s="5"/>
      <c r="BH90" s="5"/>
      <c r="BI90" s="4"/>
      <c r="BJ90" s="6"/>
      <c r="BK90" s="4"/>
      <c r="BL90" s="6"/>
      <c r="BM90" s="5"/>
      <c r="BN90" s="5"/>
      <c r="BO90" s="4">
        <v>1</v>
      </c>
      <c r="BP90" s="6">
        <v>25.42</v>
      </c>
      <c r="BQ90" s="4"/>
      <c r="BR90" s="6"/>
      <c r="BS90" s="5"/>
      <c r="BT90" s="5"/>
      <c r="BU90" s="4">
        <v>13</v>
      </c>
      <c r="BV90" s="6">
        <v>314.91</v>
      </c>
      <c r="BW90" s="4"/>
      <c r="BX90" s="6"/>
      <c r="BY90" s="5"/>
      <c r="BZ90" s="5"/>
      <c r="CA90" s="4"/>
      <c r="CB90" s="6"/>
      <c r="CC90" s="4"/>
      <c r="CD90" s="6"/>
      <c r="CE90" s="5"/>
      <c r="CF90" s="5"/>
      <c r="CG90" s="4"/>
      <c r="CH90" s="6"/>
      <c r="CI90" s="4"/>
      <c r="CJ90" s="6"/>
      <c r="CK90" s="5"/>
      <c r="CL90" s="5"/>
      <c r="CM90" s="4"/>
      <c r="CN90" s="6"/>
      <c r="CO90" s="4"/>
      <c r="CP90" s="6"/>
      <c r="CQ90" s="5"/>
      <c r="CR90" s="5"/>
      <c r="CS90" s="4"/>
      <c r="CT90" s="6"/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/>
      <c r="DF90" s="6"/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>
        <v>1</v>
      </c>
      <c r="DX90" s="6">
        <v>11.38</v>
      </c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  <c r="IA90" s="4"/>
      <c r="IB90" s="6"/>
      <c r="IC90" s="4"/>
      <c r="ID90" s="6"/>
      <c r="IE90" s="5"/>
      <c r="IF90" s="5"/>
      <c r="IG90" s="4"/>
      <c r="IH90" s="6"/>
      <c r="II90" s="4"/>
      <c r="IJ90" s="6"/>
      <c r="IK90" s="5"/>
      <c r="IL90" s="5"/>
      <c r="IM90" s="4"/>
      <c r="IN90" s="6"/>
      <c r="IO90" s="4"/>
      <c r="IP90" s="6"/>
      <c r="IQ90" s="5"/>
      <c r="IR90" s="5"/>
      <c r="IS90" s="4"/>
      <c r="IT90" s="6"/>
      <c r="IU90" s="4"/>
      <c r="IV90" s="6"/>
      <c r="IW90" s="5"/>
      <c r="IX90" s="5"/>
      <c r="IY90" s="4"/>
      <c r="IZ90" s="6"/>
      <c r="JA90" s="4"/>
      <c r="JB90" s="6"/>
      <c r="JC90" s="5"/>
      <c r="JD90" s="5"/>
      <c r="JE90" s="4"/>
      <c r="JF90" s="6"/>
      <c r="JG90" s="4"/>
      <c r="JH90" s="6"/>
      <c r="JI90" s="5"/>
      <c r="JJ90" s="5"/>
      <c r="JK90" s="4">
        <v>1320</v>
      </c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</row>
    <row r="91">
      <c r="A91" s="3" t="s">
        <v>148</v>
      </c>
      <c r="B91" s="3" t="s">
        <v>197</v>
      </c>
      <c r="C91" s="3" t="s">
        <v>150</v>
      </c>
      <c r="D91" s="3" t="s">
        <v>178</v>
      </c>
      <c r="E91" s="3" t="s">
        <v>233</v>
      </c>
      <c r="F91" s="3" t="s">
        <v>233</v>
      </c>
      <c r="G91" s="3" t="s">
        <v>233</v>
      </c>
      <c r="H91" s="3" t="s">
        <v>180</v>
      </c>
      <c r="I91" s="3" t="s">
        <v>290</v>
      </c>
      <c r="J91" s="3" t="s">
        <v>271</v>
      </c>
      <c r="K91" s="4">
        <v>668</v>
      </c>
      <c r="L91" s="4">
        <f>=ROUNDDOWN(47.7142857142857,0)</f>
      </c>
      <c r="M91" s="4"/>
      <c r="N91" s="5">
        <v>1</v>
      </c>
      <c r="O91" s="4"/>
      <c r="P91" s="4">
        <f>=ROUNDDOWN({0},0)</f>
      </c>
      <c r="Q91" s="4"/>
      <c r="R91" s="5"/>
      <c r="S91" s="4">
        <v>10</v>
      </c>
      <c r="T91" s="6">
        <v>1027.18</v>
      </c>
      <c r="U91" s="4">
        <v>27</v>
      </c>
      <c r="V91" s="6">
        <v>2616.64</v>
      </c>
      <c r="W91" s="5">
        <v>-0.6296</v>
      </c>
      <c r="X91" s="5">
        <v>-0.6074</v>
      </c>
      <c r="Y91" s="4"/>
      <c r="Z91" s="6"/>
      <c r="AA91" s="4"/>
      <c r="AB91" s="6"/>
      <c r="AC91" s="5"/>
      <c r="AD91" s="5"/>
      <c r="AE91" s="4">
        <v>5</v>
      </c>
      <c r="AF91" s="6">
        <v>524.96</v>
      </c>
      <c r="AG91" s="4">
        <v>2</v>
      </c>
      <c r="AH91" s="6">
        <v>173.23</v>
      </c>
      <c r="AI91" s="5">
        <v>1.5</v>
      </c>
      <c r="AJ91" s="5">
        <v>2.0304</v>
      </c>
      <c r="AK91" s="4">
        <v>1</v>
      </c>
      <c r="AL91" s="6">
        <v>104.99</v>
      </c>
      <c r="AM91" s="4"/>
      <c r="AN91" s="6"/>
      <c r="AO91" s="5"/>
      <c r="AP91" s="5"/>
      <c r="AQ91" s="4">
        <v>1</v>
      </c>
      <c r="AR91" s="6">
        <v>107.99</v>
      </c>
      <c r="AS91" s="4">
        <v>8</v>
      </c>
      <c r="AT91" s="6">
        <v>701.95</v>
      </c>
      <c r="AU91" s="5">
        <v>-0.875</v>
      </c>
      <c r="AV91" s="5">
        <v>-0.8462</v>
      </c>
      <c r="AW91" s="4"/>
      <c r="AX91" s="6"/>
      <c r="AY91" s="4"/>
      <c r="AZ91" s="6"/>
      <c r="BA91" s="5"/>
      <c r="BB91" s="5"/>
      <c r="BC91" s="4">
        <v>1</v>
      </c>
      <c r="BD91" s="6">
        <v>89.25</v>
      </c>
      <c r="BE91" s="4">
        <v>16</v>
      </c>
      <c r="BF91" s="6">
        <v>1648.37</v>
      </c>
      <c r="BG91" s="5">
        <v>-0.9375</v>
      </c>
      <c r="BH91" s="5">
        <v>-0.9459</v>
      </c>
      <c r="BI91" s="4"/>
      <c r="BJ91" s="6"/>
      <c r="BK91" s="4"/>
      <c r="BL91" s="6"/>
      <c r="BM91" s="5"/>
      <c r="BN91" s="5"/>
      <c r="BO91" s="4">
        <v>1</v>
      </c>
      <c r="BP91" s="6">
        <v>65</v>
      </c>
      <c r="BQ91" s="4"/>
      <c r="BR91" s="6"/>
      <c r="BS91" s="5"/>
      <c r="BT91" s="5"/>
      <c r="BU91" s="4"/>
      <c r="BV91" s="6"/>
      <c r="BW91" s="4"/>
      <c r="BX91" s="6"/>
      <c r="BY91" s="5"/>
      <c r="BZ91" s="5"/>
      <c r="CA91" s="4"/>
      <c r="CB91" s="6"/>
      <c r="CC91" s="4">
        <v>1</v>
      </c>
      <c r="CD91" s="6">
        <v>93.09</v>
      </c>
      <c r="CE91" s="5"/>
      <c r="CF91" s="5"/>
      <c r="CG91" s="4"/>
      <c r="CH91" s="6"/>
      <c r="CI91" s="4"/>
      <c r="CJ91" s="6"/>
      <c r="CK91" s="5"/>
      <c r="CL91" s="5"/>
      <c r="CM91" s="4"/>
      <c r="CN91" s="6"/>
      <c r="CO91" s="4"/>
      <c r="CP91" s="6"/>
      <c r="CQ91" s="5"/>
      <c r="CR91" s="5"/>
      <c r="CS91" s="4"/>
      <c r="CT91" s="6"/>
      <c r="CU91" s="4"/>
      <c r="CV91" s="6"/>
      <c r="CW91" s="5"/>
      <c r="CX91" s="5"/>
      <c r="CY91" s="4"/>
      <c r="CZ91" s="6"/>
      <c r="DA91" s="4"/>
      <c r="DB91" s="6"/>
      <c r="DC91" s="5"/>
      <c r="DD91" s="5"/>
      <c r="DE91" s="4">
        <v>1</v>
      </c>
      <c r="DF91" s="6">
        <v>134.99</v>
      </c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  <c r="IA91" s="4"/>
      <c r="IB91" s="6"/>
      <c r="IC91" s="4"/>
      <c r="ID91" s="6"/>
      <c r="IE91" s="5"/>
      <c r="IF91" s="5"/>
      <c r="IG91" s="4"/>
      <c r="IH91" s="6"/>
      <c r="II91" s="4"/>
      <c r="IJ91" s="6"/>
      <c r="IK91" s="5"/>
      <c r="IL91" s="5"/>
      <c r="IM91" s="4"/>
      <c r="IN91" s="6"/>
      <c r="IO91" s="4"/>
      <c r="IP91" s="6"/>
      <c r="IQ91" s="5"/>
      <c r="IR91" s="5"/>
      <c r="IS91" s="4"/>
      <c r="IT91" s="6"/>
      <c r="IU91" s="4"/>
      <c r="IV91" s="6"/>
      <c r="IW91" s="5"/>
      <c r="IX91" s="5"/>
      <c r="IY91" s="4"/>
      <c r="IZ91" s="6"/>
      <c r="JA91" s="4"/>
      <c r="JB91" s="6"/>
      <c r="JC91" s="5"/>
      <c r="JD91" s="5"/>
      <c r="JE91" s="4"/>
      <c r="JF91" s="6"/>
      <c r="JG91" s="4"/>
      <c r="JH91" s="6"/>
      <c r="JI91" s="5"/>
      <c r="JJ91" s="5"/>
      <c r="JK91" s="4">
        <v>668</v>
      </c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</row>
    <row r="92">
      <c r="A92" s="3" t="s">
        <v>148</v>
      </c>
      <c r="B92" s="3" t="s">
        <v>234</v>
      </c>
      <c r="C92" s="3" t="s">
        <v>150</v>
      </c>
      <c r="D92" s="3" t="s">
        <v>151</v>
      </c>
      <c r="E92" s="3" t="s">
        <v>235</v>
      </c>
      <c r="F92" s="3" t="s">
        <v>236</v>
      </c>
      <c r="G92" s="3" t="s">
        <v>236</v>
      </c>
      <c r="H92" s="3" t="s">
        <v>159</v>
      </c>
      <c r="I92" s="3" t="s">
        <v>255</v>
      </c>
      <c r="J92" s="3" t="s">
        <v>261</v>
      </c>
      <c r="K92" s="4">
        <v>1009</v>
      </c>
      <c r="L92" s="4">
        <f>=ROUNDDOWN(13.2763157894737,0)</f>
      </c>
      <c r="M92" s="4">
        <v>1910</v>
      </c>
      <c r="N92" s="5">
        <v>1</v>
      </c>
      <c r="O92" s="4"/>
      <c r="P92" s="4">
        <f>=ROUNDDOWN({0},0)</f>
      </c>
      <c r="Q92" s="4"/>
      <c r="R92" s="5"/>
      <c r="S92" s="4">
        <v>36</v>
      </c>
      <c r="T92" s="6">
        <v>567.86</v>
      </c>
      <c r="U92" s="4">
        <v>232</v>
      </c>
      <c r="V92" s="6">
        <v>3994.29</v>
      </c>
      <c r="W92" s="5">
        <v>-0.8448</v>
      </c>
      <c r="X92" s="5">
        <v>-0.8578</v>
      </c>
      <c r="Y92" s="4">
        <v>1</v>
      </c>
      <c r="Z92" s="6">
        <v>16.43</v>
      </c>
      <c r="AA92" s="4">
        <v>184</v>
      </c>
      <c r="AB92" s="6">
        <v>3207.59</v>
      </c>
      <c r="AC92" s="5">
        <v>-0.9946</v>
      </c>
      <c r="AD92" s="5">
        <v>-0.9949</v>
      </c>
      <c r="AE92" s="4">
        <v>3</v>
      </c>
      <c r="AF92" s="6">
        <v>51.3</v>
      </c>
      <c r="AG92" s="4">
        <v>7</v>
      </c>
      <c r="AH92" s="6">
        <v>119.7</v>
      </c>
      <c r="AI92" s="5">
        <v>-0.5714</v>
      </c>
      <c r="AJ92" s="5">
        <v>-0.5714</v>
      </c>
      <c r="AK92" s="4">
        <v>7</v>
      </c>
      <c r="AL92" s="6">
        <v>116.98</v>
      </c>
      <c r="AM92" s="4">
        <v>1</v>
      </c>
      <c r="AN92" s="6">
        <v>17.1</v>
      </c>
      <c r="AO92" s="5">
        <v>6</v>
      </c>
      <c r="AP92" s="5">
        <v>5.8409</v>
      </c>
      <c r="AQ92" s="4">
        <v>5</v>
      </c>
      <c r="AR92" s="6">
        <v>85.01</v>
      </c>
      <c r="AS92" s="4">
        <v>10</v>
      </c>
      <c r="AT92" s="6">
        <v>175.03</v>
      </c>
      <c r="AU92" s="5">
        <v>-0.5</v>
      </c>
      <c r="AV92" s="5">
        <v>-0.5143</v>
      </c>
      <c r="AW92" s="4">
        <v>5</v>
      </c>
      <c r="AX92" s="6">
        <v>75.9</v>
      </c>
      <c r="AY92" s="4">
        <v>1</v>
      </c>
      <c r="AZ92" s="6">
        <v>16.22</v>
      </c>
      <c r="BA92" s="5">
        <v>4</v>
      </c>
      <c r="BB92" s="5">
        <v>3.6794</v>
      </c>
      <c r="BC92" s="4">
        <v>5</v>
      </c>
      <c r="BD92" s="6">
        <v>81.08</v>
      </c>
      <c r="BE92" s="4">
        <v>19</v>
      </c>
      <c r="BF92" s="6">
        <v>306.52</v>
      </c>
      <c r="BG92" s="5">
        <v>-0.7368</v>
      </c>
      <c r="BH92" s="5">
        <v>-0.7355</v>
      </c>
      <c r="BI92" s="4">
        <v>5</v>
      </c>
      <c r="BJ92" s="6">
        <v>80.5</v>
      </c>
      <c r="BK92" s="4">
        <v>3</v>
      </c>
      <c r="BL92" s="6">
        <v>43.3</v>
      </c>
      <c r="BM92" s="5">
        <v>0.6667</v>
      </c>
      <c r="BN92" s="5">
        <v>0.8591</v>
      </c>
      <c r="BO92" s="4"/>
      <c r="BP92" s="6"/>
      <c r="BQ92" s="4">
        <v>4</v>
      </c>
      <c r="BR92" s="6">
        <v>63.16</v>
      </c>
      <c r="BS92" s="5"/>
      <c r="BT92" s="5"/>
      <c r="BU92" s="4"/>
      <c r="BV92" s="6"/>
      <c r="BW92" s="4">
        <v>1</v>
      </c>
      <c r="BX92" s="6">
        <v>15.38</v>
      </c>
      <c r="BY92" s="5"/>
      <c r="BZ92" s="5"/>
      <c r="CA92" s="4"/>
      <c r="CB92" s="6"/>
      <c r="CC92" s="4"/>
      <c r="CD92" s="6"/>
      <c r="CE92" s="5"/>
      <c r="CF92" s="5"/>
      <c r="CG92" s="4"/>
      <c r="CH92" s="6"/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/>
      <c r="CT92" s="6"/>
      <c r="CU92" s="4"/>
      <c r="CV92" s="6"/>
      <c r="CW92" s="5"/>
      <c r="CX92" s="5"/>
      <c r="CY92" s="4"/>
      <c r="CZ92" s="6"/>
      <c r="DA92" s="4"/>
      <c r="DB92" s="6"/>
      <c r="DC92" s="5"/>
      <c r="DD92" s="5"/>
      <c r="DE92" s="4"/>
      <c r="DF92" s="6"/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>
        <v>2</v>
      </c>
      <c r="DX92" s="6">
        <v>11.88</v>
      </c>
      <c r="DY92" s="4"/>
      <c r="DZ92" s="6"/>
      <c r="EA92" s="5"/>
      <c r="EB92" s="5"/>
      <c r="EC92" s="4">
        <v>1</v>
      </c>
      <c r="ED92" s="6">
        <v>14.5</v>
      </c>
      <c r="EE92" s="4">
        <v>1</v>
      </c>
      <c r="EF92" s="6">
        <v>14.5</v>
      </c>
      <c r="EG92" s="5"/>
      <c r="EH92" s="5"/>
      <c r="EI92" s="4">
        <v>2</v>
      </c>
      <c r="EJ92" s="6">
        <v>34.28</v>
      </c>
      <c r="EK92" s="4">
        <v>1</v>
      </c>
      <c r="EL92" s="6">
        <v>15.79</v>
      </c>
      <c r="EM92" s="5">
        <v>1</v>
      </c>
      <c r="EN92" s="5">
        <v>1.171</v>
      </c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  <c r="IA92" s="4"/>
      <c r="IB92" s="6"/>
      <c r="IC92" s="4"/>
      <c r="ID92" s="6"/>
      <c r="IE92" s="5"/>
      <c r="IF92" s="5"/>
      <c r="IG92" s="4"/>
      <c r="IH92" s="6"/>
      <c r="II92" s="4"/>
      <c r="IJ92" s="6"/>
      <c r="IK92" s="5"/>
      <c r="IL92" s="5"/>
      <c r="IM92" s="4"/>
      <c r="IN92" s="6"/>
      <c r="IO92" s="4"/>
      <c r="IP92" s="6"/>
      <c r="IQ92" s="5"/>
      <c r="IR92" s="5"/>
      <c r="IS92" s="4"/>
      <c r="IT92" s="6"/>
      <c r="IU92" s="4"/>
      <c r="IV92" s="6"/>
      <c r="IW92" s="5"/>
      <c r="IX92" s="5"/>
      <c r="IY92" s="4"/>
      <c r="IZ92" s="6"/>
      <c r="JA92" s="4"/>
      <c r="JB92" s="6"/>
      <c r="JC92" s="5"/>
      <c r="JD92" s="5"/>
      <c r="JE92" s="4"/>
      <c r="JF92" s="6"/>
      <c r="JG92" s="4"/>
      <c r="JH92" s="6"/>
      <c r="JI92" s="5"/>
      <c r="JJ92" s="5"/>
      <c r="JK92" s="4">
        <v>514</v>
      </c>
      <c r="JL92" s="4"/>
      <c r="JM92" s="4"/>
      <c r="JN92" s="4"/>
      <c r="JO92" s="4">
        <v>495</v>
      </c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>
        <v>600</v>
      </c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>
        <v>850</v>
      </c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>
        <v>70</v>
      </c>
      <c r="LN92" s="4"/>
      <c r="LO92" s="4"/>
      <c r="LP92" s="4"/>
      <c r="LQ92" s="4"/>
      <c r="LR92" s="4"/>
      <c r="LS92" s="4"/>
      <c r="LT92" s="4">
        <v>390</v>
      </c>
      <c r="LU92" s="4"/>
      <c r="LV92" s="4"/>
      <c r="LW92" s="4"/>
      <c r="LX92" s="4"/>
      <c r="LY92" s="4"/>
    </row>
    <row r="93">
      <c r="A93" s="3" t="s">
        <v>148</v>
      </c>
      <c r="B93" s="3" t="s">
        <v>160</v>
      </c>
      <c r="C93" s="3" t="s">
        <v>150</v>
      </c>
      <c r="D93" s="3" t="s">
        <v>178</v>
      </c>
      <c r="E93" s="3" t="s">
        <v>237</v>
      </c>
      <c r="F93" s="3" t="s">
        <v>238</v>
      </c>
      <c r="G93" s="3" t="s">
        <v>237</v>
      </c>
      <c r="H93" s="3" t="s">
        <v>180</v>
      </c>
      <c r="I93" s="3" t="s">
        <v>255</v>
      </c>
      <c r="J93" s="3" t="s">
        <v>261</v>
      </c>
      <c r="K93" s="4">
        <v>394</v>
      </c>
      <c r="L93" s="4">
        <f>=ROUNDDOWN(17.9090909090909,0)</f>
      </c>
      <c r="M93" s="4">
        <v>410</v>
      </c>
      <c r="N93" s="5">
        <v>1</v>
      </c>
      <c r="O93" s="4"/>
      <c r="P93" s="4">
        <f>=ROUNDDOWN({0},0)</f>
      </c>
      <c r="Q93" s="4"/>
      <c r="R93" s="5"/>
      <c r="S93" s="4">
        <v>6</v>
      </c>
      <c r="T93" s="6">
        <v>503.9</v>
      </c>
      <c r="U93" s="4">
        <v>8</v>
      </c>
      <c r="V93" s="6">
        <v>587.15</v>
      </c>
      <c r="W93" s="5">
        <v>-0.25</v>
      </c>
      <c r="X93" s="5">
        <v>-0.1418</v>
      </c>
      <c r="Y93" s="4"/>
      <c r="Z93" s="6"/>
      <c r="AA93" s="4"/>
      <c r="AB93" s="6"/>
      <c r="AC93" s="5"/>
      <c r="AD93" s="5"/>
      <c r="AE93" s="4">
        <v>2</v>
      </c>
      <c r="AF93" s="6">
        <v>169.02</v>
      </c>
      <c r="AG93" s="4">
        <v>2</v>
      </c>
      <c r="AH93" s="6">
        <v>112.68</v>
      </c>
      <c r="AI93" s="5"/>
      <c r="AJ93" s="5">
        <v>0.5</v>
      </c>
      <c r="AK93" s="4"/>
      <c r="AL93" s="6"/>
      <c r="AM93" s="4"/>
      <c r="AN93" s="6"/>
      <c r="AO93" s="5"/>
      <c r="AP93" s="5"/>
      <c r="AQ93" s="4"/>
      <c r="AR93" s="6"/>
      <c r="AS93" s="4"/>
      <c r="AT93" s="6"/>
      <c r="AU93" s="5"/>
      <c r="AV93" s="5"/>
      <c r="AW93" s="4">
        <v>2</v>
      </c>
      <c r="AX93" s="6">
        <v>216.46</v>
      </c>
      <c r="AY93" s="4"/>
      <c r="AZ93" s="6"/>
      <c r="BA93" s="5"/>
      <c r="BB93" s="5"/>
      <c r="BC93" s="4"/>
      <c r="BD93" s="6"/>
      <c r="BE93" s="4">
        <v>1</v>
      </c>
      <c r="BF93" s="6">
        <v>66.47</v>
      </c>
      <c r="BG93" s="5"/>
      <c r="BH93" s="5"/>
      <c r="BI93" s="4">
        <v>2</v>
      </c>
      <c r="BJ93" s="6">
        <v>118.42</v>
      </c>
      <c r="BK93" s="4"/>
      <c r="BL93" s="6"/>
      <c r="BM93" s="5"/>
      <c r="BN93" s="5"/>
      <c r="BO93" s="4"/>
      <c r="BP93" s="6"/>
      <c r="BQ93" s="4"/>
      <c r="BR93" s="6"/>
      <c r="BS93" s="5"/>
      <c r="BT93" s="5"/>
      <c r="BU93" s="4"/>
      <c r="BV93" s="6"/>
      <c r="BW93" s="4">
        <v>4</v>
      </c>
      <c r="BX93" s="6">
        <v>281.79</v>
      </c>
      <c r="BY93" s="5"/>
      <c r="BZ93" s="5"/>
      <c r="CA93" s="4"/>
      <c r="CB93" s="6"/>
      <c r="CC93" s="4"/>
      <c r="CD93" s="6"/>
      <c r="CE93" s="5"/>
      <c r="CF93" s="5"/>
      <c r="CG93" s="4"/>
      <c r="CH93" s="6"/>
      <c r="CI93" s="4"/>
      <c r="CJ93" s="6"/>
      <c r="CK93" s="5"/>
      <c r="CL93" s="5"/>
      <c r="CM93" s="4"/>
      <c r="CN93" s="6"/>
      <c r="CO93" s="4"/>
      <c r="CP93" s="6"/>
      <c r="CQ93" s="5"/>
      <c r="CR93" s="5"/>
      <c r="CS93" s="4"/>
      <c r="CT93" s="6"/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/>
      <c r="DF93" s="6"/>
      <c r="DG93" s="4">
        <v>1</v>
      </c>
      <c r="DH93" s="6">
        <v>126.21</v>
      </c>
      <c r="DI93" s="5"/>
      <c r="DJ93" s="5"/>
      <c r="DK93" s="4"/>
      <c r="DL93" s="6"/>
      <c r="DM93" s="4"/>
      <c r="DN93" s="6"/>
      <c r="DO93" s="5"/>
      <c r="DP93" s="5"/>
      <c r="DQ93" s="4"/>
      <c r="DR93" s="6"/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/>
      <c r="EJ93" s="6"/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  <c r="IA93" s="4"/>
      <c r="IB93" s="6"/>
      <c r="IC93" s="4"/>
      <c r="ID93" s="6"/>
      <c r="IE93" s="5"/>
      <c r="IF93" s="5"/>
      <c r="IG93" s="4"/>
      <c r="IH93" s="6"/>
      <c r="II93" s="4"/>
      <c r="IJ93" s="6"/>
      <c r="IK93" s="5"/>
      <c r="IL93" s="5"/>
      <c r="IM93" s="4"/>
      <c r="IN93" s="6"/>
      <c r="IO93" s="4"/>
      <c r="IP93" s="6"/>
      <c r="IQ93" s="5"/>
      <c r="IR93" s="5"/>
      <c r="IS93" s="4"/>
      <c r="IT93" s="6"/>
      <c r="IU93" s="4"/>
      <c r="IV93" s="6"/>
      <c r="IW93" s="5"/>
      <c r="IX93" s="5"/>
      <c r="IY93" s="4"/>
      <c r="IZ93" s="6"/>
      <c r="JA93" s="4"/>
      <c r="JB93" s="6"/>
      <c r="JC93" s="5"/>
      <c r="JD93" s="5"/>
      <c r="JE93" s="4"/>
      <c r="JF93" s="6"/>
      <c r="JG93" s="4"/>
      <c r="JH93" s="6"/>
      <c r="JI93" s="5"/>
      <c r="JJ93" s="5"/>
      <c r="JK93" s="4">
        <v>394</v>
      </c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>
        <v>180</v>
      </c>
      <c r="LQ93" s="4"/>
      <c r="LR93" s="4">
        <v>230</v>
      </c>
      <c r="LS93" s="4"/>
      <c r="LT93" s="4"/>
      <c r="LU93" s="4"/>
      <c r="LV93" s="4"/>
      <c r="LW93" s="4"/>
      <c r="LX93" s="4"/>
      <c r="LY93" s="4"/>
    </row>
    <row r="94">
      <c r="A94" s="3" t="s">
        <v>148</v>
      </c>
      <c r="B94" s="3" t="s">
        <v>171</v>
      </c>
      <c r="C94" s="3" t="s">
        <v>172</v>
      </c>
      <c r="D94" s="3" t="s">
        <v>173</v>
      </c>
      <c r="E94" s="3" t="s">
        <v>239</v>
      </c>
      <c r="F94" s="3" t="s">
        <v>239</v>
      </c>
      <c r="G94" s="3" t="s">
        <v>239</v>
      </c>
      <c r="H94" s="3" t="s">
        <v>162</v>
      </c>
      <c r="I94" s="3" t="s">
        <v>255</v>
      </c>
      <c r="J94" s="3" t="s">
        <v>289</v>
      </c>
      <c r="K94" s="4">
        <v>132</v>
      </c>
      <c r="L94" s="4">
        <f>=ROUNDDOWN(14.6666666666667,0)</f>
      </c>
      <c r="M94" s="4"/>
      <c r="N94" s="5">
        <v>1</v>
      </c>
      <c r="O94" s="4"/>
      <c r="P94" s="4">
        <f>=ROUNDDOWN({0},0)</f>
      </c>
      <c r="Q94" s="4"/>
      <c r="R94" s="5"/>
      <c r="S94" s="4">
        <v>5</v>
      </c>
      <c r="T94" s="6">
        <v>468.9</v>
      </c>
      <c r="U94" s="4">
        <v>12</v>
      </c>
      <c r="V94" s="6">
        <v>1225.79</v>
      </c>
      <c r="W94" s="5">
        <v>-0.5833</v>
      </c>
      <c r="X94" s="5">
        <v>-0.6175</v>
      </c>
      <c r="Y94" s="4"/>
      <c r="Z94" s="6"/>
      <c r="AA94" s="4"/>
      <c r="AB94" s="6"/>
      <c r="AC94" s="5"/>
      <c r="AD94" s="5"/>
      <c r="AE94" s="4">
        <v>2</v>
      </c>
      <c r="AF94" s="6">
        <v>194.98</v>
      </c>
      <c r="AG94" s="4">
        <v>3</v>
      </c>
      <c r="AH94" s="6">
        <v>301.81</v>
      </c>
      <c r="AI94" s="5">
        <v>-0.3333</v>
      </c>
      <c r="AJ94" s="5">
        <v>-0.354</v>
      </c>
      <c r="AK94" s="4">
        <v>2</v>
      </c>
      <c r="AL94" s="6">
        <v>187.12</v>
      </c>
      <c r="AM94" s="4"/>
      <c r="AN94" s="6"/>
      <c r="AO94" s="5"/>
      <c r="AP94" s="5"/>
      <c r="AQ94" s="4"/>
      <c r="AR94" s="6"/>
      <c r="AS94" s="4">
        <v>2</v>
      </c>
      <c r="AT94" s="6">
        <v>205</v>
      </c>
      <c r="AU94" s="5"/>
      <c r="AV94" s="5"/>
      <c r="AW94" s="4">
        <v>1</v>
      </c>
      <c r="AX94" s="6">
        <v>86.8</v>
      </c>
      <c r="AY94" s="4">
        <v>4</v>
      </c>
      <c r="AZ94" s="6">
        <v>390.6</v>
      </c>
      <c r="BA94" s="5">
        <v>-0.75</v>
      </c>
      <c r="BB94" s="5">
        <v>-0.7778</v>
      </c>
      <c r="BC94" s="4"/>
      <c r="BD94" s="6"/>
      <c r="BE94" s="4">
        <v>1</v>
      </c>
      <c r="BF94" s="6">
        <v>106.22</v>
      </c>
      <c r="BG94" s="5"/>
      <c r="BH94" s="5"/>
      <c r="BI94" s="4"/>
      <c r="BJ94" s="6"/>
      <c r="BK94" s="4"/>
      <c r="BL94" s="6"/>
      <c r="BM94" s="5"/>
      <c r="BN94" s="5"/>
      <c r="BO94" s="4"/>
      <c r="BP94" s="6"/>
      <c r="BQ94" s="4">
        <v>2</v>
      </c>
      <c r="BR94" s="6">
        <v>222.16</v>
      </c>
      <c r="BS94" s="5"/>
      <c r="BT94" s="5"/>
      <c r="BU94" s="4"/>
      <c r="BV94" s="6"/>
      <c r="BW94" s="4"/>
      <c r="BX94" s="6"/>
      <c r="BY94" s="5"/>
      <c r="BZ94" s="5"/>
      <c r="CA94" s="4"/>
      <c r="CB94" s="6"/>
      <c r="CC94" s="4"/>
      <c r="CD94" s="6"/>
      <c r="CE94" s="5"/>
      <c r="CF94" s="5"/>
      <c r="CG94" s="4"/>
      <c r="CH94" s="6"/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/>
      <c r="CT94" s="6"/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  <c r="IA94" s="4"/>
      <c r="IB94" s="6"/>
      <c r="IC94" s="4"/>
      <c r="ID94" s="6"/>
      <c r="IE94" s="5"/>
      <c r="IF94" s="5"/>
      <c r="IG94" s="4"/>
      <c r="IH94" s="6"/>
      <c r="II94" s="4"/>
      <c r="IJ94" s="6"/>
      <c r="IK94" s="5"/>
      <c r="IL94" s="5"/>
      <c r="IM94" s="4"/>
      <c r="IN94" s="6"/>
      <c r="IO94" s="4"/>
      <c r="IP94" s="6"/>
      <c r="IQ94" s="5"/>
      <c r="IR94" s="5"/>
      <c r="IS94" s="4"/>
      <c r="IT94" s="6"/>
      <c r="IU94" s="4"/>
      <c r="IV94" s="6"/>
      <c r="IW94" s="5"/>
      <c r="IX94" s="5"/>
      <c r="IY94" s="4"/>
      <c r="IZ94" s="6"/>
      <c r="JA94" s="4"/>
      <c r="JB94" s="6"/>
      <c r="JC94" s="5"/>
      <c r="JD94" s="5"/>
      <c r="JE94" s="4"/>
      <c r="JF94" s="6"/>
      <c r="JG94" s="4"/>
      <c r="JH94" s="6"/>
      <c r="JI94" s="5"/>
      <c r="JJ94" s="5"/>
      <c r="JK94" s="4">
        <v>132</v>
      </c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</row>
    <row r="95">
      <c r="A95" s="3" t="s">
        <v>148</v>
      </c>
      <c r="B95" s="3" t="s">
        <v>171</v>
      </c>
      <c r="C95" s="3" t="s">
        <v>240</v>
      </c>
      <c r="D95" s="3" t="s">
        <v>156</v>
      </c>
      <c r="E95" s="3" t="s">
        <v>241</v>
      </c>
      <c r="F95" s="3" t="s">
        <v>241</v>
      </c>
      <c r="G95" s="3" t="s">
        <v>241</v>
      </c>
      <c r="H95" s="3" t="s">
        <v>182</v>
      </c>
      <c r="I95" s="3" t="s">
        <v>291</v>
      </c>
      <c r="J95" s="3" t="s">
        <v>261</v>
      </c>
      <c r="K95" s="4">
        <v>193</v>
      </c>
      <c r="L95" s="4">
        <f>=ROUNDDOWN(38.6,0)</f>
      </c>
      <c r="M95" s="4"/>
      <c r="N95" s="5">
        <v>1</v>
      </c>
      <c r="O95" s="4"/>
      <c r="P95" s="4">
        <f>=ROUNDDOWN({0},0)</f>
      </c>
      <c r="Q95" s="4"/>
      <c r="R95" s="5"/>
      <c r="S95" s="4">
        <v>11</v>
      </c>
      <c r="T95" s="6">
        <v>338.17</v>
      </c>
      <c r="U95" s="4">
        <v>5</v>
      </c>
      <c r="V95" s="6">
        <v>140.44</v>
      </c>
      <c r="W95" s="5">
        <v>1.2</v>
      </c>
      <c r="X95" s="5">
        <v>1.4079</v>
      </c>
      <c r="Y95" s="4">
        <v>2</v>
      </c>
      <c r="Z95" s="6">
        <v>57.82</v>
      </c>
      <c r="AA95" s="4"/>
      <c r="AB95" s="6"/>
      <c r="AC95" s="5"/>
      <c r="AD95" s="5"/>
      <c r="AE95" s="4">
        <v>4</v>
      </c>
      <c r="AF95" s="6">
        <v>110.88</v>
      </c>
      <c r="AG95" s="4"/>
      <c r="AH95" s="6"/>
      <c r="AI95" s="5"/>
      <c r="AJ95" s="5"/>
      <c r="AK95" s="4"/>
      <c r="AL95" s="6"/>
      <c r="AM95" s="4"/>
      <c r="AN95" s="6"/>
      <c r="AO95" s="5"/>
      <c r="AP95" s="5"/>
      <c r="AQ95" s="4"/>
      <c r="AR95" s="6"/>
      <c r="AS95" s="4">
        <v>2</v>
      </c>
      <c r="AT95" s="6">
        <v>57.02</v>
      </c>
      <c r="AU95" s="5"/>
      <c r="AV95" s="5"/>
      <c r="AW95" s="4">
        <v>1</v>
      </c>
      <c r="AX95" s="6">
        <v>28.51</v>
      </c>
      <c r="AY95" s="4">
        <v>2</v>
      </c>
      <c r="AZ95" s="6">
        <v>57.02</v>
      </c>
      <c r="BA95" s="5">
        <v>-0.5</v>
      </c>
      <c r="BB95" s="5">
        <v>-0.5</v>
      </c>
      <c r="BC95" s="4"/>
      <c r="BD95" s="6"/>
      <c r="BE95" s="4"/>
      <c r="BF95" s="6"/>
      <c r="BG95" s="5"/>
      <c r="BH95" s="5"/>
      <c r="BI95" s="4"/>
      <c r="BJ95" s="6"/>
      <c r="BK95" s="4">
        <v>1</v>
      </c>
      <c r="BL95" s="6">
        <v>26.4</v>
      </c>
      <c r="BM95" s="5"/>
      <c r="BN95" s="5"/>
      <c r="BO95" s="4">
        <v>4</v>
      </c>
      <c r="BP95" s="6">
        <v>140.96</v>
      </c>
      <c r="BQ95" s="4"/>
      <c r="BR95" s="6"/>
      <c r="BS95" s="5"/>
      <c r="BT95" s="5"/>
      <c r="BU95" s="4"/>
      <c r="BV95" s="6"/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/>
      <c r="CH95" s="6"/>
      <c r="CI95" s="4"/>
      <c r="CJ95" s="6"/>
      <c r="CK95" s="5"/>
      <c r="CL95" s="5"/>
      <c r="CM95" s="4"/>
      <c r="CN95" s="6"/>
      <c r="CO95" s="4"/>
      <c r="CP95" s="6"/>
      <c r="CQ95" s="5"/>
      <c r="CR95" s="5"/>
      <c r="CS95" s="4"/>
      <c r="CT95" s="6"/>
      <c r="CU95" s="4"/>
      <c r="CV95" s="6"/>
      <c r="CW95" s="5"/>
      <c r="CX95" s="5"/>
      <c r="CY95" s="4"/>
      <c r="CZ95" s="6"/>
      <c r="DA95" s="4"/>
      <c r="DB95" s="6"/>
      <c r="DC95" s="5"/>
      <c r="DD95" s="5"/>
      <c r="DE95" s="4"/>
      <c r="DF95" s="6"/>
      <c r="DG95" s="4"/>
      <c r="DH95" s="6"/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/>
      <c r="ED95" s="6"/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  <c r="IA95" s="4"/>
      <c r="IB95" s="6"/>
      <c r="IC95" s="4"/>
      <c r="ID95" s="6"/>
      <c r="IE95" s="5"/>
      <c r="IF95" s="5"/>
      <c r="IG95" s="4"/>
      <c r="IH95" s="6"/>
      <c r="II95" s="4"/>
      <c r="IJ95" s="6"/>
      <c r="IK95" s="5"/>
      <c r="IL95" s="5"/>
      <c r="IM95" s="4"/>
      <c r="IN95" s="6"/>
      <c r="IO95" s="4"/>
      <c r="IP95" s="6"/>
      <c r="IQ95" s="5"/>
      <c r="IR95" s="5"/>
      <c r="IS95" s="4"/>
      <c r="IT95" s="6"/>
      <c r="IU95" s="4"/>
      <c r="IV95" s="6"/>
      <c r="IW95" s="5"/>
      <c r="IX95" s="5"/>
      <c r="IY95" s="4"/>
      <c r="IZ95" s="6"/>
      <c r="JA95" s="4"/>
      <c r="JB95" s="6"/>
      <c r="JC95" s="5"/>
      <c r="JD95" s="5"/>
      <c r="JE95" s="4"/>
      <c r="JF95" s="6"/>
      <c r="JG95" s="4"/>
      <c r="JH95" s="6"/>
      <c r="JI95" s="5"/>
      <c r="JJ95" s="5"/>
      <c r="JK95" s="4">
        <v>193</v>
      </c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</row>
    <row r="96">
      <c r="A96" s="3" t="s">
        <v>148</v>
      </c>
      <c r="B96" s="3" t="s">
        <v>171</v>
      </c>
      <c r="C96" s="3" t="s">
        <v>240</v>
      </c>
      <c r="D96" s="3" t="s">
        <v>156</v>
      </c>
      <c r="E96" s="3" t="s">
        <v>241</v>
      </c>
      <c r="F96" s="3" t="s">
        <v>241</v>
      </c>
      <c r="G96" s="3" t="s">
        <v>241</v>
      </c>
      <c r="H96" s="3" t="s">
        <v>182</v>
      </c>
      <c r="I96" s="3" t="s">
        <v>292</v>
      </c>
      <c r="J96" s="3" t="s">
        <v>261</v>
      </c>
      <c r="K96" s="4"/>
      <c r="L96" s="4">
        <f>=ROUNDDOWN({0},0)</f>
      </c>
      <c r="M96" s="4">
        <v>300</v>
      </c>
      <c r="N96" s="5"/>
      <c r="O96" s="4"/>
      <c r="P96" s="4">
        <f>=ROUNDDOWN({0},0)</f>
      </c>
      <c r="Q96" s="4"/>
      <c r="R96" s="5"/>
      <c r="S96" s="4">
        <v>1</v>
      </c>
      <c r="T96" s="6">
        <v>39.16</v>
      </c>
      <c r="U96" s="4">
        <v>10</v>
      </c>
      <c r="V96" s="6">
        <v>282.2</v>
      </c>
      <c r="W96" s="5">
        <v>-0.9</v>
      </c>
      <c r="X96" s="5">
        <v>-0.8612</v>
      </c>
      <c r="Y96" s="4"/>
      <c r="Z96" s="6"/>
      <c r="AA96" s="4"/>
      <c r="AB96" s="6"/>
      <c r="AC96" s="5"/>
      <c r="AD96" s="5"/>
      <c r="AE96" s="4"/>
      <c r="AF96" s="6"/>
      <c r="AG96" s="4">
        <v>1</v>
      </c>
      <c r="AH96" s="6">
        <v>27.72</v>
      </c>
      <c r="AI96" s="5"/>
      <c r="AJ96" s="5"/>
      <c r="AK96" s="4"/>
      <c r="AL96" s="6"/>
      <c r="AM96" s="4"/>
      <c r="AN96" s="6"/>
      <c r="AO96" s="5"/>
      <c r="AP96" s="5"/>
      <c r="AQ96" s="4"/>
      <c r="AR96" s="6"/>
      <c r="AS96" s="4">
        <v>3</v>
      </c>
      <c r="AT96" s="6">
        <v>85.53</v>
      </c>
      <c r="AU96" s="5"/>
      <c r="AV96" s="5"/>
      <c r="AW96" s="4"/>
      <c r="AX96" s="6"/>
      <c r="AY96" s="4">
        <v>5</v>
      </c>
      <c r="AZ96" s="6">
        <v>142.55</v>
      </c>
      <c r="BA96" s="5"/>
      <c r="BB96" s="5"/>
      <c r="BC96" s="4"/>
      <c r="BD96" s="6"/>
      <c r="BE96" s="4"/>
      <c r="BF96" s="6"/>
      <c r="BG96" s="5"/>
      <c r="BH96" s="5"/>
      <c r="BI96" s="4"/>
      <c r="BJ96" s="6"/>
      <c r="BK96" s="4">
        <v>1</v>
      </c>
      <c r="BL96" s="6">
        <v>26.4</v>
      </c>
      <c r="BM96" s="5"/>
      <c r="BN96" s="5"/>
      <c r="BO96" s="4">
        <v>1</v>
      </c>
      <c r="BP96" s="6">
        <v>39.16</v>
      </c>
      <c r="BQ96" s="4"/>
      <c r="BR96" s="6"/>
      <c r="BS96" s="5"/>
      <c r="BT96" s="5"/>
      <c r="BU96" s="4"/>
      <c r="BV96" s="6"/>
      <c r="BW96" s="4"/>
      <c r="BX96" s="6"/>
      <c r="BY96" s="5"/>
      <c r="BZ96" s="5"/>
      <c r="CA96" s="4"/>
      <c r="CB96" s="6"/>
      <c r="CC96" s="4"/>
      <c r="CD96" s="6"/>
      <c r="CE96" s="5"/>
      <c r="CF96" s="5"/>
      <c r="CG96" s="4"/>
      <c r="CH96" s="6"/>
      <c r="CI96" s="4"/>
      <c r="CJ96" s="6"/>
      <c r="CK96" s="5"/>
      <c r="CL96" s="5"/>
      <c r="CM96" s="4"/>
      <c r="CN96" s="6"/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  <c r="IA96" s="4"/>
      <c r="IB96" s="6"/>
      <c r="IC96" s="4"/>
      <c r="ID96" s="6"/>
      <c r="IE96" s="5"/>
      <c r="IF96" s="5"/>
      <c r="IG96" s="4"/>
      <c r="IH96" s="6"/>
      <c r="II96" s="4"/>
      <c r="IJ96" s="6"/>
      <c r="IK96" s="5"/>
      <c r="IL96" s="5"/>
      <c r="IM96" s="4"/>
      <c r="IN96" s="6"/>
      <c r="IO96" s="4"/>
      <c r="IP96" s="6"/>
      <c r="IQ96" s="5"/>
      <c r="IR96" s="5"/>
      <c r="IS96" s="4"/>
      <c r="IT96" s="6"/>
      <c r="IU96" s="4"/>
      <c r="IV96" s="6"/>
      <c r="IW96" s="5"/>
      <c r="IX96" s="5"/>
      <c r="IY96" s="4"/>
      <c r="IZ96" s="6"/>
      <c r="JA96" s="4"/>
      <c r="JB96" s="6"/>
      <c r="JC96" s="5"/>
      <c r="JD96" s="5"/>
      <c r="JE96" s="4"/>
      <c r="JF96" s="6"/>
      <c r="JG96" s="4"/>
      <c r="JH96" s="6"/>
      <c r="JI96" s="5"/>
      <c r="JJ96" s="5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>
        <v>300</v>
      </c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</row>
    <row r="97">
      <c r="A97" s="3" t="s">
        <v>148</v>
      </c>
      <c r="B97" s="3" t="s">
        <v>171</v>
      </c>
      <c r="C97" s="3" t="s">
        <v>240</v>
      </c>
      <c r="D97" s="3" t="s">
        <v>156</v>
      </c>
      <c r="E97" s="3" t="s">
        <v>241</v>
      </c>
      <c r="F97" s="3" t="s">
        <v>241</v>
      </c>
      <c r="G97" s="3" t="s">
        <v>241</v>
      </c>
      <c r="H97" s="3" t="s">
        <v>182</v>
      </c>
      <c r="I97" s="3" t="s">
        <v>264</v>
      </c>
      <c r="J97" s="3" t="s">
        <v>261</v>
      </c>
      <c r="K97" s="4"/>
      <c r="L97" s="4">
        <f>=ROUNDDOWN({0},0)</f>
      </c>
      <c r="M97" s="4">
        <v>400</v>
      </c>
      <c r="N97" s="5"/>
      <c r="O97" s="4"/>
      <c r="P97" s="4">
        <f>=ROUNDDOWN({0},0)</f>
      </c>
      <c r="Q97" s="4"/>
      <c r="R97" s="5"/>
      <c r="S97" s="4"/>
      <c r="T97" s="6"/>
      <c r="U97" s="4">
        <v>5</v>
      </c>
      <c r="V97" s="6">
        <v>142.55</v>
      </c>
      <c r="W97" s="5"/>
      <c r="X97" s="5"/>
      <c r="Y97" s="4"/>
      <c r="Z97" s="6"/>
      <c r="AA97" s="4"/>
      <c r="AB97" s="6"/>
      <c r="AC97" s="5"/>
      <c r="AD97" s="5"/>
      <c r="AE97" s="4"/>
      <c r="AF97" s="6"/>
      <c r="AG97" s="4"/>
      <c r="AH97" s="6"/>
      <c r="AI97" s="5"/>
      <c r="AJ97" s="5"/>
      <c r="AK97" s="4"/>
      <c r="AL97" s="6"/>
      <c r="AM97" s="4"/>
      <c r="AN97" s="6"/>
      <c r="AO97" s="5"/>
      <c r="AP97" s="5"/>
      <c r="AQ97" s="4"/>
      <c r="AR97" s="6"/>
      <c r="AS97" s="4">
        <v>2</v>
      </c>
      <c r="AT97" s="6">
        <v>57.02</v>
      </c>
      <c r="AU97" s="5"/>
      <c r="AV97" s="5"/>
      <c r="AW97" s="4"/>
      <c r="AX97" s="6"/>
      <c r="AY97" s="4">
        <v>3</v>
      </c>
      <c r="AZ97" s="6">
        <v>85.53</v>
      </c>
      <c r="BA97" s="5"/>
      <c r="BB97" s="5"/>
      <c r="BC97" s="4"/>
      <c r="BD97" s="6"/>
      <c r="BE97" s="4"/>
      <c r="BF97" s="6"/>
      <c r="BG97" s="5"/>
      <c r="BH97" s="5"/>
      <c r="BI97" s="4"/>
      <c r="BJ97" s="6"/>
      <c r="BK97" s="4"/>
      <c r="BL97" s="6"/>
      <c r="BM97" s="5"/>
      <c r="BN97" s="5"/>
      <c r="BO97" s="4"/>
      <c r="BP97" s="6"/>
      <c r="BQ97" s="4"/>
      <c r="BR97" s="6"/>
      <c r="BS97" s="5"/>
      <c r="BT97" s="5"/>
      <c r="BU97" s="4"/>
      <c r="BV97" s="6"/>
      <c r="BW97" s="4"/>
      <c r="BX97" s="6"/>
      <c r="BY97" s="5"/>
      <c r="BZ97" s="5"/>
      <c r="CA97" s="4"/>
      <c r="CB97" s="6"/>
      <c r="CC97" s="4"/>
      <c r="CD97" s="6"/>
      <c r="CE97" s="5"/>
      <c r="CF97" s="5"/>
      <c r="CG97" s="4"/>
      <c r="CH97" s="6"/>
      <c r="CI97" s="4"/>
      <c r="CJ97" s="6"/>
      <c r="CK97" s="5"/>
      <c r="CL97" s="5"/>
      <c r="CM97" s="4"/>
      <c r="CN97" s="6"/>
      <c r="CO97" s="4"/>
      <c r="CP97" s="6"/>
      <c r="CQ97" s="5"/>
      <c r="CR97" s="5"/>
      <c r="CS97" s="4"/>
      <c r="CT97" s="6"/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  <c r="IA97" s="4"/>
      <c r="IB97" s="6"/>
      <c r="IC97" s="4"/>
      <c r="ID97" s="6"/>
      <c r="IE97" s="5"/>
      <c r="IF97" s="5"/>
      <c r="IG97" s="4"/>
      <c r="IH97" s="6"/>
      <c r="II97" s="4"/>
      <c r="IJ97" s="6"/>
      <c r="IK97" s="5"/>
      <c r="IL97" s="5"/>
      <c r="IM97" s="4"/>
      <c r="IN97" s="6"/>
      <c r="IO97" s="4"/>
      <c r="IP97" s="6"/>
      <c r="IQ97" s="5"/>
      <c r="IR97" s="5"/>
      <c r="IS97" s="4"/>
      <c r="IT97" s="6"/>
      <c r="IU97" s="4"/>
      <c r="IV97" s="6"/>
      <c r="IW97" s="5"/>
      <c r="IX97" s="5"/>
      <c r="IY97" s="4"/>
      <c r="IZ97" s="6"/>
      <c r="JA97" s="4"/>
      <c r="JB97" s="6"/>
      <c r="JC97" s="5"/>
      <c r="JD97" s="5"/>
      <c r="JE97" s="4"/>
      <c r="JF97" s="6"/>
      <c r="JG97" s="4"/>
      <c r="JH97" s="6"/>
      <c r="JI97" s="5"/>
      <c r="JJ97" s="5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>
        <v>400</v>
      </c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</row>
    <row r="98">
      <c r="A98" s="3" t="s">
        <v>148</v>
      </c>
      <c r="B98" s="3" t="s">
        <v>160</v>
      </c>
      <c r="C98" s="3" t="s">
        <v>172</v>
      </c>
      <c r="D98" s="3" t="s">
        <v>183</v>
      </c>
      <c r="E98" s="3" t="s">
        <v>242</v>
      </c>
      <c r="F98" s="3" t="s">
        <v>242</v>
      </c>
      <c r="G98" s="3" t="s">
        <v>242</v>
      </c>
      <c r="H98" s="3" t="s">
        <v>162</v>
      </c>
      <c r="I98" s="3" t="s">
        <v>255</v>
      </c>
      <c r="J98" s="3" t="s">
        <v>261</v>
      </c>
      <c r="K98" s="4">
        <v>43</v>
      </c>
      <c r="L98" s="4">
        <f>=ROUNDDOWN(2.38888888888889,0)</f>
      </c>
      <c r="M98" s="4">
        <v>250</v>
      </c>
      <c r="N98" s="5">
        <v>0.7714</v>
      </c>
      <c r="O98" s="4"/>
      <c r="P98" s="4">
        <f>=ROUNDDOWN({0},0)</f>
      </c>
      <c r="Q98" s="4"/>
      <c r="R98" s="5"/>
      <c r="S98" s="4">
        <v>5</v>
      </c>
      <c r="T98" s="6">
        <v>274.99</v>
      </c>
      <c r="U98" s="4">
        <v>21</v>
      </c>
      <c r="V98" s="6">
        <v>1083.26</v>
      </c>
      <c r="W98" s="5">
        <v>-0.7619</v>
      </c>
      <c r="X98" s="5">
        <v>-0.7461</v>
      </c>
      <c r="Y98" s="4"/>
      <c r="Z98" s="6"/>
      <c r="AA98" s="4"/>
      <c r="AB98" s="6"/>
      <c r="AC98" s="5"/>
      <c r="AD98" s="5"/>
      <c r="AE98" s="4">
        <v>2</v>
      </c>
      <c r="AF98" s="6">
        <v>110.36</v>
      </c>
      <c r="AG98" s="4">
        <v>7</v>
      </c>
      <c r="AH98" s="6">
        <v>391.78</v>
      </c>
      <c r="AI98" s="5">
        <v>-0.7143</v>
      </c>
      <c r="AJ98" s="5">
        <v>-0.7183</v>
      </c>
      <c r="AK98" s="4"/>
      <c r="AL98" s="6"/>
      <c r="AM98" s="4">
        <v>1</v>
      </c>
      <c r="AN98" s="6">
        <v>55.18</v>
      </c>
      <c r="AO98" s="5"/>
      <c r="AP98" s="5"/>
      <c r="AQ98" s="4"/>
      <c r="AR98" s="6"/>
      <c r="AS98" s="4">
        <v>7</v>
      </c>
      <c r="AT98" s="6">
        <v>333.93</v>
      </c>
      <c r="AU98" s="5"/>
      <c r="AV98" s="5"/>
      <c r="AW98" s="4">
        <v>2</v>
      </c>
      <c r="AX98" s="6">
        <v>104.16</v>
      </c>
      <c r="AY98" s="4">
        <v>2</v>
      </c>
      <c r="AZ98" s="6">
        <v>104.16</v>
      </c>
      <c r="BA98" s="5"/>
      <c r="BB98" s="5"/>
      <c r="BC98" s="4"/>
      <c r="BD98" s="6"/>
      <c r="BE98" s="4">
        <v>1</v>
      </c>
      <c r="BF98" s="6">
        <v>66.15</v>
      </c>
      <c r="BG98" s="5"/>
      <c r="BH98" s="5"/>
      <c r="BI98" s="4"/>
      <c r="BJ98" s="6"/>
      <c r="BK98" s="4"/>
      <c r="BL98" s="6"/>
      <c r="BM98" s="5"/>
      <c r="BN98" s="5"/>
      <c r="BO98" s="4"/>
      <c r="BP98" s="6"/>
      <c r="BQ98" s="4">
        <v>3</v>
      </c>
      <c r="BR98" s="6">
        <v>132.06</v>
      </c>
      <c r="BS98" s="5"/>
      <c r="BT98" s="5"/>
      <c r="BU98" s="4"/>
      <c r="BV98" s="6"/>
      <c r="BW98" s="4"/>
      <c r="BX98" s="6"/>
      <c r="BY98" s="5"/>
      <c r="BZ98" s="5"/>
      <c r="CA98" s="4"/>
      <c r="CB98" s="6"/>
      <c r="CC98" s="4"/>
      <c r="CD98" s="6"/>
      <c r="CE98" s="5"/>
      <c r="CF98" s="5"/>
      <c r="CG98" s="4"/>
      <c r="CH98" s="6"/>
      <c r="CI98" s="4"/>
      <c r="CJ98" s="6"/>
      <c r="CK98" s="5"/>
      <c r="CL98" s="5"/>
      <c r="CM98" s="4"/>
      <c r="CN98" s="6"/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>
        <v>1</v>
      </c>
      <c r="CZ98" s="6">
        <v>60.47</v>
      </c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  <c r="IA98" s="4"/>
      <c r="IB98" s="6"/>
      <c r="IC98" s="4"/>
      <c r="ID98" s="6"/>
      <c r="IE98" s="5"/>
      <c r="IF98" s="5"/>
      <c r="IG98" s="4"/>
      <c r="IH98" s="6"/>
      <c r="II98" s="4"/>
      <c r="IJ98" s="6"/>
      <c r="IK98" s="5"/>
      <c r="IL98" s="5"/>
      <c r="IM98" s="4"/>
      <c r="IN98" s="6"/>
      <c r="IO98" s="4"/>
      <c r="IP98" s="6"/>
      <c r="IQ98" s="5"/>
      <c r="IR98" s="5"/>
      <c r="IS98" s="4"/>
      <c r="IT98" s="6"/>
      <c r="IU98" s="4"/>
      <c r="IV98" s="6"/>
      <c r="IW98" s="5"/>
      <c r="IX98" s="5"/>
      <c r="IY98" s="4"/>
      <c r="IZ98" s="6"/>
      <c r="JA98" s="4"/>
      <c r="JB98" s="6"/>
      <c r="JC98" s="5"/>
      <c r="JD98" s="5"/>
      <c r="JE98" s="4"/>
      <c r="JF98" s="6"/>
      <c r="JG98" s="4"/>
      <c r="JH98" s="6"/>
      <c r="JI98" s="5"/>
      <c r="JJ98" s="5"/>
      <c r="JK98" s="4">
        <v>43</v>
      </c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>
        <v>250</v>
      </c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</row>
    <row r="99">
      <c r="A99" s="3" t="s">
        <v>148</v>
      </c>
      <c r="B99" s="3" t="s">
        <v>160</v>
      </c>
      <c r="C99" s="3" t="s">
        <v>199</v>
      </c>
      <c r="D99" s="3" t="s">
        <v>200</v>
      </c>
      <c r="E99" s="3" t="s">
        <v>243</v>
      </c>
      <c r="F99" s="3" t="s">
        <v>243</v>
      </c>
      <c r="G99" s="3" t="s">
        <v>243</v>
      </c>
      <c r="H99" s="3" t="s">
        <v>244</v>
      </c>
      <c r="I99" s="3" t="s">
        <v>255</v>
      </c>
      <c r="J99" s="3" t="s">
        <v>271</v>
      </c>
      <c r="K99" s="4">
        <v>27</v>
      </c>
      <c r="L99" s="4">
        <f>=ROUNDDOWN(10.3846153846154,0)</f>
      </c>
      <c r="M99" s="4"/>
      <c r="N99" s="5">
        <v>1</v>
      </c>
      <c r="O99" s="4"/>
      <c r="P99" s="4">
        <f>=ROUNDDOWN({0},0)</f>
      </c>
      <c r="Q99" s="4"/>
      <c r="R99" s="5"/>
      <c r="S99" s="4">
        <v>6</v>
      </c>
      <c r="T99" s="6">
        <v>213.63</v>
      </c>
      <c r="U99" s="4">
        <v>6</v>
      </c>
      <c r="V99" s="6">
        <v>216.3</v>
      </c>
      <c r="W99" s="5"/>
      <c r="X99" s="5">
        <v>-0.0123</v>
      </c>
      <c r="Y99" s="4"/>
      <c r="Z99" s="6"/>
      <c r="AA99" s="4"/>
      <c r="AB99" s="6"/>
      <c r="AC99" s="5"/>
      <c r="AD99" s="5"/>
      <c r="AE99" s="4">
        <v>2</v>
      </c>
      <c r="AF99" s="6">
        <v>73.5</v>
      </c>
      <c r="AG99" s="4">
        <v>1</v>
      </c>
      <c r="AH99" s="6">
        <v>36.75</v>
      </c>
      <c r="AI99" s="5">
        <v>1</v>
      </c>
      <c r="AJ99" s="5">
        <v>1</v>
      </c>
      <c r="AK99" s="4"/>
      <c r="AL99" s="6"/>
      <c r="AM99" s="4"/>
      <c r="AN99" s="6"/>
      <c r="AO99" s="5"/>
      <c r="AP99" s="5"/>
      <c r="AQ99" s="4">
        <v>2</v>
      </c>
      <c r="AR99" s="6">
        <v>51.46</v>
      </c>
      <c r="AS99" s="4">
        <v>2</v>
      </c>
      <c r="AT99" s="6">
        <v>73.5</v>
      </c>
      <c r="AU99" s="5"/>
      <c r="AV99" s="5">
        <v>-0.2999</v>
      </c>
      <c r="AW99" s="4"/>
      <c r="AX99" s="6"/>
      <c r="AY99" s="4">
        <v>1</v>
      </c>
      <c r="AZ99" s="6">
        <v>37.8</v>
      </c>
      <c r="BA99" s="5"/>
      <c r="BB99" s="5"/>
      <c r="BC99" s="4">
        <v>1</v>
      </c>
      <c r="BD99" s="6">
        <v>36.75</v>
      </c>
      <c r="BE99" s="4">
        <v>1</v>
      </c>
      <c r="BF99" s="6">
        <v>36.75</v>
      </c>
      <c r="BG99" s="5"/>
      <c r="BH99" s="5"/>
      <c r="BI99" s="4"/>
      <c r="BJ99" s="6"/>
      <c r="BK99" s="4"/>
      <c r="BL99" s="6"/>
      <c r="BM99" s="5"/>
      <c r="BN99" s="5"/>
      <c r="BO99" s="4">
        <v>1</v>
      </c>
      <c r="BP99" s="6">
        <v>51.92</v>
      </c>
      <c r="BQ99" s="4"/>
      <c r="BR99" s="6"/>
      <c r="BS99" s="5"/>
      <c r="BT99" s="5"/>
      <c r="BU99" s="4"/>
      <c r="BV99" s="6"/>
      <c r="BW99" s="4"/>
      <c r="BX99" s="6"/>
      <c r="BY99" s="5"/>
      <c r="BZ99" s="5"/>
      <c r="CA99" s="4"/>
      <c r="CB99" s="6"/>
      <c r="CC99" s="4"/>
      <c r="CD99" s="6"/>
      <c r="CE99" s="5"/>
      <c r="CF99" s="5"/>
      <c r="CG99" s="4"/>
      <c r="CH99" s="6"/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/>
      <c r="CT99" s="6"/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>
        <v>1</v>
      </c>
      <c r="FV99" s="6">
        <v>31.5</v>
      </c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  <c r="IA99" s="4"/>
      <c r="IB99" s="6"/>
      <c r="IC99" s="4"/>
      <c r="ID99" s="6"/>
      <c r="IE99" s="5"/>
      <c r="IF99" s="5"/>
      <c r="IG99" s="4"/>
      <c r="IH99" s="6"/>
      <c r="II99" s="4"/>
      <c r="IJ99" s="6"/>
      <c r="IK99" s="5"/>
      <c r="IL99" s="5"/>
      <c r="IM99" s="4"/>
      <c r="IN99" s="6"/>
      <c r="IO99" s="4"/>
      <c r="IP99" s="6"/>
      <c r="IQ99" s="5"/>
      <c r="IR99" s="5"/>
      <c r="IS99" s="4"/>
      <c r="IT99" s="6"/>
      <c r="IU99" s="4"/>
      <c r="IV99" s="6"/>
      <c r="IW99" s="5"/>
      <c r="IX99" s="5"/>
      <c r="IY99" s="4"/>
      <c r="IZ99" s="6"/>
      <c r="JA99" s="4"/>
      <c r="JB99" s="6"/>
      <c r="JC99" s="5"/>
      <c r="JD99" s="5"/>
      <c r="JE99" s="4"/>
      <c r="JF99" s="6"/>
      <c r="JG99" s="4"/>
      <c r="JH99" s="6"/>
      <c r="JI99" s="5"/>
      <c r="JJ99" s="5"/>
      <c r="JK99" s="4">
        <v>27</v>
      </c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</row>
    <row r="100">
      <c r="A100" s="3" t="s">
        <v>148</v>
      </c>
      <c r="B100" s="3" t="s">
        <v>175</v>
      </c>
      <c r="C100" s="3" t="s">
        <v>172</v>
      </c>
      <c r="D100" s="3" t="s">
        <v>172</v>
      </c>
      <c r="E100" s="3" t="s">
        <v>245</v>
      </c>
      <c r="F100" s="3" t="s">
        <v>182</v>
      </c>
      <c r="G100" s="3" t="s">
        <v>182</v>
      </c>
      <c r="H100" s="3" t="s">
        <v>162</v>
      </c>
      <c r="I100" s="3" t="s">
        <v>264</v>
      </c>
      <c r="J100" s="3" t="s">
        <v>271</v>
      </c>
      <c r="K100" s="4"/>
      <c r="L100" s="4">
        <f>=ROUNDDOWN({0},0)</f>
      </c>
      <c r="M100" s="4"/>
      <c r="N100" s="5"/>
      <c r="O100" s="4"/>
      <c r="P100" s="4">
        <f>=ROUNDDOWN({0},0)</f>
      </c>
      <c r="Q100" s="4"/>
      <c r="R100" s="5"/>
      <c r="S100" s="4"/>
      <c r="T100" s="6"/>
      <c r="U100" s="4">
        <v>4</v>
      </c>
      <c r="V100" s="6">
        <v>571.98</v>
      </c>
      <c r="W100" s="5"/>
      <c r="X100" s="5"/>
      <c r="Y100" s="4"/>
      <c r="Z100" s="6"/>
      <c r="AA100" s="4"/>
      <c r="AB100" s="6"/>
      <c r="AC100" s="5"/>
      <c r="AD100" s="5"/>
      <c r="AE100" s="4"/>
      <c r="AF100" s="6"/>
      <c r="AG100" s="4"/>
      <c r="AH100" s="6"/>
      <c r="AI100" s="5"/>
      <c r="AJ100" s="5"/>
      <c r="AK100" s="4"/>
      <c r="AL100" s="6"/>
      <c r="AM100" s="4">
        <v>2</v>
      </c>
      <c r="AN100" s="6">
        <v>300.6</v>
      </c>
      <c r="AO100" s="5"/>
      <c r="AP100" s="5"/>
      <c r="AQ100" s="4"/>
      <c r="AR100" s="6"/>
      <c r="AS100" s="4"/>
      <c r="AT100" s="6"/>
      <c r="AU100" s="5"/>
      <c r="AV100" s="5"/>
      <c r="AW100" s="4"/>
      <c r="AX100" s="6"/>
      <c r="AY100" s="4"/>
      <c r="AZ100" s="6"/>
      <c r="BA100" s="5"/>
      <c r="BB100" s="5"/>
      <c r="BC100" s="4"/>
      <c r="BD100" s="6"/>
      <c r="BE100" s="4"/>
      <c r="BF100" s="6"/>
      <c r="BG100" s="5"/>
      <c r="BH100" s="5"/>
      <c r="BI100" s="4"/>
      <c r="BJ100" s="6"/>
      <c r="BK100" s="4">
        <v>1</v>
      </c>
      <c r="BL100" s="6">
        <v>127.33</v>
      </c>
      <c r="BM100" s="5"/>
      <c r="BN100" s="5"/>
      <c r="BO100" s="4"/>
      <c r="BP100" s="6"/>
      <c r="BQ100" s="4">
        <v>1</v>
      </c>
      <c r="BR100" s="6">
        <v>144.05</v>
      </c>
      <c r="BS100" s="5"/>
      <c r="BT100" s="5"/>
      <c r="BU100" s="4"/>
      <c r="BV100" s="6"/>
      <c r="BW100" s="4"/>
      <c r="BX100" s="6"/>
      <c r="BY100" s="5"/>
      <c r="BZ100" s="5"/>
      <c r="CA100" s="4"/>
      <c r="CB100" s="6"/>
      <c r="CC100" s="4"/>
      <c r="CD100" s="6"/>
      <c r="CE100" s="5"/>
      <c r="CF100" s="5"/>
      <c r="CG100" s="4"/>
      <c r="CH100" s="6"/>
      <c r="CI100" s="4"/>
      <c r="CJ100" s="6"/>
      <c r="CK100" s="5"/>
      <c r="CL100" s="5"/>
      <c r="CM100" s="4"/>
      <c r="CN100" s="6"/>
      <c r="CO100" s="4"/>
      <c r="CP100" s="6"/>
      <c r="CQ100" s="5"/>
      <c r="CR100" s="5"/>
      <c r="CS100" s="4"/>
      <c r="CT100" s="6"/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/>
      <c r="DL100" s="6"/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/>
      <c r="ED100" s="6"/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  <c r="IA100" s="4"/>
      <c r="IB100" s="6"/>
      <c r="IC100" s="4"/>
      <c r="ID100" s="6"/>
      <c r="IE100" s="5"/>
      <c r="IF100" s="5"/>
      <c r="IG100" s="4"/>
      <c r="IH100" s="6"/>
      <c r="II100" s="4"/>
      <c r="IJ100" s="6"/>
      <c r="IK100" s="5"/>
      <c r="IL100" s="5"/>
      <c r="IM100" s="4"/>
      <c r="IN100" s="6"/>
      <c r="IO100" s="4"/>
      <c r="IP100" s="6"/>
      <c r="IQ100" s="5"/>
      <c r="IR100" s="5"/>
      <c r="IS100" s="4"/>
      <c r="IT100" s="6"/>
      <c r="IU100" s="4"/>
      <c r="IV100" s="6"/>
      <c r="IW100" s="5"/>
      <c r="IX100" s="5"/>
      <c r="IY100" s="4"/>
      <c r="IZ100" s="6"/>
      <c r="JA100" s="4"/>
      <c r="JB100" s="6"/>
      <c r="JC100" s="5"/>
      <c r="JD100" s="5"/>
      <c r="JE100" s="4"/>
      <c r="JF100" s="6"/>
      <c r="JG100" s="4"/>
      <c r="JH100" s="6"/>
      <c r="JI100" s="5"/>
      <c r="JJ100" s="5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</row>
    <row r="101">
      <c r="A101" s="3" t="s">
        <v>148</v>
      </c>
      <c r="B101" s="3" t="s">
        <v>246</v>
      </c>
      <c r="C101" s="3" t="s">
        <v>172</v>
      </c>
      <c r="D101" s="3" t="s">
        <v>183</v>
      </c>
      <c r="E101" s="3" t="s">
        <v>247</v>
      </c>
      <c r="F101" s="3" t="s">
        <v>247</v>
      </c>
      <c r="G101" s="3" t="s">
        <v>247</v>
      </c>
      <c r="H101" s="3" t="s">
        <v>248</v>
      </c>
      <c r="I101" s="3" t="s">
        <v>255</v>
      </c>
      <c r="J101" s="3" t="s">
        <v>271</v>
      </c>
      <c r="K101" s="4"/>
      <c r="L101" s="4">
        <f>=ROUNDDOWN({0},0)</f>
      </c>
      <c r="M101" s="4"/>
      <c r="N101" s="5"/>
      <c r="O101" s="4"/>
      <c r="P101" s="4">
        <f>=ROUNDDOWN({0},0)</f>
      </c>
      <c r="Q101" s="4"/>
      <c r="R101" s="5"/>
      <c r="S101" s="4"/>
      <c r="T101" s="6"/>
      <c r="U101" s="4">
        <v>1</v>
      </c>
      <c r="V101" s="6">
        <v>36.22</v>
      </c>
      <c r="W101" s="5"/>
      <c r="X101" s="5"/>
      <c r="Y101" s="4"/>
      <c r="Z101" s="6"/>
      <c r="AA101" s="4"/>
      <c r="AB101" s="6"/>
      <c r="AC101" s="5"/>
      <c r="AD101" s="5"/>
      <c r="AE101" s="4"/>
      <c r="AF101" s="6"/>
      <c r="AG101" s="4"/>
      <c r="AH101" s="6"/>
      <c r="AI101" s="5"/>
      <c r="AJ101" s="5"/>
      <c r="AK101" s="4"/>
      <c r="AL101" s="6"/>
      <c r="AM101" s="4"/>
      <c r="AN101" s="6"/>
      <c r="AO101" s="5"/>
      <c r="AP101" s="5"/>
      <c r="AQ101" s="4"/>
      <c r="AR101" s="6"/>
      <c r="AS101" s="4"/>
      <c r="AT101" s="6"/>
      <c r="AU101" s="5"/>
      <c r="AV101" s="5"/>
      <c r="AW101" s="4"/>
      <c r="AX101" s="6"/>
      <c r="AY101" s="4"/>
      <c r="AZ101" s="6"/>
      <c r="BA101" s="5"/>
      <c r="BB101" s="5"/>
      <c r="BC101" s="4"/>
      <c r="BD101" s="6"/>
      <c r="BE101" s="4"/>
      <c r="BF101" s="6"/>
      <c r="BG101" s="5"/>
      <c r="BH101" s="5"/>
      <c r="BI101" s="4"/>
      <c r="BJ101" s="6"/>
      <c r="BK101" s="4"/>
      <c r="BL101" s="6"/>
      <c r="BM101" s="5"/>
      <c r="BN101" s="5"/>
      <c r="BO101" s="4"/>
      <c r="BP101" s="6"/>
      <c r="BQ101" s="4">
        <v>1</v>
      </c>
      <c r="BR101" s="6">
        <v>36.22</v>
      </c>
      <c r="BS101" s="5"/>
      <c r="BT101" s="5"/>
      <c r="BU101" s="4"/>
      <c r="BV101" s="6"/>
      <c r="BW101" s="4"/>
      <c r="BX101" s="6"/>
      <c r="BY101" s="5"/>
      <c r="BZ101" s="5"/>
      <c r="CA101" s="4"/>
      <c r="CB101" s="6"/>
      <c r="CC101" s="4"/>
      <c r="CD101" s="6"/>
      <c r="CE101" s="5"/>
      <c r="CF101" s="5"/>
      <c r="CG101" s="4"/>
      <c r="CH101" s="6"/>
      <c r="CI101" s="4"/>
      <c r="CJ101" s="6"/>
      <c r="CK101" s="5"/>
      <c r="CL101" s="5"/>
      <c r="CM101" s="4"/>
      <c r="CN101" s="6"/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/>
      <c r="DF101" s="6"/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  <c r="IA101" s="4"/>
      <c r="IB101" s="6"/>
      <c r="IC101" s="4"/>
      <c r="ID101" s="6"/>
      <c r="IE101" s="5"/>
      <c r="IF101" s="5"/>
      <c r="IG101" s="4"/>
      <c r="IH101" s="6"/>
      <c r="II101" s="4"/>
      <c r="IJ101" s="6"/>
      <c r="IK101" s="5"/>
      <c r="IL101" s="5"/>
      <c r="IM101" s="4"/>
      <c r="IN101" s="6"/>
      <c r="IO101" s="4"/>
      <c r="IP101" s="6"/>
      <c r="IQ101" s="5"/>
      <c r="IR101" s="5"/>
      <c r="IS101" s="4"/>
      <c r="IT101" s="6"/>
      <c r="IU101" s="4"/>
      <c r="IV101" s="6"/>
      <c r="IW101" s="5"/>
      <c r="IX101" s="5"/>
      <c r="IY101" s="4"/>
      <c r="IZ101" s="6"/>
      <c r="JA101" s="4"/>
      <c r="JB101" s="6"/>
      <c r="JC101" s="5"/>
      <c r="JD101" s="5"/>
      <c r="JE101" s="4"/>
      <c r="JF101" s="6"/>
      <c r="JG101" s="4"/>
      <c r="JH101" s="6"/>
      <c r="JI101" s="5"/>
      <c r="JJ101" s="5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</row>
    <row r="102">
      <c r="A102" s="3" t="s">
        <v>148</v>
      </c>
      <c r="B102" s="3" t="s">
        <v>249</v>
      </c>
      <c r="C102" s="3" t="s">
        <v>150</v>
      </c>
      <c r="D102" s="3" t="s">
        <v>151</v>
      </c>
      <c r="E102" s="3" t="s">
        <v>250</v>
      </c>
      <c r="F102" s="3" t="s">
        <v>182</v>
      </c>
      <c r="G102" s="3" t="s">
        <v>182</v>
      </c>
      <c r="H102" s="3" t="s">
        <v>182</v>
      </c>
      <c r="I102" s="3" t="s">
        <v>255</v>
      </c>
      <c r="J102" s="3" t="s">
        <v>288</v>
      </c>
      <c r="K102" s="4"/>
      <c r="L102" s="4">
        <f>=ROUNDDOWN({0},0)</f>
      </c>
      <c r="M102" s="4"/>
      <c r="N102" s="5"/>
      <c r="O102" s="4"/>
      <c r="P102" s="4">
        <f>=ROUNDDOWN({0},0)</f>
      </c>
      <c r="Q102" s="4"/>
      <c r="R102" s="5"/>
      <c r="S102" s="4"/>
      <c r="T102" s="6"/>
      <c r="U102" s="4">
        <v>10</v>
      </c>
      <c r="V102" s="6">
        <v>100</v>
      </c>
      <c r="W102" s="5"/>
      <c r="X102" s="5"/>
      <c r="Y102" s="4"/>
      <c r="Z102" s="6"/>
      <c r="AA102" s="4"/>
      <c r="AB102" s="6"/>
      <c r="AC102" s="5"/>
      <c r="AD102" s="5"/>
      <c r="AE102" s="4"/>
      <c r="AF102" s="6"/>
      <c r="AG102" s="4"/>
      <c r="AH102" s="6"/>
      <c r="AI102" s="5"/>
      <c r="AJ102" s="5"/>
      <c r="AK102" s="4"/>
      <c r="AL102" s="6"/>
      <c r="AM102" s="4"/>
      <c r="AN102" s="6"/>
      <c r="AO102" s="5"/>
      <c r="AP102" s="5"/>
      <c r="AQ102" s="4"/>
      <c r="AR102" s="6"/>
      <c r="AS102" s="4"/>
      <c r="AT102" s="6"/>
      <c r="AU102" s="5"/>
      <c r="AV102" s="5"/>
      <c r="AW102" s="4"/>
      <c r="AX102" s="6"/>
      <c r="AY102" s="4"/>
      <c r="AZ102" s="6"/>
      <c r="BA102" s="5"/>
      <c r="BB102" s="5"/>
      <c r="BC102" s="4"/>
      <c r="BD102" s="6"/>
      <c r="BE102" s="4"/>
      <c r="BF102" s="6"/>
      <c r="BG102" s="5"/>
      <c r="BH102" s="5"/>
      <c r="BI102" s="4"/>
      <c r="BJ102" s="6"/>
      <c r="BK102" s="4"/>
      <c r="BL102" s="6"/>
      <c r="BM102" s="5"/>
      <c r="BN102" s="5"/>
      <c r="BO102" s="4"/>
      <c r="BP102" s="6"/>
      <c r="BQ102" s="4">
        <v>10</v>
      </c>
      <c r="BR102" s="6">
        <v>100</v>
      </c>
      <c r="BS102" s="5"/>
      <c r="BT102" s="5"/>
      <c r="BU102" s="4"/>
      <c r="BV102" s="6"/>
      <c r="BW102" s="4"/>
      <c r="BX102" s="6"/>
      <c r="BY102" s="5"/>
      <c r="BZ102" s="5"/>
      <c r="CA102" s="4"/>
      <c r="CB102" s="6"/>
      <c r="CC102" s="4"/>
      <c r="CD102" s="6"/>
      <c r="CE102" s="5"/>
      <c r="CF102" s="5"/>
      <c r="CG102" s="4"/>
      <c r="CH102" s="6"/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  <c r="IA102" s="4"/>
      <c r="IB102" s="6"/>
      <c r="IC102" s="4"/>
      <c r="ID102" s="6"/>
      <c r="IE102" s="5"/>
      <c r="IF102" s="5"/>
      <c r="IG102" s="4"/>
      <c r="IH102" s="6"/>
      <c r="II102" s="4"/>
      <c r="IJ102" s="6"/>
      <c r="IK102" s="5"/>
      <c r="IL102" s="5"/>
      <c r="IM102" s="4"/>
      <c r="IN102" s="6"/>
      <c r="IO102" s="4"/>
      <c r="IP102" s="6"/>
      <c r="IQ102" s="5"/>
      <c r="IR102" s="5"/>
      <c r="IS102" s="4"/>
      <c r="IT102" s="6"/>
      <c r="IU102" s="4"/>
      <c r="IV102" s="6"/>
      <c r="IW102" s="5"/>
      <c r="IX102" s="5"/>
      <c r="IY102" s="4"/>
      <c r="IZ102" s="6"/>
      <c r="JA102" s="4"/>
      <c r="JB102" s="6"/>
      <c r="JC102" s="5"/>
      <c r="JD102" s="5"/>
      <c r="JE102" s="4"/>
      <c r="JF102" s="6"/>
      <c r="JG102" s="4"/>
      <c r="JH102" s="6"/>
      <c r="JI102" s="5"/>
      <c r="JJ102" s="5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</row>
    <row r="103">
      <c r="A103" s="3" t="s">
        <v>148</v>
      </c>
      <c r="B103" s="3" t="s">
        <v>160</v>
      </c>
      <c r="C103" s="3" t="s">
        <v>199</v>
      </c>
      <c r="D103" s="3" t="s">
        <v>200</v>
      </c>
      <c r="E103" s="3" t="s">
        <v>251</v>
      </c>
      <c r="F103" s="3" t="s">
        <v>251</v>
      </c>
      <c r="G103" s="3" t="s">
        <v>251</v>
      </c>
      <c r="H103" s="3" t="s">
        <v>244</v>
      </c>
      <c r="I103" s="3" t="s">
        <v>255</v>
      </c>
      <c r="J103" s="3" t="s">
        <v>271</v>
      </c>
      <c r="K103" s="4"/>
      <c r="L103" s="4">
        <f>=ROUNDDOWN({0},0)</f>
      </c>
      <c r="M103" s="4"/>
      <c r="N103" s="5"/>
      <c r="O103" s="4"/>
      <c r="P103" s="4">
        <f>=ROUNDDOWN({0},0)</f>
      </c>
      <c r="Q103" s="4"/>
      <c r="R103" s="5"/>
      <c r="S103" s="4"/>
      <c r="T103" s="6"/>
      <c r="U103" s="4">
        <v>12</v>
      </c>
      <c r="V103" s="6">
        <v>396.33</v>
      </c>
      <c r="W103" s="5"/>
      <c r="X103" s="5"/>
      <c r="Y103" s="4"/>
      <c r="Z103" s="6"/>
      <c r="AA103" s="4"/>
      <c r="AB103" s="6"/>
      <c r="AC103" s="5"/>
      <c r="AD103" s="5"/>
      <c r="AE103" s="4"/>
      <c r="AF103" s="6"/>
      <c r="AG103" s="4">
        <v>2</v>
      </c>
      <c r="AH103" s="6">
        <v>68.24</v>
      </c>
      <c r="AI103" s="5"/>
      <c r="AJ103" s="5"/>
      <c r="AK103" s="4"/>
      <c r="AL103" s="6"/>
      <c r="AM103" s="4"/>
      <c r="AN103" s="6"/>
      <c r="AO103" s="5"/>
      <c r="AP103" s="5"/>
      <c r="AQ103" s="4"/>
      <c r="AR103" s="6"/>
      <c r="AS103" s="4"/>
      <c r="AT103" s="6"/>
      <c r="AU103" s="5"/>
      <c r="AV103" s="5"/>
      <c r="AW103" s="4"/>
      <c r="AX103" s="6"/>
      <c r="AY103" s="4">
        <v>2</v>
      </c>
      <c r="AZ103" s="6">
        <v>70.2</v>
      </c>
      <c r="BA103" s="5"/>
      <c r="BB103" s="5"/>
      <c r="BC103" s="4"/>
      <c r="BD103" s="6"/>
      <c r="BE103" s="4">
        <v>1</v>
      </c>
      <c r="BF103" s="6">
        <v>34.12</v>
      </c>
      <c r="BG103" s="5"/>
      <c r="BH103" s="5"/>
      <c r="BI103" s="4"/>
      <c r="BJ103" s="6"/>
      <c r="BK103" s="4"/>
      <c r="BL103" s="6"/>
      <c r="BM103" s="5"/>
      <c r="BN103" s="5"/>
      <c r="BO103" s="4"/>
      <c r="BP103" s="6"/>
      <c r="BQ103" s="4"/>
      <c r="BR103" s="6"/>
      <c r="BS103" s="5"/>
      <c r="BT103" s="5"/>
      <c r="BU103" s="4"/>
      <c r="BV103" s="6"/>
      <c r="BW103" s="4"/>
      <c r="BX103" s="6"/>
      <c r="BY103" s="5"/>
      <c r="BZ103" s="5"/>
      <c r="CA103" s="4"/>
      <c r="CB103" s="6"/>
      <c r="CC103" s="4">
        <v>3</v>
      </c>
      <c r="CD103" s="6">
        <v>106.77</v>
      </c>
      <c r="CE103" s="5"/>
      <c r="CF103" s="5"/>
      <c r="CG103" s="4"/>
      <c r="CH103" s="6"/>
      <c r="CI103" s="4"/>
      <c r="CJ103" s="6"/>
      <c r="CK103" s="5"/>
      <c r="CL103" s="5"/>
      <c r="CM103" s="4"/>
      <c r="CN103" s="6"/>
      <c r="CO103" s="4"/>
      <c r="CP103" s="6"/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/>
      <c r="DF103" s="6"/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/>
      <c r="DX103" s="6"/>
      <c r="DY103" s="4"/>
      <c r="DZ103" s="6"/>
      <c r="EA103" s="5"/>
      <c r="EB103" s="5"/>
      <c r="EC103" s="4"/>
      <c r="ED103" s="6"/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>
        <v>4</v>
      </c>
      <c r="FV103" s="6">
        <v>117</v>
      </c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  <c r="IA103" s="4"/>
      <c r="IB103" s="6"/>
      <c r="IC103" s="4"/>
      <c r="ID103" s="6"/>
      <c r="IE103" s="5"/>
      <c r="IF103" s="5"/>
      <c r="IG103" s="4"/>
      <c r="IH103" s="6"/>
      <c r="II103" s="4"/>
      <c r="IJ103" s="6"/>
      <c r="IK103" s="5"/>
      <c r="IL103" s="5"/>
      <c r="IM103" s="4"/>
      <c r="IN103" s="6"/>
      <c r="IO103" s="4"/>
      <c r="IP103" s="6"/>
      <c r="IQ103" s="5"/>
      <c r="IR103" s="5"/>
      <c r="IS103" s="4"/>
      <c r="IT103" s="6"/>
      <c r="IU103" s="4"/>
      <c r="IV103" s="6"/>
      <c r="IW103" s="5"/>
      <c r="IX103" s="5"/>
      <c r="IY103" s="4"/>
      <c r="IZ103" s="6"/>
      <c r="JA103" s="4"/>
      <c r="JB103" s="6"/>
      <c r="JC103" s="5"/>
      <c r="JD103" s="5"/>
      <c r="JE103" s="4"/>
      <c r="JF103" s="6"/>
      <c r="JG103" s="4"/>
      <c r="JH103" s="6"/>
      <c r="JI103" s="5"/>
      <c r="JJ103" s="5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</row>
    <row r="104">
      <c r="A104" s="11" t="s">
        <v>252</v>
      </c>
      <c r="B104" s="7" t="s">
        <v>182</v>
      </c>
      <c r="C104" s="7" t="s">
        <v>182</v>
      </c>
      <c r="D104" s="7" t="s">
        <v>182</v>
      </c>
      <c r="E104" s="7" t="s">
        <v>182</v>
      </c>
      <c r="F104" s="7" t="s">
        <v>182</v>
      </c>
      <c r="G104" s="7" t="s">
        <v>182</v>
      </c>
      <c r="H104" s="7" t="s">
        <v>182</v>
      </c>
      <c r="I104" s="7" t="s">
        <v>182</v>
      </c>
      <c r="J104" s="7" t="s">
        <v>182</v>
      </c>
      <c r="K104" s="8">
        <v>66591</v>
      </c>
      <c r="L104" s="8">
        <f>=ROUNDDOWN({0},0)</f>
      </c>
      <c r="M104" s="8">
        <v>116760</v>
      </c>
      <c r="N104" s="9"/>
      <c r="O104" s="8">
        <v>3</v>
      </c>
      <c r="P104" s="8">
        <f>=ROUNDDOWN({0},0)</f>
      </c>
      <c r="Q104" s="8"/>
      <c r="R104" s="9"/>
      <c r="S104" s="8">
        <v>8822</v>
      </c>
      <c r="T104" s="10">
        <v>256120.72</v>
      </c>
      <c r="U104" s="8">
        <v>10515</v>
      </c>
      <c r="V104" s="10">
        <v>292171.21</v>
      </c>
      <c r="W104" s="9">
        <v>-0.161</v>
      </c>
      <c r="X104" s="9">
        <v>-0.1234</v>
      </c>
      <c r="Y104" s="8">
        <v>1781</v>
      </c>
      <c r="Z104" s="10">
        <v>48364.45</v>
      </c>
      <c r="AA104" s="8">
        <v>3656</v>
      </c>
      <c r="AB104" s="10">
        <v>91569.68</v>
      </c>
      <c r="AC104" s="9">
        <v>-0.5129</v>
      </c>
      <c r="AD104" s="9">
        <v>-0.4718</v>
      </c>
      <c r="AE104" s="8">
        <v>1149</v>
      </c>
      <c r="AF104" s="10">
        <v>35502.7</v>
      </c>
      <c r="AG104" s="8">
        <v>1122</v>
      </c>
      <c r="AH104" s="10">
        <v>33052.21</v>
      </c>
      <c r="AI104" s="9">
        <v>0.0241</v>
      </c>
      <c r="AJ104" s="9">
        <v>0.0741</v>
      </c>
      <c r="AK104" s="8">
        <v>1092</v>
      </c>
      <c r="AL104" s="10">
        <v>34483.38</v>
      </c>
      <c r="AM104" s="8">
        <v>149</v>
      </c>
      <c r="AN104" s="10">
        <v>5430.99</v>
      </c>
      <c r="AO104" s="9">
        <v>6.3289</v>
      </c>
      <c r="AP104" s="9">
        <v>5.3494</v>
      </c>
      <c r="AQ104" s="8">
        <v>906</v>
      </c>
      <c r="AR104" s="10">
        <v>30276.04</v>
      </c>
      <c r="AS104" s="8">
        <v>1077</v>
      </c>
      <c r="AT104" s="10">
        <v>36843.55</v>
      </c>
      <c r="AU104" s="9">
        <v>-0.1588</v>
      </c>
      <c r="AV104" s="9">
        <v>-0.1783</v>
      </c>
      <c r="AW104" s="8">
        <v>1134</v>
      </c>
      <c r="AX104" s="10">
        <v>29834.09</v>
      </c>
      <c r="AY104" s="8">
        <v>1078</v>
      </c>
      <c r="AZ104" s="10">
        <v>30624.31</v>
      </c>
      <c r="BA104" s="9">
        <v>0.0519</v>
      </c>
      <c r="BB104" s="9">
        <v>-0.0258</v>
      </c>
      <c r="BC104" s="8">
        <v>763</v>
      </c>
      <c r="BD104" s="10">
        <v>21702.32</v>
      </c>
      <c r="BE104" s="8">
        <v>963</v>
      </c>
      <c r="BF104" s="10">
        <v>30118.49</v>
      </c>
      <c r="BG104" s="9">
        <v>-0.2077</v>
      </c>
      <c r="BH104" s="9">
        <v>-0.2794</v>
      </c>
      <c r="BI104" s="8">
        <v>743</v>
      </c>
      <c r="BJ104" s="10">
        <v>20983.04</v>
      </c>
      <c r="BK104" s="8">
        <v>750</v>
      </c>
      <c r="BL104" s="10">
        <v>18240.55</v>
      </c>
      <c r="BM104" s="9">
        <v>-0.0093</v>
      </c>
      <c r="BN104" s="9">
        <v>0.1504</v>
      </c>
      <c r="BO104" s="8">
        <v>265</v>
      </c>
      <c r="BP104" s="10">
        <v>9729.25</v>
      </c>
      <c r="BQ104" s="8">
        <v>501</v>
      </c>
      <c r="BR104" s="10">
        <v>14911.33</v>
      </c>
      <c r="BS104" s="9">
        <v>-0.4711</v>
      </c>
      <c r="BT104" s="9">
        <v>-0.3475</v>
      </c>
      <c r="BU104" s="8">
        <v>260</v>
      </c>
      <c r="BV104" s="10">
        <v>6644.57</v>
      </c>
      <c r="BW104" s="8">
        <v>375</v>
      </c>
      <c r="BX104" s="10">
        <v>8798.43</v>
      </c>
      <c r="BY104" s="9">
        <v>-0.3067</v>
      </c>
      <c r="BZ104" s="9">
        <v>-0.2448</v>
      </c>
      <c r="CA104" s="8">
        <v>186</v>
      </c>
      <c r="CB104" s="10">
        <v>4819.18</v>
      </c>
      <c r="CC104" s="8">
        <v>232</v>
      </c>
      <c r="CD104" s="10">
        <v>6197.23</v>
      </c>
      <c r="CE104" s="9">
        <v>-0.1983</v>
      </c>
      <c r="CF104" s="9">
        <v>-0.2224</v>
      </c>
      <c r="CG104" s="8">
        <v>136</v>
      </c>
      <c r="CH104" s="10">
        <v>3255.55</v>
      </c>
      <c r="CI104" s="8"/>
      <c r="CJ104" s="10"/>
      <c r="CK104" s="9"/>
      <c r="CL104" s="9"/>
      <c r="CM104" s="8">
        <v>93</v>
      </c>
      <c r="CN104" s="10">
        <v>2311.95</v>
      </c>
      <c r="CO104" s="8">
        <v>223</v>
      </c>
      <c r="CP104" s="10">
        <v>5472.14</v>
      </c>
      <c r="CQ104" s="9">
        <v>-0.583</v>
      </c>
      <c r="CR104" s="9">
        <v>-0.5775</v>
      </c>
      <c r="CS104" s="8">
        <v>84</v>
      </c>
      <c r="CT104" s="10">
        <v>1742.72</v>
      </c>
      <c r="CU104" s="8">
        <v>98</v>
      </c>
      <c r="CV104" s="10">
        <v>1975.02</v>
      </c>
      <c r="CW104" s="9">
        <v>-0.1429</v>
      </c>
      <c r="CX104" s="9">
        <v>-0.1176</v>
      </c>
      <c r="CY104" s="8">
        <v>67</v>
      </c>
      <c r="CZ104" s="10">
        <v>1603.59</v>
      </c>
      <c r="DA104" s="8">
        <v>146</v>
      </c>
      <c r="DB104" s="10">
        <v>3122.32</v>
      </c>
      <c r="DC104" s="9">
        <v>-0.5411</v>
      </c>
      <c r="DD104" s="9">
        <v>-0.4864</v>
      </c>
      <c r="DE104" s="8">
        <v>26</v>
      </c>
      <c r="DF104" s="10">
        <v>1309.66</v>
      </c>
      <c r="DG104" s="8">
        <v>37</v>
      </c>
      <c r="DH104" s="10">
        <v>1888.59</v>
      </c>
      <c r="DI104" s="9">
        <v>-0.2973</v>
      </c>
      <c r="DJ104" s="9">
        <v>-0.3065</v>
      </c>
      <c r="DK104" s="8">
        <v>21</v>
      </c>
      <c r="DL104" s="10">
        <v>1123.89</v>
      </c>
      <c r="DM104" s="8">
        <v>15</v>
      </c>
      <c r="DN104" s="10">
        <v>662.8</v>
      </c>
      <c r="DO104" s="9">
        <v>0.4</v>
      </c>
      <c r="DP104" s="9">
        <v>0.6957</v>
      </c>
      <c r="DQ104" s="8">
        <v>17</v>
      </c>
      <c r="DR104" s="10">
        <v>625.11</v>
      </c>
      <c r="DS104" s="8">
        <v>3</v>
      </c>
      <c r="DT104" s="10">
        <v>114.03</v>
      </c>
      <c r="DU104" s="9">
        <v>4.6667</v>
      </c>
      <c r="DV104" s="9">
        <v>4.482</v>
      </c>
      <c r="DW104" s="8">
        <v>59</v>
      </c>
      <c r="DX104" s="10">
        <v>486.34</v>
      </c>
      <c r="DY104" s="8"/>
      <c r="DZ104" s="10"/>
      <c r="EA104" s="9"/>
      <c r="EB104" s="9"/>
      <c r="EC104" s="8">
        <v>13</v>
      </c>
      <c r="ED104" s="10">
        <v>388.33</v>
      </c>
      <c r="EE104" s="8">
        <v>12</v>
      </c>
      <c r="EF104" s="10">
        <v>276.44</v>
      </c>
      <c r="EG104" s="9">
        <v>0.0833</v>
      </c>
      <c r="EH104" s="9">
        <v>0.4048</v>
      </c>
      <c r="EI104" s="8">
        <v>10</v>
      </c>
      <c r="EJ104" s="10">
        <v>337.71</v>
      </c>
      <c r="EK104" s="8">
        <v>4</v>
      </c>
      <c r="EL104" s="10">
        <v>104.73</v>
      </c>
      <c r="EM104" s="9">
        <v>1.5</v>
      </c>
      <c r="EN104" s="9">
        <v>2.2246</v>
      </c>
      <c r="EO104" s="8">
        <v>3</v>
      </c>
      <c r="EP104" s="10">
        <v>169.55</v>
      </c>
      <c r="EQ104" s="8">
        <v>15</v>
      </c>
      <c r="ER104" s="10">
        <v>865.65</v>
      </c>
      <c r="ES104" s="9">
        <v>-0.8</v>
      </c>
      <c r="ET104" s="9">
        <v>-0.8041</v>
      </c>
      <c r="EU104" s="8">
        <v>4</v>
      </c>
      <c r="EV104" s="10">
        <v>167.54</v>
      </c>
      <c r="EW104" s="8">
        <v>5</v>
      </c>
      <c r="EX104" s="10">
        <v>216.65</v>
      </c>
      <c r="EY104" s="9">
        <v>-0.2</v>
      </c>
      <c r="EZ104" s="9">
        <v>-0.2267</v>
      </c>
      <c r="FA104" s="8">
        <v>5</v>
      </c>
      <c r="FB104" s="10">
        <v>125.15</v>
      </c>
      <c r="FC104" s="8">
        <v>2</v>
      </c>
      <c r="FD104" s="10">
        <v>58.03</v>
      </c>
      <c r="FE104" s="9">
        <v>1.5</v>
      </c>
      <c r="FF104" s="9">
        <v>1.1566</v>
      </c>
      <c r="FG104" s="8">
        <v>4</v>
      </c>
      <c r="FH104" s="10">
        <v>110.62</v>
      </c>
      <c r="FI104" s="8"/>
      <c r="FJ104" s="10"/>
      <c r="FK104" s="9"/>
      <c r="FL104" s="9"/>
      <c r="FM104" s="8">
        <v>1</v>
      </c>
      <c r="FN104" s="10">
        <v>23.99</v>
      </c>
      <c r="FO104" s="8">
        <v>4</v>
      </c>
      <c r="FP104" s="10">
        <v>126.18</v>
      </c>
      <c r="FQ104" s="9">
        <v>-0.75</v>
      </c>
      <c r="FR104" s="9">
        <v>-0.8099</v>
      </c>
      <c r="FS104" s="8"/>
      <c r="FT104" s="10"/>
      <c r="FU104" s="8">
        <v>39</v>
      </c>
      <c r="FV104" s="10">
        <v>904.13</v>
      </c>
      <c r="FW104" s="9">
        <v>-1</v>
      </c>
      <c r="FX104" s="9">
        <v>-1</v>
      </c>
      <c r="FY104" s="8"/>
      <c r="FZ104" s="10"/>
      <c r="GA104" s="8">
        <v>9</v>
      </c>
      <c r="GB104" s="10">
        <v>597.73</v>
      </c>
      <c r="GC104" s="9">
        <v>-1</v>
      </c>
      <c r="GD104" s="9">
        <v>-1</v>
      </c>
      <c r="GE104" s="8"/>
      <c r="GF104" s="10"/>
      <c r="GG104" s="8"/>
      <c r="GH104" s="10"/>
      <c r="GI104" s="9"/>
      <c r="GJ104" s="9"/>
      <c r="GK104" s="8"/>
      <c r="GL104" s="10"/>
      <c r="GM104" s="8"/>
      <c r="GN104" s="10"/>
      <c r="GO104" s="9"/>
      <c r="GP104" s="9"/>
      <c r="GQ104" s="8"/>
      <c r="GR104" s="10"/>
      <c r="GS104" s="8"/>
      <c r="GT104" s="10"/>
      <c r="GU104" s="9"/>
      <c r="GV104" s="9"/>
      <c r="GW104" s="8"/>
      <c r="GX104" s="10"/>
      <c r="GY104" s="8"/>
      <c r="GZ104" s="10"/>
      <c r="HA104" s="9"/>
      <c r="HB104" s="9"/>
      <c r="HC104" s="8"/>
      <c r="HD104" s="10"/>
      <c r="HE104" s="8"/>
      <c r="HF104" s="10"/>
      <c r="HG104" s="9"/>
      <c r="HH104" s="9"/>
      <c r="HI104" s="8"/>
      <c r="HJ104" s="10"/>
      <c r="HK104" s="8"/>
      <c r="HL104" s="10"/>
      <c r="HM104" s="9"/>
      <c r="HN104" s="9"/>
      <c r="HO104" s="8"/>
      <c r="HP104" s="10"/>
      <c r="HQ104" s="8"/>
      <c r="HR104" s="10"/>
      <c r="HS104" s="9"/>
      <c r="HT104" s="9"/>
      <c r="HU104" s="8"/>
      <c r="HV104" s="10"/>
      <c r="HW104" s="8"/>
      <c r="HX104" s="10"/>
      <c r="HY104" s="9"/>
      <c r="HZ104" s="9"/>
      <c r="IA104" s="8"/>
      <c r="IB104" s="10"/>
      <c r="IC104" s="8"/>
      <c r="ID104" s="10"/>
      <c r="IE104" s="9"/>
      <c r="IF104" s="9"/>
      <c r="IG104" s="8"/>
      <c r="IH104" s="10"/>
      <c r="II104" s="8"/>
      <c r="IJ104" s="10"/>
      <c r="IK104" s="9"/>
      <c r="IL104" s="9"/>
      <c r="IM104" s="8"/>
      <c r="IN104" s="10"/>
      <c r="IO104" s="8"/>
      <c r="IP104" s="10"/>
      <c r="IQ104" s="9"/>
      <c r="IR104" s="9"/>
      <c r="IS104" s="8"/>
      <c r="IT104" s="10"/>
      <c r="IU104" s="8"/>
      <c r="IV104" s="10"/>
      <c r="IW104" s="9"/>
      <c r="IX104" s="9"/>
      <c r="IY104" s="8"/>
      <c r="IZ104" s="10"/>
      <c r="JA104" s="8"/>
      <c r="JB104" s="10"/>
      <c r="JC104" s="9"/>
      <c r="JD104" s="9"/>
      <c r="JE104" s="8"/>
      <c r="JF104" s="10"/>
      <c r="JG104" s="8"/>
      <c r="JH104" s="10"/>
      <c r="JI104" s="9"/>
      <c r="JJ104" s="9"/>
      <c r="JK104" s="8">
        <v>58968</v>
      </c>
      <c r="JL104" s="8"/>
      <c r="JM104" s="8"/>
      <c r="JN104" s="8"/>
      <c r="JO104" s="8">
        <v>7461</v>
      </c>
      <c r="JP104" s="8"/>
      <c r="JQ104" s="8"/>
      <c r="JR104" s="8">
        <v>159</v>
      </c>
      <c r="JS104" s="8">
        <v>1</v>
      </c>
      <c r="JT104" s="8"/>
      <c r="JU104" s="8"/>
      <c r="JV104" s="8">
        <v>2</v>
      </c>
      <c r="JW104" s="8"/>
      <c r="JX104" s="8"/>
      <c r="JY104" s="8"/>
      <c r="JZ104" s="8">
        <v>3</v>
      </c>
      <c r="KA104" s="8">
        <v>600</v>
      </c>
      <c r="KB104" s="8">
        <v>190</v>
      </c>
      <c r="KC104" s="8">
        <v>2110</v>
      </c>
      <c r="KD104" s="8">
        <v>780</v>
      </c>
      <c r="KE104" s="8">
        <v>390</v>
      </c>
      <c r="KF104" s="8">
        <v>148</v>
      </c>
      <c r="KG104" s="8">
        <v>891</v>
      </c>
      <c r="KH104" s="8">
        <v>200</v>
      </c>
      <c r="KI104" s="8">
        <v>4740</v>
      </c>
      <c r="KJ104" s="8">
        <v>6491</v>
      </c>
      <c r="KK104" s="8">
        <v>755</v>
      </c>
      <c r="KL104" s="8">
        <v>2030</v>
      </c>
      <c r="KM104" s="8">
        <v>1100</v>
      </c>
      <c r="KN104" s="8">
        <v>4849</v>
      </c>
      <c r="KO104" s="8">
        <v>1638</v>
      </c>
      <c r="KP104" s="8">
        <v>2105</v>
      </c>
      <c r="KQ104" s="8">
        <v>460</v>
      </c>
      <c r="KR104" s="8">
        <v>2180</v>
      </c>
      <c r="KS104" s="8">
        <v>4010</v>
      </c>
      <c r="KT104" s="8">
        <v>224</v>
      </c>
      <c r="KU104" s="8">
        <v>300</v>
      </c>
      <c r="KV104" s="8">
        <v>2320</v>
      </c>
      <c r="KW104" s="8">
        <v>2650</v>
      </c>
      <c r="KX104" s="8">
        <v>460</v>
      </c>
      <c r="KY104" s="8">
        <v>1310</v>
      </c>
      <c r="KZ104" s="8">
        <v>1930</v>
      </c>
      <c r="LA104" s="8">
        <v>3620</v>
      </c>
      <c r="LB104" s="8">
        <v>3951</v>
      </c>
      <c r="LC104" s="8">
        <v>4930</v>
      </c>
      <c r="LD104" s="8">
        <v>350</v>
      </c>
      <c r="LE104" s="8">
        <v>1300</v>
      </c>
      <c r="LF104" s="8">
        <v>8180</v>
      </c>
      <c r="LG104" s="8">
        <v>2500</v>
      </c>
      <c r="LH104" s="8">
        <v>2040</v>
      </c>
      <c r="LI104" s="8">
        <v>490</v>
      </c>
      <c r="LJ104" s="8">
        <v>1900</v>
      </c>
      <c r="LK104" s="8">
        <v>300</v>
      </c>
      <c r="LL104" s="8">
        <v>1920</v>
      </c>
      <c r="LM104" s="8">
        <v>1242</v>
      </c>
      <c r="LN104" s="8">
        <v>2660</v>
      </c>
      <c r="LO104" s="8">
        <v>1090</v>
      </c>
      <c r="LP104" s="8">
        <v>10850</v>
      </c>
      <c r="LQ104" s="8">
        <v>220</v>
      </c>
      <c r="LR104" s="8">
        <v>3680</v>
      </c>
      <c r="LS104" s="8">
        <v>1150</v>
      </c>
      <c r="LT104" s="8">
        <v>4110</v>
      </c>
      <c r="LU104" s="8">
        <v>6136</v>
      </c>
      <c r="LV104" s="8">
        <v>2860</v>
      </c>
      <c r="LW104" s="8">
        <v>2920</v>
      </c>
      <c r="LX104" s="8">
        <v>2000</v>
      </c>
      <c r="LY104" s="8">
        <v>1500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  <mergeCell ref="IA3:IF3"/>
    <mergeCell ref="IA4:IB4"/>
    <mergeCell ref="IC4:ID4"/>
    <mergeCell ref="IE4:IE5"/>
    <mergeCell ref="IF4:IF5"/>
    <mergeCell ref="IG3:IL3"/>
    <mergeCell ref="IG4:IH4"/>
    <mergeCell ref="II4:IJ4"/>
    <mergeCell ref="IK4:IK5"/>
    <mergeCell ref="IL4:IL5"/>
    <mergeCell ref="IM3:IR3"/>
    <mergeCell ref="IM4:IN4"/>
    <mergeCell ref="IO4:IP4"/>
    <mergeCell ref="IQ4:IQ5"/>
    <mergeCell ref="IR4:IR5"/>
    <mergeCell ref="IS3:IX3"/>
    <mergeCell ref="IS4:IT4"/>
    <mergeCell ref="IU4:IV4"/>
    <mergeCell ref="IW4:IW5"/>
    <mergeCell ref="IX4:IX5"/>
    <mergeCell ref="IY3:JD3"/>
    <mergeCell ref="IY4:IZ4"/>
    <mergeCell ref="JA4:JB4"/>
    <mergeCell ref="JC4:JC5"/>
    <mergeCell ref="JD4:JD5"/>
    <mergeCell ref="JE3:JJ3"/>
    <mergeCell ref="JE4:JF4"/>
    <mergeCell ref="JG4:JH4"/>
    <mergeCell ref="JI4:JI5"/>
    <mergeCell ref="JJ4:JJ5"/>
    <mergeCell ref="JK3:JZ4"/>
    <mergeCell ref="KA3:LY4"/>
  </mergeCells>
  <headerFooter/>
</worksheet>
</file>