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<sst xmlns="http://schemas.openxmlformats.org/spreadsheetml/2006/main" count="512" uniqueCount="512">
  <si>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</si>
  <si>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</si>
  <si>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</si>
  <si>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</si>
  <si>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</si>
  <si>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</si>
  <si>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</si>
  <si>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</si>
  <si>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</si>
  <si>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</si>
  <si>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</si>
  <si>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</si>
  <si>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</si>
  <si>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</si>
  <si>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</si>
  <si>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</si>
  <si>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</si>
  <si>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</si>
  <si>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</si>
  <si>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</si>
  <si>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</si>
  <si>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</si>
  <si>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</si>
  <si>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</si>
  <si>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</si>
  <si>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</si>
  <si>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</si>
  <si>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</si>
  <si>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</si>
  <si>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</si>
  <si>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</si>
  <si>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</si>
  <si>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</si>
  <si>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</si>
  <si>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</si>
  <si>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</si>
  <si>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</si>
  <si>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</si>
  <si>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</si>
  <si>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</si>
  <si>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</si>
  <si>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</si>
  <si>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</si>
  <si>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</si>
  <si>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</si>
  <si>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</si>
  <si>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</si>
  <si>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</si>
  <si>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</si>
  <si>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</si>
  <si>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</si>
  <si>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</si>
  <si>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</si>
  <si>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</si>
  <si>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</si>
  <si>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</si>
  <si>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</si>
  <si>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</si>
  <si>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</si>
  <si>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</si>
  <si>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</si>
  <si>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</si>
  <si>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</si>
  <si>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</si>
  <si>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</si>
  <si>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</si>
  <si>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</si>
  <si>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</si>
  <si>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</si>
  <si>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</si>
  <si>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</si>
  <si>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</si>
  <si>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</si>
  <si>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</si>
  <si>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</si>
  <si>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</si>
  <si>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</si>
  <si>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</si>
  <si>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</si>
  <si>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</si>
  <si>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</si>
  <si>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</si>
  <si>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</si>
  <si>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</si>
  <si>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</si>
  <si>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5DS10-0215</t>
  </si>
  <si>
    <t>ADUL</t>
  </si>
  <si>
    <t>510 Design</t>
  </si>
  <si>
    <t>COMFORTER (SET)</t>
  </si>
  <si>
    <t>Jenda</t>
  </si>
  <si>
    <t>Janeta</t>
  </si>
  <si>
    <t>Jaine</t>
  </si>
  <si>
    <t>8 Piece Comforter Set</t>
  </si>
  <si>
    <t>Queen</t>
  </si>
  <si>
    <t>White</t>
  </si>
  <si>
    <t>Active</t>
  </si>
  <si>
    <t>B</t>
  </si>
  <si>
    <t>NO</t>
  </si>
  <si>
    <t/>
  </si>
  <si>
    <t>PP001000;PF004731</t>
  </si>
  <si>
    <t>8</t>
  </si>
  <si>
    <t>Solid</t>
  </si>
  <si>
    <t>Casual</t>
  </si>
  <si>
    <t>Farm House|Modern/Contemporary</t>
  </si>
  <si>
    <t>6/12/2019</t>
  </si>
  <si>
    <t>1/5/2024</t>
  </si>
  <si>
    <t>ASHFURNDS,MACY02,OLLIIX,OVERSTOCK01</t>
  </si>
  <si>
    <t>Setup</t>
  </si>
  <si>
    <t>9/21/2021</t>
  </si>
  <si>
    <t>11/5/2021</t>
  </si>
  <si>
    <t>No</t>
  </si>
  <si>
    <t>5DS10-0216</t>
  </si>
  <si>
    <t>King</t>
  </si>
  <si>
    <t>ASHFURNDS,BLK01,CSNSTORES,ROOMECOM</t>
  </si>
  <si>
    <t>11/22/2021</t>
  </si>
  <si>
    <t>5DS10-0180</t>
  </si>
  <si>
    <t>Grey</t>
  </si>
  <si>
    <t>Close-out</t>
  </si>
  <si>
    <t>C</t>
  </si>
  <si>
    <t>PF004470;PP001000</t>
  </si>
  <si>
    <t>9/25/2018</t>
  </si>
  <si>
    <t>AMERSIGNDS,ASHFURNDS,JCPENNEY01,KIRKLANDDS</t>
  </si>
  <si>
    <t>11/16/2021</t>
  </si>
  <si>
    <t>5DS10-0181</t>
  </si>
  <si>
    <t>ASHFURNDS,JCPENNEY01,MACY02,OVERSTOCK01</t>
  </si>
  <si>
    <t>12/28/2021</t>
  </si>
  <si>
    <t>5DS10-0047</t>
  </si>
  <si>
    <t>Ramsey</t>
  </si>
  <si>
    <t>Lynda</t>
  </si>
  <si>
    <t>Casey</t>
  </si>
  <si>
    <t xml:space="preserve">Embroidered 8 Piece  Comforter Set</t>
  </si>
  <si>
    <t>Neutral</t>
  </si>
  <si>
    <t>A</t>
  </si>
  <si>
    <t>PF004213;PP001734</t>
  </si>
  <si>
    <t>Microfiber</t>
  </si>
  <si>
    <t>Pieced</t>
  </si>
  <si>
    <t>Transitional</t>
  </si>
  <si>
    <t>Traditional|Casual</t>
  </si>
  <si>
    <t>4/3/2018</t>
  </si>
  <si>
    <t>3/13/2024</t>
  </si>
  <si>
    <t>ASHFURNDS,BIGLOTSDS,JCPENNEY01,KOHLDSN,MACY02,OLLIIX,OVERSTOCK01,ROOMECOM</t>
  </si>
  <si>
    <t>11/11/2021</t>
  </si>
  <si>
    <t>5DS10-0049</t>
  </si>
  <si>
    <t>Cal King</t>
  </si>
  <si>
    <t>3/30/2018</t>
  </si>
  <si>
    <t>2/26/2024</t>
  </si>
  <si>
    <t>AMAZON,ASHFURNDS,BLK01,JCPENNEY01,KOHLDSN,MACY02,OVERSTOCK01,ROOMECOM</t>
  </si>
  <si>
    <t>12/12/2022</t>
  </si>
  <si>
    <t>MP10-6015</t>
  </si>
  <si>
    <t>Madison Park</t>
  </si>
  <si>
    <t>COMFORTER MINI SET</t>
  </si>
  <si>
    <t>Viola</t>
  </si>
  <si>
    <t>Aeriela</t>
  </si>
  <si>
    <t>Eugenia</t>
  </si>
  <si>
    <t>3 Piece Tufted Cotton Chenille Damask Comforter Set</t>
  </si>
  <si>
    <t>Full/Queen</t>
  </si>
  <si>
    <t>Off-White</t>
  </si>
  <si>
    <t>B+</t>
  </si>
  <si>
    <t>PF004395;PP000957</t>
  </si>
  <si>
    <t>Cotton</t>
  </si>
  <si>
    <t>3</t>
  </si>
  <si>
    <t>Damask</t>
  </si>
  <si>
    <t>Shabby Chic</t>
  </si>
  <si>
    <t>Cottage/Country|Farm House</t>
  </si>
  <si>
    <t>8/17/2018</t>
  </si>
  <si>
    <t>1/9/2024</t>
  </si>
  <si>
    <t>AMAZON,ASHFURNDS,BLK01,CSNSTORES,MACY02,OLLIIX,OVERSTOCK01,TGTDVS</t>
  </si>
  <si>
    <t>11/19/2021</t>
  </si>
  <si>
    <t>MP10-6016</t>
  </si>
  <si>
    <t>King/Cal King</t>
  </si>
  <si>
    <t>AMAZON,AMAZONDS,ASHFURNDS,BLK01,CSNSTORES,KOHLDSN,MACY02,OLLIIX,OVERSTOCK01,TGTDVS</t>
  </si>
  <si>
    <t>11/26/2021</t>
  </si>
  <si>
    <t>MP10-6183</t>
  </si>
  <si>
    <t>Malia</t>
  </si>
  <si>
    <t>Edna</t>
  </si>
  <si>
    <t>Alicia</t>
  </si>
  <si>
    <t>6 Piece Embroidered Cotton Reversible Comforter Set</t>
  </si>
  <si>
    <t>Ivory</t>
  </si>
  <si>
    <t>PF004594;PP001099</t>
  </si>
  <si>
    <t>6</t>
  </si>
  <si>
    <t>Cottage/Country|Transitional</t>
  </si>
  <si>
    <t>3/27/2019</t>
  </si>
  <si>
    <t>1/30/2024</t>
  </si>
  <si>
    <t>ASHFURNDS,CSNSTORES,JCPENNEY01,KOHLDSN,MACY02,OVERSTOCK01,TGTDVS</t>
  </si>
  <si>
    <t>12/21/2021</t>
  </si>
  <si>
    <t>MP10-6184</t>
  </si>
  <si>
    <t>ASHFURNDS,CSNSTORES,FINGERHUTDS,JCPENNEY01,KOHLDSN,MACY02,OVERSTOCK01,TGTDVS,ZOLA</t>
  </si>
  <si>
    <t>1/16/2023</t>
  </si>
  <si>
    <t>MP13-5322</t>
  </si>
  <si>
    <t>COVERLET&amp;BEDSPR</t>
  </si>
  <si>
    <t>DAYBED COVER</t>
  </si>
  <si>
    <t>Sabrina</t>
  </si>
  <si>
    <t>Sarah</t>
  </si>
  <si>
    <t>Amber</t>
  </si>
  <si>
    <t>5 Piece Tufted Cotton Chenille Daybed Set</t>
  </si>
  <si>
    <t>Daybed</t>
  </si>
  <si>
    <t>PF002604;PP000641</t>
  </si>
  <si>
    <t>5</t>
  </si>
  <si>
    <t>Medallion</t>
  </si>
  <si>
    <t>Farm House|Cottage/Country</t>
  </si>
  <si>
    <t>11/20/2017</t>
  </si>
  <si>
    <t>3/2/2024</t>
  </si>
  <si>
    <t>ASHFURNDS,CSNSTORES,JCPENNEY01,KOHLDSN,MACY02,OLLIIX,OVERSTOCK01</t>
  </si>
  <si>
    <t>10/12/2021</t>
  </si>
  <si>
    <t>MP95C-0103A</t>
  </si>
  <si>
    <t>ART</t>
  </si>
  <si>
    <t>CANVAS</t>
  </si>
  <si>
    <t>FRAMED GRAPHICS</t>
  </si>
  <si>
    <t>Blue Bliss</t>
  </si>
  <si>
    <t>Abstract 5-piece Gallery Framed Canvas Wall Art Set</t>
  </si>
  <si>
    <t>See below</t>
  </si>
  <si>
    <t>Natural</t>
  </si>
  <si>
    <t>A+</t>
  </si>
  <si>
    <t>PF002001</t>
  </si>
  <si>
    <t>Abstract</t>
  </si>
  <si>
    <t>Modern/Contemporary</t>
  </si>
  <si>
    <t>4/26/2017</t>
  </si>
  <si>
    <t>ASHFURNDS,OVERSTOCK01</t>
  </si>
  <si>
    <t>12/4/2021</t>
  </si>
  <si>
    <t>MP95A-0115</t>
  </si>
  <si>
    <t>ALT. GRAPHICS</t>
  </si>
  <si>
    <t>Mandala</t>
  </si>
  <si>
    <t>Triptych 3-piece Dimensional Resin Canvas Wall Art Set</t>
  </si>
  <si>
    <t>Offwhite</t>
  </si>
  <si>
    <t>PF002033</t>
  </si>
  <si>
    <t>Global Inspired</t>
  </si>
  <si>
    <t>7/20/2017</t>
  </si>
  <si>
    <t>ASHFURNDS,CSNSTORES,KIRKLANDDS,KOHLDSN,OLLIIX,TGTDVS</t>
  </si>
  <si>
    <t>12/15/2021</t>
  </si>
  <si>
    <t>ID10-1922</t>
  </si>
  <si>
    <t>BLK</t>
  </si>
  <si>
    <t xml:space="preserve">Intelligent Design </t>
  </si>
  <si>
    <t>Malea</t>
  </si>
  <si>
    <t>Leena</t>
  </si>
  <si>
    <t>Shaggy Long Fur Comforter Mini Set</t>
  </si>
  <si>
    <t>Black</t>
  </si>
  <si>
    <t>PP001109;PF005257</t>
  </si>
  <si>
    <t>Faux Fur</t>
  </si>
  <si>
    <t>Glam/Luxury</t>
  </si>
  <si>
    <t>9/17/2020</t>
  </si>
  <si>
    <t>3/6/2024</t>
  </si>
  <si>
    <t>AMAZON,ASHFURNDS,CSNSTORES,FINGERHUTDS,JCPENNEY01,KOHLDSN,MACY02,OLLIIX,OVERSTOCK01,TGTDVS</t>
  </si>
  <si>
    <t>10/17/2021</t>
  </si>
  <si>
    <t>ID10-1699</t>
  </si>
  <si>
    <t>Twin/Twin XL</t>
  </si>
  <si>
    <t>PP001109;PF004608</t>
  </si>
  <si>
    <t>2</t>
  </si>
  <si>
    <t>3/13/2019</t>
  </si>
  <si>
    <t>1/18/2024</t>
  </si>
  <si>
    <t>AMAZON,ASHFURNDS,CSNSTORES,JCPENNEY01,KOHLDSN,TGTDVS</t>
  </si>
  <si>
    <t>10/18/2021</t>
  </si>
  <si>
    <t>ID10-1701</t>
  </si>
  <si>
    <t>3/10/2019</t>
  </si>
  <si>
    <t>2/21/2024</t>
  </si>
  <si>
    <t>AMAZON,ASHFURNDS,CSNSTORES,HSNDS,JCPENNEY01,OLLIIX,OVERSTOCK01,TGTDVS</t>
  </si>
  <si>
    <t>10/21/2021</t>
  </si>
  <si>
    <t>ID10-1823</t>
  </si>
  <si>
    <t>Blush</t>
  </si>
  <si>
    <t>PP001109;PF004986</t>
  </si>
  <si>
    <t>11/7/2019</t>
  </si>
  <si>
    <t>10/22/2021</t>
  </si>
  <si>
    <t>ID10-1824</t>
  </si>
  <si>
    <t>ID10-1825</t>
  </si>
  <si>
    <t>3/8/2024</t>
  </si>
  <si>
    <t>ASHFURNDS,BLK01,CSNSTORES,HDDS,HSNDS,JCPENNEY01,KOHLDSN,MACY02,OVERSTOCK01,TGTDVS</t>
  </si>
  <si>
    <t>ID50-1605</t>
  </si>
  <si>
    <t>THROW</t>
  </si>
  <si>
    <t>Emma</t>
  </si>
  <si>
    <t>Maddie</t>
  </si>
  <si>
    <t>Shaggy Faux Fur Throw</t>
  </si>
  <si>
    <t>50x60"</t>
  </si>
  <si>
    <t>PP000794;PF004114</t>
  </si>
  <si>
    <t>1</t>
  </si>
  <si>
    <t>9/21/2018</t>
  </si>
  <si>
    <t>3/27/2024</t>
  </si>
  <si>
    <t>ASHFURNDS,BLK01,CSNSTORES,DESINC,FINGERHUTDS,KOHLDSN,MACY02,TGTDVS</t>
  </si>
  <si>
    <t>9/16/2021</t>
  </si>
  <si>
    <t>11/18/2021</t>
  </si>
  <si>
    <t>ID50-1604</t>
  </si>
  <si>
    <t>Teal</t>
  </si>
  <si>
    <t>PP000794;PF004113</t>
  </si>
  <si>
    <t>2/10/2024</t>
  </si>
  <si>
    <t>KOHLDSN,TGTDVS</t>
  </si>
  <si>
    <t>MP50-4907</t>
  </si>
  <si>
    <t>Sachi</t>
  </si>
  <si>
    <t>Aina</t>
  </si>
  <si>
    <t>Oversized Faux Fur Throw</t>
  </si>
  <si>
    <t>60x70"</t>
  </si>
  <si>
    <t>PF003528</t>
  </si>
  <si>
    <t>8/23/2017</t>
  </si>
  <si>
    <t>AMERSIGNDS,ASHFURNDS,FINGERHUTDS,HSNDS,JCPENNEY01,KOHLDSN,MACY02,OLLIIX,OVERSTOCK01,TGTDVS</t>
  </si>
  <si>
    <t>2/9/2022</t>
  </si>
  <si>
    <t>MP50-4906</t>
  </si>
  <si>
    <t>PF003527</t>
  </si>
  <si>
    <t>11/8/2021</t>
  </si>
  <si>
    <t>MP50-1728</t>
  </si>
  <si>
    <t>Ogee</t>
  </si>
  <si>
    <t>Oversized Throw</t>
  </si>
  <si>
    <t>PF003632;PP000475</t>
  </si>
  <si>
    <t>Plush</t>
  </si>
  <si>
    <t>Geometric</t>
  </si>
  <si>
    <t>4/2/2017</t>
  </si>
  <si>
    <t>AMAZON,DESINC</t>
  </si>
  <si>
    <t>8/16/2022</t>
  </si>
  <si>
    <t>MP10-4801</t>
  </si>
  <si>
    <t>Adelyn</t>
  </si>
  <si>
    <t>Aurora</t>
  </si>
  <si>
    <t>Ultra Plush Down Alternative Comforter Set</t>
  </si>
  <si>
    <t>A++</t>
  </si>
  <si>
    <t>PF002183</t>
  </si>
  <si>
    <t>8/19/2017</t>
  </si>
  <si>
    <t>AMAZON,BLK01,CSNSTORES,KOHLDSN,MACY02,OVERSTOCK01,TGTDVS</t>
  </si>
  <si>
    <t>2/2/2022</t>
  </si>
  <si>
    <t>MP103-1051</t>
  </si>
  <si>
    <t>FUR</t>
  </si>
  <si>
    <t>MOTION</t>
  </si>
  <si>
    <t>RECLINER</t>
  </si>
  <si>
    <t>Kirby</t>
  </si>
  <si>
    <t>Oscar</t>
  </si>
  <si>
    <t>Docker</t>
  </si>
  <si>
    <t>Push Back Recliner</t>
  </si>
  <si>
    <t>Navy Multi</t>
  </si>
  <si>
    <t>Traditional</t>
  </si>
  <si>
    <t>11/25/2020</t>
  </si>
  <si>
    <t>AMERSIGNDS,ASHFURNDS,KIRKLANDDS,OLLIIX,ROOMECOM</t>
  </si>
  <si>
    <t>10/27/2021</t>
  </si>
  <si>
    <t>11/2/2021</t>
  </si>
  <si>
    <t>MP103-0243</t>
  </si>
  <si>
    <t>SWIVEL</t>
  </si>
  <si>
    <t>Deanna</t>
  </si>
  <si>
    <t>Morton</t>
  </si>
  <si>
    <t>Sparta</t>
  </si>
  <si>
    <t>Upholstered Swivel Accent Chair</t>
  </si>
  <si>
    <t>Blue</t>
  </si>
  <si>
    <t>PF001103</t>
  </si>
  <si>
    <t>5/25/2017</t>
  </si>
  <si>
    <t>2/20/2024</t>
  </si>
  <si>
    <t>ASHFURNDS,CSNSTORES,KOHLDSN,OLLIIX</t>
  </si>
  <si>
    <t>12/10/2021</t>
  </si>
  <si>
    <t>MP103-1095</t>
  </si>
  <si>
    <t>Reed</t>
  </si>
  <si>
    <t>Micah</t>
  </si>
  <si>
    <t>Jaycee</t>
  </si>
  <si>
    <t>Swivel Chair</t>
  </si>
  <si>
    <t>Light Tan</t>
  </si>
  <si>
    <t>Mid-Century</t>
  </si>
  <si>
    <t>1/21/2021</t>
  </si>
  <si>
    <t>12/3/2021</t>
  </si>
  <si>
    <t>12/8/2021</t>
  </si>
  <si>
    <t>MP103-0706</t>
  </si>
  <si>
    <t>Tyler</t>
  </si>
  <si>
    <t>Memo</t>
  </si>
  <si>
    <t>Sheldon</t>
  </si>
  <si>
    <t>Teal Multi</t>
  </si>
  <si>
    <t>7/25/2018</t>
  </si>
  <si>
    <t>3/20/2024</t>
  </si>
  <si>
    <t>CASTLEGATE,ROOMECOM</t>
  </si>
  <si>
    <t>MP103-0895</t>
  </si>
  <si>
    <t>SWIVEL GLIDER</t>
  </si>
  <si>
    <t>Ella</t>
  </si>
  <si>
    <t>Rey</t>
  </si>
  <si>
    <t>Alyce</t>
  </si>
  <si>
    <t>Swivel Glider Chair</t>
  </si>
  <si>
    <t>Cream</t>
  </si>
  <si>
    <t>B-</t>
  </si>
  <si>
    <t>5/22/2019</t>
  </si>
  <si>
    <t>5/1/2024</t>
  </si>
  <si>
    <t>OVERSTOCK01</t>
  </si>
  <si>
    <t>12/1/2021</t>
  </si>
  <si>
    <t>MP100-0891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</si>
  <si>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</si>
  <si>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</si>
  <si>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</si>
  <si>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</si>
  <si>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</si>
  <si>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</si>
  <si>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</si>
  <si>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</si>
  <si>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</si>
  <si>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2/14/2024</t>
  </si>
  <si>
    <t>5/14/2024</t>
  </si>
  <si>
    <t>ASHFURNDS,CASTLEGATE,CSNSTORES</t>
  </si>
  <si>
    <t>10/10/2021</t>
  </si>
  <si>
    <t>FPF18-0513</t>
  </si>
  <si>
    <t>PF000757;PP000233</t>
  </si>
  <si>
    <t>3/5/2024</t>
  </si>
  <si>
    <t>ASHFURNDS,CSNSTORES</t>
  </si>
  <si>
    <t>10/7/2021</t>
  </si>
  <si>
    <t>FPF18-0514</t>
  </si>
  <si>
    <t>Beige</t>
  </si>
  <si>
    <t>PF000758;PP000233</t>
  </si>
  <si>
    <t>4/7/2017</t>
  </si>
  <si>
    <t>ASHFURNDS,CASTLEGATE,CSNSTORES,KIRKLANDDS,MACY02F,ROOMECOM</t>
  </si>
  <si>
    <t>FPF18-0512</t>
  </si>
  <si>
    <t>PF000756;PP000233</t>
  </si>
  <si>
    <t>ASHFURNDS,CSNSTORES,ROOMECOM</t>
  </si>
  <si>
    <t>11/1/2021</t>
  </si>
  <si>
    <t>FPF18-0108</t>
  </si>
  <si>
    <t>Brooke</t>
  </si>
  <si>
    <t>Miri</t>
  </si>
  <si>
    <t>Annie</t>
  </si>
  <si>
    <t>Tight Back Club Chair</t>
  </si>
  <si>
    <t>PF000602;PP000105</t>
  </si>
  <si>
    <t>Print</t>
  </si>
  <si>
    <t>MP100-0991</t>
  </si>
  <si>
    <t>7/9/2020</t>
  </si>
  <si>
    <t>4/1/2024</t>
  </si>
  <si>
    <t>ASHFURNDS,CSNSTORES,JCPENNEY01</t>
  </si>
  <si>
    <t>FPF18-0486</t>
  </si>
  <si>
    <t>Navy</t>
  </si>
  <si>
    <t>PF000738;PP000105</t>
  </si>
  <si>
    <t>CSNSTORES</t>
  </si>
  <si>
    <t>FPF18-0429</t>
  </si>
  <si>
    <t>Arianna</t>
  </si>
  <si>
    <t>Leda</t>
  </si>
  <si>
    <t>Aria</t>
  </si>
  <si>
    <t>Swoop Wing Chair</t>
  </si>
  <si>
    <t>PF000709;PP000082</t>
  </si>
  <si>
    <t>MACY02F</t>
  </si>
  <si>
    <t>11/4/2021</t>
  </si>
  <si>
    <t>MP106-0384</t>
  </si>
  <si>
    <t>LOVESEAT &amp; SOFA</t>
  </si>
  <si>
    <t>SETTEE</t>
  </si>
  <si>
    <t>Stanford</t>
  </si>
  <si>
    <t>Berkley</t>
  </si>
  <si>
    <t>Capella</t>
  </si>
  <si>
    <t>Settee</t>
  </si>
  <si>
    <t>Light Grey</t>
  </si>
  <si>
    <t>PF001133;PP000266</t>
  </si>
  <si>
    <t>7/12/2017</t>
  </si>
  <si>
    <t>ASHFURNDS,KOHLDSN,OLLIIX</t>
  </si>
  <si>
    <t>2/8/2022</t>
  </si>
  <si>
    <t>4/20/2022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</si>
  <si>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</si>
  <si>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</si>
  <si>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</si>
  <si>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</si>
  <si>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</si>
  <si>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</si>
  <si>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</si>
  <si>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</si>
  <si>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</si>
  <si>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1/23/2024</t>
  </si>
  <si>
    <t>1/31/2024</t>
  </si>
  <si>
    <t>AMAZONDS,ASHFURNDS,CASTLEGATE,CSNSTORES,MACY02F,OLLIIX,OVERSTOCK01,ROOMECOM</t>
  </si>
  <si>
    <t>9/22/2021</t>
  </si>
  <si>
    <t>II100-0063</t>
  </si>
  <si>
    <t>INK+IVY</t>
  </si>
  <si>
    <t>Newport</t>
  </si>
  <si>
    <t>Lounge Chair</t>
  </si>
  <si>
    <t>PF000835;PP000045</t>
  </si>
  <si>
    <t>5/12/2017</t>
  </si>
  <si>
    <t>ASHFURNDS,CASTLEGATE,CSNSTORES,MACY02F,OLLIIX,ROOMECOM</t>
  </si>
  <si>
    <t>II110-0455</t>
  </si>
  <si>
    <t>8/10/2021</t>
  </si>
  <si>
    <t>1/10/2024</t>
  </si>
  <si>
    <t>10/24/2021</t>
  </si>
  <si>
    <t>II110-0391</t>
  </si>
  <si>
    <t>Charcoal</t>
  </si>
  <si>
    <t>10/7/2019</t>
  </si>
  <si>
    <t>ASHFURNDS,CASTLEGATE,MACY02F,ZOLA</t>
  </si>
  <si>
    <t>9/23/2021</t>
  </si>
  <si>
    <t>10/28/2021</t>
  </si>
  <si>
    <t>II100-0048</t>
  </si>
  <si>
    <t>Easton</t>
  </si>
  <si>
    <t>Low Profile Accent Chair</t>
  </si>
  <si>
    <t>Taupe/Natural</t>
  </si>
  <si>
    <t>PF000111;PP000027</t>
  </si>
  <si>
    <t>CSNSTORES,LAMPDS,ROOMECOM</t>
  </si>
  <si>
    <t>9/17/2021</t>
  </si>
  <si>
    <t>II122-0033</t>
  </si>
  <si>
    <t>DESK</t>
  </si>
  <si>
    <t>Lancaster</t>
  </si>
  <si>
    <t>Desk</t>
  </si>
  <si>
    <t>Amber/Graphite</t>
  </si>
  <si>
    <t>PF000894;PP000034</t>
  </si>
  <si>
    <t>Industrial</t>
  </si>
  <si>
    <t>AMERSIGNDS,ASHFURNDS,CSNSTORES,OLLIIX</t>
  </si>
  <si>
    <t>11/10/2021</t>
  </si>
  <si>
    <t>II106-0226</t>
  </si>
  <si>
    <t>Rocket</t>
  </si>
  <si>
    <t>Loveseat</t>
  </si>
  <si>
    <t>PF000143</t>
  </si>
  <si>
    <t>12/30/2017</t>
  </si>
  <si>
    <t>2/11/2024</t>
  </si>
  <si>
    <t>ASHFURNDS,CSNSTORES,KOHLDSN</t>
  </si>
  <si>
    <t>ID31-1529</t>
  </si>
  <si>
    <t>WIN</t>
  </si>
  <si>
    <t>CUSHION/POUF</t>
  </si>
  <si>
    <t>INDOOR CUSHION</t>
  </si>
  <si>
    <t>Edelia</t>
  </si>
  <si>
    <t>Arwen</t>
  </si>
  <si>
    <t>Alder</t>
  </si>
  <si>
    <t>Poly Chenille Lounge Floor Pillow Cushion</t>
  </si>
  <si>
    <t>27" x 74"</t>
  </si>
  <si>
    <t>Aqua</t>
  </si>
  <si>
    <t>PF004189;PP000937</t>
  </si>
  <si>
    <t>6/6/2018</t>
  </si>
  <si>
    <t>AMAZON,ASHFURNDS,CSNSTORES,MACY02,OVERSTOCK01,TGTDVS</t>
  </si>
  <si>
    <t>9/27/2021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</si>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</sst>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42.9</v>
      </c>
      <c r="M6" s="3">
        <v>45.04</v>
      </c>
      <c r="N6" s="3">
        <v>109.99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129</v>
      </c>
      <c r="AA6" s="4">
        <f>=ROUNDDOWN(16.125,0)</f>
      </c>
      <c r="AB6" s="5">
        <v>8</v>
      </c>
      <c r="AC6" s="2" t="s">
        <v>105</v>
      </c>
      <c r="AD6" s="4">
        <v>60</v>
      </c>
      <c r="AE6" s="4">
        <v>160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3</v>
      </c>
      <c r="AQ6" s="8">
        <v>135.15</v>
      </c>
      <c r="AR6" s="4"/>
      <c r="AS6" s="8"/>
      <c r="AT6" s="7"/>
      <c r="AU6" s="7"/>
      <c r="AV6" s="4">
        <v>12</v>
      </c>
      <c r="AW6" s="8">
        <v>588.75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0.2296</v>
      </c>
      <c r="BC6" s="4">
        <v>19</v>
      </c>
      <c r="BD6" s="8">
        <v>930.85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0.6325</v>
      </c>
      <c r="BJ6" s="4">
        <v>6</v>
      </c>
      <c r="BK6" s="8">
        <v>291.47</v>
      </c>
      <c r="BL6" s="2" t="s">
        <v>106</v>
      </c>
      <c r="BM6" s="7">
        <v>0.5</v>
      </c>
      <c r="BN6" s="7">
        <v>0.4637</v>
      </c>
      <c r="BO6" s="4">
        <v>3</v>
      </c>
      <c r="BP6" s="8">
        <v>135.15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</row>
    <row r="7">
      <c r="A7" s="2" t="s">
        <v>111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112</v>
      </c>
      <c r="K7" s="2" t="s">
        <v>94</v>
      </c>
      <c r="L7" s="3">
        <v>48</v>
      </c>
      <c r="M7" s="3">
        <v>50.4</v>
      </c>
      <c r="N7" s="3">
        <v>119.99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163</v>
      </c>
      <c r="AA7" s="4">
        <f>=ROUNDDOWN(18.1111111111111,0)</f>
      </c>
      <c r="AB7" s="5">
        <v>9</v>
      </c>
      <c r="AC7" s="2" t="s">
        <v>105</v>
      </c>
      <c r="AD7" s="4">
        <v>70</v>
      </c>
      <c r="AE7" s="4">
        <v>110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9</v>
      </c>
      <c r="AQ7" s="8">
        <v>453.6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0.7704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14</v>
      </c>
      <c r="BK7" s="8">
        <v>699.35</v>
      </c>
      <c r="BL7" s="2" t="s">
        <v>113</v>
      </c>
      <c r="BM7" s="7">
        <v>0.6429</v>
      </c>
      <c r="BN7" s="7">
        <v>0.6486</v>
      </c>
      <c r="BO7" s="4">
        <v>9</v>
      </c>
      <c r="BP7" s="8">
        <v>453.6</v>
      </c>
      <c r="BQ7" s="4"/>
      <c r="BR7" s="8"/>
      <c r="BS7" s="7"/>
      <c r="BT7" s="7"/>
      <c r="BU7" s="2" t="s">
        <v>107</v>
      </c>
      <c r="BV7" s="2" t="s">
        <v>95</v>
      </c>
      <c r="BW7" s="2" t="s">
        <v>108</v>
      </c>
      <c r="BX7" s="2" t="s">
        <v>114</v>
      </c>
      <c r="BY7" s="2" t="s">
        <v>110</v>
      </c>
    </row>
    <row r="8">
      <c r="A8" s="2" t="s">
        <v>115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93</v>
      </c>
      <c r="K8" s="2" t="s">
        <v>116</v>
      </c>
      <c r="L8" s="3">
        <v>42.9</v>
      </c>
      <c r="M8" s="3">
        <v>45.04</v>
      </c>
      <c r="N8" s="3">
        <v>109.99</v>
      </c>
      <c r="O8" s="2" t="s">
        <v>117</v>
      </c>
      <c r="P8" s="2" t="s">
        <v>118</v>
      </c>
      <c r="Q8" s="2" t="s">
        <v>97</v>
      </c>
      <c r="R8" s="2" t="s">
        <v>98</v>
      </c>
      <c r="S8" s="2" t="s">
        <v>119</v>
      </c>
      <c r="T8" s="2" t="s">
        <v>98</v>
      </c>
      <c r="U8" s="2" t="s">
        <v>100</v>
      </c>
      <c r="V8" s="2" t="s">
        <v>101</v>
      </c>
      <c r="W8" s="2" t="s">
        <v>102</v>
      </c>
      <c r="X8" s="2" t="s">
        <v>103</v>
      </c>
      <c r="Y8" s="2" t="s">
        <v>120</v>
      </c>
      <c r="Z8" s="4">
        <v>67</v>
      </c>
      <c r="AA8" s="4">
        <f>=ROUNDDOWN(13.1372549019608,0)</f>
      </c>
      <c r="AB8" s="5">
        <v>5.1</v>
      </c>
      <c r="AC8" s="2" t="s">
        <v>98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2</v>
      </c>
      <c r="AQ8" s="8">
        <v>90.1</v>
      </c>
      <c r="AR8" s="4"/>
      <c r="AS8" s="8"/>
      <c r="AT8" s="7"/>
      <c r="AU8" s="7"/>
      <c r="AV8" s="4">
        <v>7</v>
      </c>
      <c r="AW8" s="8">
        <v>342.1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0.2634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0.3675</v>
      </c>
      <c r="BJ8" s="4">
        <v>5</v>
      </c>
      <c r="BK8" s="8">
        <v>232.06</v>
      </c>
      <c r="BL8" s="2" t="s">
        <v>121</v>
      </c>
      <c r="BM8" s="7">
        <v>0.4</v>
      </c>
      <c r="BN8" s="7">
        <v>0.3883</v>
      </c>
      <c r="BO8" s="4">
        <v>2</v>
      </c>
      <c r="BP8" s="8">
        <v>90.1</v>
      </c>
      <c r="BQ8" s="4"/>
      <c r="BR8" s="8"/>
      <c r="BS8" s="7"/>
      <c r="BT8" s="7"/>
      <c r="BU8" s="2" t="s">
        <v>107</v>
      </c>
      <c r="BV8" s="2" t="s">
        <v>95</v>
      </c>
      <c r="BW8" s="2" t="s">
        <v>108</v>
      </c>
      <c r="BX8" s="2" t="s">
        <v>122</v>
      </c>
      <c r="BY8" s="2" t="s">
        <v>110</v>
      </c>
    </row>
    <row r="9">
      <c r="A9" s="2" t="s">
        <v>123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89</v>
      </c>
      <c r="G9" s="2" t="s">
        <v>90</v>
      </c>
      <c r="H9" s="2" t="s">
        <v>91</v>
      </c>
      <c r="I9" s="2" t="s">
        <v>92</v>
      </c>
      <c r="J9" s="2" t="s">
        <v>112</v>
      </c>
      <c r="K9" s="2" t="s">
        <v>116</v>
      </c>
      <c r="L9" s="3">
        <v>48</v>
      </c>
      <c r="M9" s="3">
        <v>50.4</v>
      </c>
      <c r="N9" s="3">
        <v>119.99</v>
      </c>
      <c r="O9" s="2" t="s">
        <v>117</v>
      </c>
      <c r="P9" s="2" t="s">
        <v>118</v>
      </c>
      <c r="Q9" s="2" t="s">
        <v>97</v>
      </c>
      <c r="R9" s="2" t="s">
        <v>98</v>
      </c>
      <c r="S9" s="2" t="s">
        <v>119</v>
      </c>
      <c r="T9" s="2" t="s">
        <v>98</v>
      </c>
      <c r="U9" s="2" t="s">
        <v>100</v>
      </c>
      <c r="V9" s="2" t="s">
        <v>101</v>
      </c>
      <c r="W9" s="2" t="s">
        <v>102</v>
      </c>
      <c r="X9" s="2" t="s">
        <v>103</v>
      </c>
      <c r="Y9" s="2" t="s">
        <v>120</v>
      </c>
      <c r="Z9" s="4">
        <v>161</v>
      </c>
      <c r="AA9" s="4">
        <f>=ROUNDDOWN(21.1842105263158,0)</f>
      </c>
      <c r="AB9" s="5">
        <v>7.6</v>
      </c>
      <c r="AC9" s="2" t="s">
        <v>98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5</v>
      </c>
      <c r="AQ9" s="8">
        <v>252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0.7366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13</v>
      </c>
      <c r="BK9" s="8">
        <v>675.51</v>
      </c>
      <c r="BL9" s="2" t="s">
        <v>124</v>
      </c>
      <c r="BM9" s="7">
        <v>0.3846</v>
      </c>
      <c r="BN9" s="7">
        <v>0.3731</v>
      </c>
      <c r="BO9" s="4">
        <v>5</v>
      </c>
      <c r="BP9" s="8">
        <v>252</v>
      </c>
      <c r="BQ9" s="4"/>
      <c r="BR9" s="8"/>
      <c r="BS9" s="7"/>
      <c r="BT9" s="7"/>
      <c r="BU9" s="2" t="s">
        <v>107</v>
      </c>
      <c r="BV9" s="2" t="s">
        <v>95</v>
      </c>
      <c r="BW9" s="2" t="s">
        <v>108</v>
      </c>
      <c r="BX9" s="2" t="s">
        <v>125</v>
      </c>
      <c r="BY9" s="2" t="s">
        <v>110</v>
      </c>
    </row>
    <row r="10">
      <c r="A10" s="2" t="s">
        <v>126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127</v>
      </c>
      <c r="G10" s="2" t="s">
        <v>128</v>
      </c>
      <c r="H10" s="2" t="s">
        <v>129</v>
      </c>
      <c r="I10" s="2" t="s">
        <v>130</v>
      </c>
      <c r="J10" s="2" t="s">
        <v>93</v>
      </c>
      <c r="K10" s="2" t="s">
        <v>131</v>
      </c>
      <c r="L10" s="3">
        <v>49.61</v>
      </c>
      <c r="M10" s="3">
        <v>52.09</v>
      </c>
      <c r="N10" s="3">
        <v>109.99</v>
      </c>
      <c r="O10" s="2" t="s">
        <v>95</v>
      </c>
      <c r="P10" s="2" t="s">
        <v>132</v>
      </c>
      <c r="Q10" s="2" t="s">
        <v>97</v>
      </c>
      <c r="R10" s="2" t="s">
        <v>98</v>
      </c>
      <c r="S10" s="2" t="s">
        <v>133</v>
      </c>
      <c r="T10" s="2" t="s">
        <v>134</v>
      </c>
      <c r="U10" s="2" t="s">
        <v>100</v>
      </c>
      <c r="V10" s="2" t="s">
        <v>135</v>
      </c>
      <c r="W10" s="2" t="s">
        <v>136</v>
      </c>
      <c r="X10" s="2" t="s">
        <v>137</v>
      </c>
      <c r="Y10" s="2" t="s">
        <v>138</v>
      </c>
      <c r="Z10" s="4">
        <v>1429</v>
      </c>
      <c r="AA10" s="4">
        <f>=ROUNDDOWN(25.5178571428571,0)</f>
      </c>
      <c r="AB10" s="5">
        <v>56</v>
      </c>
      <c r="AC10" s="2" t="s">
        <v>139</v>
      </c>
      <c r="AD10" s="4">
        <v>60</v>
      </c>
      <c r="AE10" s="4">
        <v>640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52.09</v>
      </c>
      <c r="AR10" s="4"/>
      <c r="AS10" s="8"/>
      <c r="AT10" s="7"/>
      <c r="AU10" s="7"/>
      <c r="AV10" s="4">
        <v>2</v>
      </c>
      <c r="AW10" s="8">
        <v>110.3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0.4723</v>
      </c>
      <c r="BC10" s="4">
        <v>2</v>
      </c>
      <c r="BD10" s="8">
        <v>110.3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1</v>
      </c>
      <c r="BJ10" s="4">
        <v>35</v>
      </c>
      <c r="BK10" s="8">
        <v>1794.03</v>
      </c>
      <c r="BL10" s="2" t="s">
        <v>140</v>
      </c>
      <c r="BM10" s="7">
        <v>0.0286</v>
      </c>
      <c r="BN10" s="7">
        <v>0.029</v>
      </c>
      <c r="BO10" s="4">
        <v>1</v>
      </c>
      <c r="BP10" s="8">
        <v>52.09</v>
      </c>
      <c r="BQ10" s="4"/>
      <c r="BR10" s="8"/>
      <c r="BS10" s="7"/>
      <c r="BT10" s="7"/>
      <c r="BU10" s="2" t="s">
        <v>107</v>
      </c>
      <c r="BV10" s="2" t="s">
        <v>95</v>
      </c>
      <c r="BW10" s="2" t="s">
        <v>108</v>
      </c>
      <c r="BX10" s="2" t="s">
        <v>141</v>
      </c>
      <c r="BY10" s="2" t="s">
        <v>110</v>
      </c>
    </row>
    <row r="11">
      <c r="A11" s="2" t="s">
        <v>142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127</v>
      </c>
      <c r="G11" s="2" t="s">
        <v>128</v>
      </c>
      <c r="H11" s="2" t="s">
        <v>129</v>
      </c>
      <c r="I11" s="2" t="s">
        <v>130</v>
      </c>
      <c r="J11" s="2" t="s">
        <v>143</v>
      </c>
      <c r="K11" s="2" t="s">
        <v>131</v>
      </c>
      <c r="L11" s="3">
        <v>55.44</v>
      </c>
      <c r="M11" s="3">
        <v>58.21</v>
      </c>
      <c r="N11" s="3">
        <v>119.99</v>
      </c>
      <c r="O11" s="2" t="s">
        <v>95</v>
      </c>
      <c r="P11" s="2" t="s">
        <v>132</v>
      </c>
      <c r="Q11" s="2" t="s">
        <v>97</v>
      </c>
      <c r="R11" s="2" t="s">
        <v>98</v>
      </c>
      <c r="S11" s="2" t="s">
        <v>133</v>
      </c>
      <c r="T11" s="2" t="s">
        <v>134</v>
      </c>
      <c r="U11" s="2" t="s">
        <v>100</v>
      </c>
      <c r="V11" s="2" t="s">
        <v>135</v>
      </c>
      <c r="W11" s="2" t="s">
        <v>136</v>
      </c>
      <c r="X11" s="2" t="s">
        <v>137</v>
      </c>
      <c r="Y11" s="2" t="s">
        <v>144</v>
      </c>
      <c r="Z11" s="4">
        <v>269</v>
      </c>
      <c r="AA11" s="4">
        <f>=ROUNDDOWN(13.45,0)</f>
      </c>
      <c r="AB11" s="5">
        <v>20</v>
      </c>
      <c r="AC11" s="2" t="s">
        <v>145</v>
      </c>
      <c r="AD11" s="4">
        <v>50</v>
      </c>
      <c r="AE11" s="4">
        <v>440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</v>
      </c>
      <c r="AQ11" s="8">
        <v>58.21</v>
      </c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0.5277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18</v>
      </c>
      <c r="BK11" s="8">
        <v>1036.1</v>
      </c>
      <c r="BL11" s="2" t="s">
        <v>146</v>
      </c>
      <c r="BM11" s="7">
        <v>0.0556</v>
      </c>
      <c r="BN11" s="7">
        <v>0.0562</v>
      </c>
      <c r="BO11" s="4">
        <v>1</v>
      </c>
      <c r="BP11" s="8">
        <v>58.21</v>
      </c>
      <c r="BQ11" s="4"/>
      <c r="BR11" s="8"/>
      <c r="BS11" s="7"/>
      <c r="BT11" s="7"/>
      <c r="BU11" s="2" t="s">
        <v>107</v>
      </c>
      <c r="BV11" s="2" t="s">
        <v>95</v>
      </c>
      <c r="BW11" s="2" t="s">
        <v>108</v>
      </c>
      <c r="BX11" s="2" t="s">
        <v>147</v>
      </c>
      <c r="BY11" s="2" t="s">
        <v>110</v>
      </c>
    </row>
    <row r="12">
      <c r="A12" s="2" t="s">
        <v>148</v>
      </c>
      <c r="B12" s="2" t="s">
        <v>86</v>
      </c>
      <c r="C12" s="2" t="s">
        <v>149</v>
      </c>
      <c r="D12" s="2" t="s">
        <v>88</v>
      </c>
      <c r="E12" s="2" t="s">
        <v>150</v>
      </c>
      <c r="F12" s="2" t="s">
        <v>151</v>
      </c>
      <c r="G12" s="2" t="s">
        <v>152</v>
      </c>
      <c r="H12" s="2" t="s">
        <v>153</v>
      </c>
      <c r="I12" s="2" t="s">
        <v>154</v>
      </c>
      <c r="J12" s="2" t="s">
        <v>155</v>
      </c>
      <c r="K12" s="2" t="s">
        <v>156</v>
      </c>
      <c r="L12" s="3">
        <v>69.92</v>
      </c>
      <c r="M12" s="3">
        <v>73.42</v>
      </c>
      <c r="N12" s="3">
        <v>139.99</v>
      </c>
      <c r="O12" s="2" t="s">
        <v>95</v>
      </c>
      <c r="P12" s="2" t="s">
        <v>157</v>
      </c>
      <c r="Q12" s="2" t="s">
        <v>97</v>
      </c>
      <c r="R12" s="2" t="s">
        <v>98</v>
      </c>
      <c r="S12" s="2" t="s">
        <v>158</v>
      </c>
      <c r="T12" s="2" t="s">
        <v>159</v>
      </c>
      <c r="U12" s="2" t="s">
        <v>160</v>
      </c>
      <c r="V12" s="2" t="s">
        <v>161</v>
      </c>
      <c r="W12" s="2" t="s">
        <v>162</v>
      </c>
      <c r="X12" s="2" t="s">
        <v>163</v>
      </c>
      <c r="Y12" s="2" t="s">
        <v>164</v>
      </c>
      <c r="Z12" s="4">
        <v>419</v>
      </c>
      <c r="AA12" s="4">
        <f>=ROUNDDOWN(13.09375,0)</f>
      </c>
      <c r="AB12" s="5">
        <v>32</v>
      </c>
      <c r="AC12" s="2" t="s">
        <v>165</v>
      </c>
      <c r="AD12" s="4">
        <v>110</v>
      </c>
      <c r="AE12" s="4">
        <v>1000</v>
      </c>
      <c r="AF12" s="6">
        <v>73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73.42</v>
      </c>
      <c r="AR12" s="4"/>
      <c r="AS12" s="8"/>
      <c r="AT12" s="7"/>
      <c r="AU12" s="7"/>
      <c r="AV12" s="4">
        <v>6</v>
      </c>
      <c r="AW12" s="8">
        <v>504.32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0.1456</v>
      </c>
      <c r="BC12" s="4">
        <v>6</v>
      </c>
      <c r="BD12" s="8">
        <v>504.32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1</v>
      </c>
      <c r="BJ12" s="4">
        <v>25</v>
      </c>
      <c r="BK12" s="8">
        <v>2055.45</v>
      </c>
      <c r="BL12" s="2" t="s">
        <v>166</v>
      </c>
      <c r="BM12" s="7">
        <v>0.04</v>
      </c>
      <c r="BN12" s="7">
        <v>0.0357</v>
      </c>
      <c r="BO12" s="4">
        <v>1</v>
      </c>
      <c r="BP12" s="8">
        <v>73.42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108</v>
      </c>
      <c r="BX12" s="2" t="s">
        <v>167</v>
      </c>
      <c r="BY12" s="2" t="s">
        <v>110</v>
      </c>
    </row>
    <row r="13">
      <c r="A13" s="2" t="s">
        <v>168</v>
      </c>
      <c r="B13" s="2" t="s">
        <v>86</v>
      </c>
      <c r="C13" s="2" t="s">
        <v>149</v>
      </c>
      <c r="D13" s="2" t="s">
        <v>88</v>
      </c>
      <c r="E13" s="2" t="s">
        <v>150</v>
      </c>
      <c r="F13" s="2" t="s">
        <v>151</v>
      </c>
      <c r="G13" s="2" t="s">
        <v>152</v>
      </c>
      <c r="H13" s="2" t="s">
        <v>153</v>
      </c>
      <c r="I13" s="2" t="s">
        <v>154</v>
      </c>
      <c r="J13" s="2" t="s">
        <v>169</v>
      </c>
      <c r="K13" s="2" t="s">
        <v>156</v>
      </c>
      <c r="L13" s="3">
        <v>82.07</v>
      </c>
      <c r="M13" s="3">
        <v>86.17</v>
      </c>
      <c r="N13" s="3">
        <v>159.99</v>
      </c>
      <c r="O13" s="2" t="s">
        <v>95</v>
      </c>
      <c r="P13" s="2" t="s">
        <v>157</v>
      </c>
      <c r="Q13" s="2" t="s">
        <v>97</v>
      </c>
      <c r="R13" s="2" t="s">
        <v>98</v>
      </c>
      <c r="S13" s="2" t="s">
        <v>158</v>
      </c>
      <c r="T13" s="2" t="s">
        <v>159</v>
      </c>
      <c r="U13" s="2" t="s">
        <v>160</v>
      </c>
      <c r="V13" s="2" t="s">
        <v>161</v>
      </c>
      <c r="W13" s="2" t="s">
        <v>162</v>
      </c>
      <c r="X13" s="2" t="s">
        <v>163</v>
      </c>
      <c r="Y13" s="2" t="s">
        <v>164</v>
      </c>
      <c r="Z13" s="4">
        <v>728</v>
      </c>
      <c r="AA13" s="4">
        <f>=ROUNDDOWN(17.3333333333333,0)</f>
      </c>
      <c r="AB13" s="5">
        <v>42</v>
      </c>
      <c r="AC13" s="2" t="s">
        <v>165</v>
      </c>
      <c r="AD13" s="4">
        <v>100</v>
      </c>
      <c r="AE13" s="4">
        <v>1004</v>
      </c>
      <c r="AF13" s="6">
        <v>73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5</v>
      </c>
      <c r="AQ13" s="8">
        <v>430.9</v>
      </c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0.8544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26</v>
      </c>
      <c r="BK13" s="8">
        <v>2323.29</v>
      </c>
      <c r="BL13" s="2" t="s">
        <v>170</v>
      </c>
      <c r="BM13" s="7">
        <v>0.1923</v>
      </c>
      <c r="BN13" s="7">
        <v>0.1855</v>
      </c>
      <c r="BO13" s="4">
        <v>5</v>
      </c>
      <c r="BP13" s="8">
        <v>430.9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108</v>
      </c>
      <c r="BX13" s="2" t="s">
        <v>171</v>
      </c>
      <c r="BY13" s="2" t="s">
        <v>110</v>
      </c>
    </row>
    <row r="14">
      <c r="A14" s="2" t="s">
        <v>172</v>
      </c>
      <c r="B14" s="2" t="s">
        <v>86</v>
      </c>
      <c r="C14" s="2" t="s">
        <v>149</v>
      </c>
      <c r="D14" s="2" t="s">
        <v>88</v>
      </c>
      <c r="E14" s="2" t="s">
        <v>88</v>
      </c>
      <c r="F14" s="2" t="s">
        <v>173</v>
      </c>
      <c r="G14" s="2" t="s">
        <v>174</v>
      </c>
      <c r="H14" s="2" t="s">
        <v>175</v>
      </c>
      <c r="I14" s="2" t="s">
        <v>176</v>
      </c>
      <c r="J14" s="2" t="s">
        <v>155</v>
      </c>
      <c r="K14" s="2" t="s">
        <v>177</v>
      </c>
      <c r="L14" s="3">
        <v>61.73</v>
      </c>
      <c r="M14" s="3">
        <v>64.82</v>
      </c>
      <c r="N14" s="3">
        <v>129.99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178</v>
      </c>
      <c r="T14" s="2" t="s">
        <v>98</v>
      </c>
      <c r="U14" s="2" t="s">
        <v>179</v>
      </c>
      <c r="V14" s="2" t="s">
        <v>101</v>
      </c>
      <c r="W14" s="2" t="s">
        <v>162</v>
      </c>
      <c r="X14" s="2" t="s">
        <v>180</v>
      </c>
      <c r="Y14" s="2" t="s">
        <v>181</v>
      </c>
      <c r="Z14" s="4">
        <v>233</v>
      </c>
      <c r="AA14" s="4">
        <f>=ROUNDDOWN(9.32,0)</f>
      </c>
      <c r="AB14" s="5">
        <v>25</v>
      </c>
      <c r="AC14" s="2" t="s">
        <v>182</v>
      </c>
      <c r="AD14" s="4">
        <v>90</v>
      </c>
      <c r="AE14" s="4">
        <v>430</v>
      </c>
      <c r="AF14" s="6">
        <v>66</v>
      </c>
      <c r="AG14" s="6">
        <v>49</v>
      </c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64.82</v>
      </c>
      <c r="AR14" s="4"/>
      <c r="AS14" s="8"/>
      <c r="AT14" s="7"/>
      <c r="AU14" s="7"/>
      <c r="AV14" s="4">
        <v>4</v>
      </c>
      <c r="AW14" s="8">
        <v>277.46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0.2336</v>
      </c>
      <c r="BC14" s="4">
        <v>4</v>
      </c>
      <c r="BD14" s="8">
        <v>277.46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1</v>
      </c>
      <c r="BJ14" s="4">
        <v>26</v>
      </c>
      <c r="BK14" s="8">
        <v>1844.22</v>
      </c>
      <c r="BL14" s="2" t="s">
        <v>183</v>
      </c>
      <c r="BM14" s="7">
        <v>0.0385</v>
      </c>
      <c r="BN14" s="7">
        <v>0.0351</v>
      </c>
      <c r="BO14" s="4">
        <v>1</v>
      </c>
      <c r="BP14" s="8">
        <v>64.82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108</v>
      </c>
      <c r="BX14" s="2" t="s">
        <v>184</v>
      </c>
      <c r="BY14" s="2" t="s">
        <v>110</v>
      </c>
    </row>
    <row r="15">
      <c r="A15" s="2" t="s">
        <v>185</v>
      </c>
      <c r="B15" s="2" t="s">
        <v>86</v>
      </c>
      <c r="C15" s="2" t="s">
        <v>149</v>
      </c>
      <c r="D15" s="2" t="s">
        <v>88</v>
      </c>
      <c r="E15" s="2" t="s">
        <v>88</v>
      </c>
      <c r="F15" s="2" t="s">
        <v>173</v>
      </c>
      <c r="G15" s="2" t="s">
        <v>174</v>
      </c>
      <c r="H15" s="2" t="s">
        <v>175</v>
      </c>
      <c r="I15" s="2" t="s">
        <v>176</v>
      </c>
      <c r="J15" s="2" t="s">
        <v>169</v>
      </c>
      <c r="K15" s="2" t="s">
        <v>177</v>
      </c>
      <c r="L15" s="3">
        <v>67.5</v>
      </c>
      <c r="M15" s="3">
        <v>70.88</v>
      </c>
      <c r="N15" s="3">
        <v>139.99</v>
      </c>
      <c r="O15" s="2" t="s">
        <v>95</v>
      </c>
      <c r="P15" s="2" t="s">
        <v>96</v>
      </c>
      <c r="Q15" s="2" t="s">
        <v>97</v>
      </c>
      <c r="R15" s="2" t="s">
        <v>98</v>
      </c>
      <c r="S15" s="2" t="s">
        <v>178</v>
      </c>
      <c r="T15" s="2" t="s">
        <v>98</v>
      </c>
      <c r="U15" s="2" t="s">
        <v>179</v>
      </c>
      <c r="V15" s="2" t="s">
        <v>101</v>
      </c>
      <c r="W15" s="2" t="s">
        <v>162</v>
      </c>
      <c r="X15" s="2" t="s">
        <v>180</v>
      </c>
      <c r="Y15" s="2" t="s">
        <v>181</v>
      </c>
      <c r="Z15" s="4">
        <v>291</v>
      </c>
      <c r="AA15" s="4">
        <f>=ROUNDDOWN(9.09375,0)</f>
      </c>
      <c r="AB15" s="5">
        <v>32</v>
      </c>
      <c r="AC15" s="2" t="s">
        <v>182</v>
      </c>
      <c r="AD15" s="4">
        <v>230</v>
      </c>
      <c r="AE15" s="4">
        <v>660</v>
      </c>
      <c r="AF15" s="6">
        <v>66</v>
      </c>
      <c r="AG15" s="6">
        <v>49</v>
      </c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3</v>
      </c>
      <c r="AQ15" s="8">
        <v>212.64</v>
      </c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0.7664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33</v>
      </c>
      <c r="BK15" s="8">
        <v>2571.67</v>
      </c>
      <c r="BL15" s="2" t="s">
        <v>186</v>
      </c>
      <c r="BM15" s="7">
        <v>0.0909</v>
      </c>
      <c r="BN15" s="7">
        <v>0.0827</v>
      </c>
      <c r="BO15" s="4">
        <v>3</v>
      </c>
      <c r="BP15" s="8">
        <v>212.64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108</v>
      </c>
      <c r="BX15" s="2" t="s">
        <v>187</v>
      </c>
      <c r="BY15" s="2" t="s">
        <v>110</v>
      </c>
    </row>
    <row r="16">
      <c r="A16" s="2" t="s">
        <v>188</v>
      </c>
      <c r="B16" s="2" t="s">
        <v>86</v>
      </c>
      <c r="C16" s="2" t="s">
        <v>149</v>
      </c>
      <c r="D16" s="2" t="s">
        <v>189</v>
      </c>
      <c r="E16" s="2" t="s">
        <v>190</v>
      </c>
      <c r="F16" s="2" t="s">
        <v>191</v>
      </c>
      <c r="G16" s="2" t="s">
        <v>192</v>
      </c>
      <c r="H16" s="2" t="s">
        <v>193</v>
      </c>
      <c r="I16" s="2" t="s">
        <v>194</v>
      </c>
      <c r="J16" s="2" t="s">
        <v>195</v>
      </c>
      <c r="K16" s="2" t="s">
        <v>156</v>
      </c>
      <c r="L16" s="3">
        <v>52.8</v>
      </c>
      <c r="M16" s="3">
        <v>55.43</v>
      </c>
      <c r="N16" s="3">
        <v>109.99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196</v>
      </c>
      <c r="T16" s="2" t="s">
        <v>98</v>
      </c>
      <c r="U16" s="2" t="s">
        <v>197</v>
      </c>
      <c r="V16" s="2" t="s">
        <v>198</v>
      </c>
      <c r="W16" s="2" t="s">
        <v>162</v>
      </c>
      <c r="X16" s="2" t="s">
        <v>199</v>
      </c>
      <c r="Y16" s="2" t="s">
        <v>200</v>
      </c>
      <c r="Z16" s="4">
        <v>225</v>
      </c>
      <c r="AA16" s="4">
        <f>=ROUNDDOWN(11.8421052631579,0)</f>
      </c>
      <c r="AB16" s="5">
        <v>19</v>
      </c>
      <c r="AC16" s="2" t="s">
        <v>201</v>
      </c>
      <c r="AD16" s="4">
        <v>100</v>
      </c>
      <c r="AE16" s="4">
        <v>385</v>
      </c>
      <c r="AF16" s="6">
        <v>69</v>
      </c>
      <c r="AG16" s="6">
        <v>77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55.44</v>
      </c>
      <c r="AR16" s="4"/>
      <c r="AS16" s="8"/>
      <c r="AT16" s="7"/>
      <c r="AU16" s="7"/>
      <c r="AV16" s="4">
        <v>1</v>
      </c>
      <c r="AW16" s="8">
        <v>55.44</v>
      </c>
      <c r="AX16" s="4"/>
      <c r="AY16" s="8"/>
      <c r="AZ16" s="7"/>
      <c r="BA16" s="7"/>
      <c r="BB16" s="7">
        <v>1</v>
      </c>
      <c r="BC16" s="4">
        <v>1</v>
      </c>
      <c r="BD16" s="8">
        <v>55.44</v>
      </c>
      <c r="BE16" s="4"/>
      <c r="BF16" s="8"/>
      <c r="BG16" s="7"/>
      <c r="BH16" s="7"/>
      <c r="BI16" s="7">
        <v>1</v>
      </c>
      <c r="BJ16" s="4">
        <v>25</v>
      </c>
      <c r="BK16" s="8">
        <v>1316.94</v>
      </c>
      <c r="BL16" s="2" t="s">
        <v>202</v>
      </c>
      <c r="BM16" s="7">
        <v>0.04</v>
      </c>
      <c r="BN16" s="7">
        <v>0.0421</v>
      </c>
      <c r="BO16" s="4">
        <v>1</v>
      </c>
      <c r="BP16" s="8">
        <v>55.44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108</v>
      </c>
      <c r="BX16" s="2" t="s">
        <v>203</v>
      </c>
      <c r="BY16" s="2" t="s">
        <v>110</v>
      </c>
    </row>
    <row r="17">
      <c r="A17" s="2" t="s">
        <v>204</v>
      </c>
      <c r="B17" s="2" t="s">
        <v>205</v>
      </c>
      <c r="C17" s="2" t="s">
        <v>149</v>
      </c>
      <c r="D17" s="2" t="s">
        <v>206</v>
      </c>
      <c r="E17" s="2" t="s">
        <v>207</v>
      </c>
      <c r="F17" s="2" t="s">
        <v>208</v>
      </c>
      <c r="G17" s="2" t="s">
        <v>208</v>
      </c>
      <c r="H17" s="2" t="s">
        <v>208</v>
      </c>
      <c r="I17" s="2" t="s">
        <v>209</v>
      </c>
      <c r="J17" s="2" t="s">
        <v>210</v>
      </c>
      <c r="K17" s="2" t="s">
        <v>211</v>
      </c>
      <c r="L17" s="3">
        <v>76.19</v>
      </c>
      <c r="M17" s="3">
        <v>80</v>
      </c>
      <c r="N17" s="3">
        <v>140.24</v>
      </c>
      <c r="O17" s="2" t="s">
        <v>95</v>
      </c>
      <c r="P17" s="2" t="s">
        <v>212</v>
      </c>
      <c r="Q17" s="2" t="s">
        <v>97</v>
      </c>
      <c r="R17" s="2" t="s">
        <v>98</v>
      </c>
      <c r="S17" s="2" t="s">
        <v>213</v>
      </c>
      <c r="T17" s="2" t="s">
        <v>98</v>
      </c>
      <c r="U17" s="2" t="s">
        <v>197</v>
      </c>
      <c r="V17" s="2" t="s">
        <v>214</v>
      </c>
      <c r="W17" s="2" t="s">
        <v>215</v>
      </c>
      <c r="X17" s="2" t="s">
        <v>98</v>
      </c>
      <c r="Y17" s="2" t="s">
        <v>216</v>
      </c>
      <c r="Z17" s="4">
        <v>224</v>
      </c>
      <c r="AA17" s="4">
        <f>=ROUNDDOWN(32,0)</f>
      </c>
      <c r="AB17" s="5">
        <v>7</v>
      </c>
      <c r="AC17" s="2" t="s">
        <v>98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80</v>
      </c>
      <c r="AR17" s="4"/>
      <c r="AS17" s="8"/>
      <c r="AT17" s="7"/>
      <c r="AU17" s="7"/>
      <c r="AV17" s="4">
        <v>1</v>
      </c>
      <c r="AW17" s="8">
        <v>80</v>
      </c>
      <c r="AX17" s="4"/>
      <c r="AY17" s="8"/>
      <c r="AZ17" s="7"/>
      <c r="BA17" s="7"/>
      <c r="BB17" s="7">
        <v>1</v>
      </c>
      <c r="BC17" s="4">
        <v>1</v>
      </c>
      <c r="BD17" s="8">
        <v>80</v>
      </c>
      <c r="BE17" s="4"/>
      <c r="BF17" s="8"/>
      <c r="BG17" s="7"/>
      <c r="BH17" s="7"/>
      <c r="BI17" s="7">
        <v>1</v>
      </c>
      <c r="BJ17" s="4">
        <v>2</v>
      </c>
      <c r="BK17" s="8">
        <v>178.22</v>
      </c>
      <c r="BL17" s="2" t="s">
        <v>217</v>
      </c>
      <c r="BM17" s="7">
        <v>0.5</v>
      </c>
      <c r="BN17" s="7">
        <v>0.4489</v>
      </c>
      <c r="BO17" s="4">
        <v>1</v>
      </c>
      <c r="BP17" s="8">
        <v>80</v>
      </c>
      <c r="BQ17" s="4"/>
      <c r="BR17" s="8"/>
      <c r="BS17" s="7"/>
      <c r="BT17" s="7"/>
      <c r="BU17" s="2" t="s">
        <v>107</v>
      </c>
      <c r="BV17" s="2" t="s">
        <v>95</v>
      </c>
      <c r="BW17" s="2" t="s">
        <v>108</v>
      </c>
      <c r="BX17" s="2" t="s">
        <v>218</v>
      </c>
      <c r="BY17" s="2" t="s">
        <v>110</v>
      </c>
    </row>
    <row r="18">
      <c r="A18" s="2" t="s">
        <v>219</v>
      </c>
      <c r="B18" s="2" t="s">
        <v>205</v>
      </c>
      <c r="C18" s="2" t="s">
        <v>149</v>
      </c>
      <c r="D18" s="2" t="s">
        <v>220</v>
      </c>
      <c r="E18" s="2" t="s">
        <v>220</v>
      </c>
      <c r="F18" s="2" t="s">
        <v>221</v>
      </c>
      <c r="G18" s="2" t="s">
        <v>221</v>
      </c>
      <c r="H18" s="2" t="s">
        <v>221</v>
      </c>
      <c r="I18" s="2" t="s">
        <v>222</v>
      </c>
      <c r="J18" s="2" t="s">
        <v>210</v>
      </c>
      <c r="K18" s="2" t="s">
        <v>223</v>
      </c>
      <c r="L18" s="3">
        <v>56.03</v>
      </c>
      <c r="M18" s="3">
        <v>58.83</v>
      </c>
      <c r="N18" s="3">
        <v>116.99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224</v>
      </c>
      <c r="T18" s="2" t="s">
        <v>98</v>
      </c>
      <c r="U18" s="2" t="s">
        <v>160</v>
      </c>
      <c r="V18" s="2" t="s">
        <v>198</v>
      </c>
      <c r="W18" s="2" t="s">
        <v>225</v>
      </c>
      <c r="X18" s="2" t="s">
        <v>102</v>
      </c>
      <c r="Y18" s="2" t="s">
        <v>226</v>
      </c>
      <c r="Z18" s="4">
        <v>199</v>
      </c>
      <c r="AA18" s="4">
        <f>=ROUNDDOWN(39.8,0)</f>
      </c>
      <c r="AB18" s="5">
        <v>5</v>
      </c>
      <c r="AC18" s="2" t="s">
        <v>98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58.83</v>
      </c>
      <c r="AR18" s="4"/>
      <c r="AS18" s="8"/>
      <c r="AT18" s="7"/>
      <c r="AU18" s="7"/>
      <c r="AV18" s="4">
        <v>1</v>
      </c>
      <c r="AW18" s="8">
        <v>58.83</v>
      </c>
      <c r="AX18" s="4"/>
      <c r="AY18" s="8"/>
      <c r="AZ18" s="7"/>
      <c r="BA18" s="7"/>
      <c r="BB18" s="7">
        <v>1</v>
      </c>
      <c r="BC18" s="4">
        <v>1</v>
      </c>
      <c r="BD18" s="8">
        <v>58.83</v>
      </c>
      <c r="BE18" s="4"/>
      <c r="BF18" s="8"/>
      <c r="BG18" s="7"/>
      <c r="BH18" s="7"/>
      <c r="BI18" s="7">
        <v>1</v>
      </c>
      <c r="BJ18" s="4">
        <v>6</v>
      </c>
      <c r="BK18" s="8">
        <v>365.02</v>
      </c>
      <c r="BL18" s="2" t="s">
        <v>227</v>
      </c>
      <c r="BM18" s="7">
        <v>0.1667</v>
      </c>
      <c r="BN18" s="7">
        <v>0.1612</v>
      </c>
      <c r="BO18" s="4">
        <v>1</v>
      </c>
      <c r="BP18" s="8">
        <v>58.83</v>
      </c>
      <c r="BQ18" s="4"/>
      <c r="BR18" s="8"/>
      <c r="BS18" s="7"/>
      <c r="BT18" s="7"/>
      <c r="BU18" s="2" t="s">
        <v>107</v>
      </c>
      <c r="BV18" s="2" t="s">
        <v>95</v>
      </c>
      <c r="BW18" s="2" t="s">
        <v>108</v>
      </c>
      <c r="BX18" s="2" t="s">
        <v>228</v>
      </c>
      <c r="BY18" s="2" t="s">
        <v>110</v>
      </c>
    </row>
    <row r="19">
      <c r="A19" s="2" t="s">
        <v>229</v>
      </c>
      <c r="B19" s="2" t="s">
        <v>230</v>
      </c>
      <c r="C19" s="2" t="s">
        <v>231</v>
      </c>
      <c r="D19" s="2" t="s">
        <v>88</v>
      </c>
      <c r="E19" s="2" t="s">
        <v>150</v>
      </c>
      <c r="F19" s="2" t="s">
        <v>232</v>
      </c>
      <c r="G19" s="2" t="s">
        <v>233</v>
      </c>
      <c r="H19" s="2" t="s">
        <v>233</v>
      </c>
      <c r="I19" s="2" t="s">
        <v>234</v>
      </c>
      <c r="J19" s="2" t="s">
        <v>169</v>
      </c>
      <c r="K19" s="2" t="s">
        <v>235</v>
      </c>
      <c r="L19" s="3">
        <v>41.61</v>
      </c>
      <c r="M19" s="3">
        <v>43.69</v>
      </c>
      <c r="N19" s="3">
        <v>89.99</v>
      </c>
      <c r="O19" s="2" t="s">
        <v>95</v>
      </c>
      <c r="P19" s="2" t="s">
        <v>132</v>
      </c>
      <c r="Q19" s="2" t="s">
        <v>97</v>
      </c>
      <c r="R19" s="2" t="s">
        <v>98</v>
      </c>
      <c r="S19" s="2" t="s">
        <v>236</v>
      </c>
      <c r="T19" s="2" t="s">
        <v>237</v>
      </c>
      <c r="U19" s="2" t="s">
        <v>98</v>
      </c>
      <c r="V19" s="2" t="s">
        <v>101</v>
      </c>
      <c r="W19" s="2" t="s">
        <v>238</v>
      </c>
      <c r="X19" s="2" t="s">
        <v>215</v>
      </c>
      <c r="Y19" s="2" t="s">
        <v>239</v>
      </c>
      <c r="Z19" s="4">
        <v>236</v>
      </c>
      <c r="AA19" s="4">
        <f>=ROUNDDOWN(2.51063829787234,0)</f>
      </c>
      <c r="AB19" s="5">
        <v>94</v>
      </c>
      <c r="AC19" s="2" t="s">
        <v>240</v>
      </c>
      <c r="AD19" s="4">
        <v>280</v>
      </c>
      <c r="AE19" s="4">
        <v>460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16</v>
      </c>
      <c r="AQ19" s="8">
        <v>699.04</v>
      </c>
      <c r="AR19" s="4"/>
      <c r="AS19" s="8"/>
      <c r="AT19" s="7"/>
      <c r="AU19" s="7"/>
      <c r="AV19" s="4">
        <v>16</v>
      </c>
      <c r="AW19" s="8">
        <v>699.04</v>
      </c>
      <c r="AX19" s="4"/>
      <c r="AY19" s="8"/>
      <c r="AZ19" s="7"/>
      <c r="BA19" s="7"/>
      <c r="BB19" s="7">
        <v>1</v>
      </c>
      <c r="BC19" s="4">
        <v>27</v>
      </c>
      <c r="BD19" s="8">
        <v>1138.26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0.6141</v>
      </c>
      <c r="BJ19" s="4">
        <v>141</v>
      </c>
      <c r="BK19" s="8">
        <v>6374.42</v>
      </c>
      <c r="BL19" s="2" t="s">
        <v>241</v>
      </c>
      <c r="BM19" s="7">
        <v>0.1135</v>
      </c>
      <c r="BN19" s="7">
        <v>0.1097</v>
      </c>
      <c r="BO19" s="4">
        <v>16</v>
      </c>
      <c r="BP19" s="8">
        <v>699.04</v>
      </c>
      <c r="BQ19" s="4"/>
      <c r="BR19" s="8"/>
      <c r="BS19" s="7"/>
      <c r="BT19" s="7"/>
      <c r="BU19" s="2" t="s">
        <v>107</v>
      </c>
      <c r="BV19" s="2" t="s">
        <v>95</v>
      </c>
      <c r="BW19" s="2" t="s">
        <v>108</v>
      </c>
      <c r="BX19" s="2" t="s">
        <v>242</v>
      </c>
      <c r="BY19" s="2" t="s">
        <v>110</v>
      </c>
    </row>
    <row r="20">
      <c r="A20" s="2" t="s">
        <v>243</v>
      </c>
      <c r="B20" s="2" t="s">
        <v>230</v>
      </c>
      <c r="C20" s="2" t="s">
        <v>231</v>
      </c>
      <c r="D20" s="2" t="s">
        <v>88</v>
      </c>
      <c r="E20" s="2" t="s">
        <v>150</v>
      </c>
      <c r="F20" s="2" t="s">
        <v>232</v>
      </c>
      <c r="G20" s="2" t="s">
        <v>233</v>
      </c>
      <c r="H20" s="2" t="s">
        <v>233</v>
      </c>
      <c r="I20" s="2" t="s">
        <v>234</v>
      </c>
      <c r="J20" s="2" t="s">
        <v>244</v>
      </c>
      <c r="K20" s="2" t="s">
        <v>177</v>
      </c>
      <c r="L20" s="3">
        <v>28.47</v>
      </c>
      <c r="M20" s="3">
        <v>29.89</v>
      </c>
      <c r="N20" s="3">
        <v>59.99</v>
      </c>
      <c r="O20" s="2" t="s">
        <v>95</v>
      </c>
      <c r="P20" s="2" t="s">
        <v>157</v>
      </c>
      <c r="Q20" s="2" t="s">
        <v>97</v>
      </c>
      <c r="R20" s="2" t="s">
        <v>98</v>
      </c>
      <c r="S20" s="2" t="s">
        <v>245</v>
      </c>
      <c r="T20" s="2" t="s">
        <v>237</v>
      </c>
      <c r="U20" s="2" t="s">
        <v>246</v>
      </c>
      <c r="V20" s="2" t="s">
        <v>101</v>
      </c>
      <c r="W20" s="2" t="s">
        <v>238</v>
      </c>
      <c r="X20" s="2" t="s">
        <v>215</v>
      </c>
      <c r="Y20" s="2" t="s">
        <v>247</v>
      </c>
      <c r="Z20" s="4">
        <v>162</v>
      </c>
      <c r="AA20" s="4">
        <f>=ROUNDDOWN(7.04347826086957,0)</f>
      </c>
      <c r="AB20" s="5">
        <v>23</v>
      </c>
      <c r="AC20" s="2" t="s">
        <v>248</v>
      </c>
      <c r="AD20" s="4">
        <v>140</v>
      </c>
      <c r="AE20" s="4">
        <v>260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3</v>
      </c>
      <c r="AQ20" s="8">
        <v>89.7</v>
      </c>
      <c r="AR20" s="4"/>
      <c r="AS20" s="8"/>
      <c r="AT20" s="7"/>
      <c r="AU20" s="7"/>
      <c r="AV20" s="4">
        <v>6</v>
      </c>
      <c r="AW20" s="8">
        <v>220.77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0.4063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0.194</v>
      </c>
      <c r="BJ20" s="4">
        <v>18</v>
      </c>
      <c r="BK20" s="8">
        <v>558.96</v>
      </c>
      <c r="BL20" s="2" t="s">
        <v>249</v>
      </c>
      <c r="BM20" s="7">
        <v>0.1667</v>
      </c>
      <c r="BN20" s="7">
        <v>0.1605</v>
      </c>
      <c r="BO20" s="4">
        <v>3</v>
      </c>
      <c r="BP20" s="8">
        <v>89.7</v>
      </c>
      <c r="BQ20" s="4"/>
      <c r="BR20" s="8"/>
      <c r="BS20" s="7"/>
      <c r="BT20" s="7"/>
      <c r="BU20" s="2" t="s">
        <v>107</v>
      </c>
      <c r="BV20" s="2" t="s">
        <v>95</v>
      </c>
      <c r="BW20" s="2" t="s">
        <v>108</v>
      </c>
      <c r="BX20" s="2" t="s">
        <v>250</v>
      </c>
      <c r="BY20" s="2" t="s">
        <v>110</v>
      </c>
    </row>
    <row r="21">
      <c r="A21" s="2" t="s">
        <v>251</v>
      </c>
      <c r="B21" s="2" t="s">
        <v>230</v>
      </c>
      <c r="C21" s="2" t="s">
        <v>231</v>
      </c>
      <c r="D21" s="2" t="s">
        <v>88</v>
      </c>
      <c r="E21" s="2" t="s">
        <v>150</v>
      </c>
      <c r="F21" s="2" t="s">
        <v>232</v>
      </c>
      <c r="G21" s="2" t="s">
        <v>233</v>
      </c>
      <c r="H21" s="2" t="s">
        <v>233</v>
      </c>
      <c r="I21" s="2" t="s">
        <v>234</v>
      </c>
      <c r="J21" s="2" t="s">
        <v>169</v>
      </c>
      <c r="K21" s="2" t="s">
        <v>177</v>
      </c>
      <c r="L21" s="3">
        <v>41.61</v>
      </c>
      <c r="M21" s="3">
        <v>43.69</v>
      </c>
      <c r="N21" s="3">
        <v>89.99</v>
      </c>
      <c r="O21" s="2" t="s">
        <v>95</v>
      </c>
      <c r="P21" s="2" t="s">
        <v>157</v>
      </c>
      <c r="Q21" s="2" t="s">
        <v>97</v>
      </c>
      <c r="R21" s="2" t="s">
        <v>98</v>
      </c>
      <c r="S21" s="2" t="s">
        <v>245</v>
      </c>
      <c r="T21" s="2" t="s">
        <v>237</v>
      </c>
      <c r="U21" s="2" t="s">
        <v>160</v>
      </c>
      <c r="V21" s="2" t="s">
        <v>101</v>
      </c>
      <c r="W21" s="2" t="s">
        <v>238</v>
      </c>
      <c r="X21" s="2" t="s">
        <v>215</v>
      </c>
      <c r="Y21" s="2" t="s">
        <v>252</v>
      </c>
      <c r="Z21" s="4">
        <v>129</v>
      </c>
      <c r="AA21" s="4">
        <f>=ROUNDDOWN(3.58333333333333,0)</f>
      </c>
      <c r="AB21" s="5">
        <v>36</v>
      </c>
      <c r="AC21" s="2" t="s">
        <v>253</v>
      </c>
      <c r="AD21" s="4">
        <v>100</v>
      </c>
      <c r="AE21" s="4">
        <v>300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3</v>
      </c>
      <c r="AQ21" s="8">
        <v>131.07</v>
      </c>
      <c r="AR21" s="4"/>
      <c r="AS21" s="8"/>
      <c r="AT21" s="7"/>
      <c r="AU21" s="7"/>
      <c r="AV21" s="4" t="s">
        <v>98</v>
      </c>
      <c r="AW21" s="8" t="s">
        <v>98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0.5937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 t="s">
        <v>98</v>
      </c>
      <c r="BJ21" s="4">
        <v>35</v>
      </c>
      <c r="BK21" s="8">
        <v>1767.36</v>
      </c>
      <c r="BL21" s="2" t="s">
        <v>254</v>
      </c>
      <c r="BM21" s="7">
        <v>0.0857</v>
      </c>
      <c r="BN21" s="7">
        <v>0.0742</v>
      </c>
      <c r="BO21" s="4">
        <v>3</v>
      </c>
      <c r="BP21" s="8">
        <v>131.07</v>
      </c>
      <c r="BQ21" s="4"/>
      <c r="BR21" s="8"/>
      <c r="BS21" s="7"/>
      <c r="BT21" s="7"/>
      <c r="BU21" s="2" t="s">
        <v>107</v>
      </c>
      <c r="BV21" s="2" t="s">
        <v>95</v>
      </c>
      <c r="BW21" s="2" t="s">
        <v>108</v>
      </c>
      <c r="BX21" s="2" t="s">
        <v>255</v>
      </c>
      <c r="BY21" s="2" t="s">
        <v>110</v>
      </c>
    </row>
    <row r="22">
      <c r="A22" s="2" t="s">
        <v>256</v>
      </c>
      <c r="B22" s="2" t="s">
        <v>230</v>
      </c>
      <c r="C22" s="2" t="s">
        <v>231</v>
      </c>
      <c r="D22" s="2" t="s">
        <v>88</v>
      </c>
      <c r="E22" s="2" t="s">
        <v>150</v>
      </c>
      <c r="F22" s="2" t="s">
        <v>232</v>
      </c>
      <c r="G22" s="2" t="s">
        <v>233</v>
      </c>
      <c r="H22" s="2" t="s">
        <v>233</v>
      </c>
      <c r="I22" s="2" t="s">
        <v>234</v>
      </c>
      <c r="J22" s="2" t="s">
        <v>244</v>
      </c>
      <c r="K22" s="2" t="s">
        <v>257</v>
      </c>
      <c r="L22" s="3">
        <v>28.47</v>
      </c>
      <c r="M22" s="3">
        <v>29.89</v>
      </c>
      <c r="N22" s="3">
        <v>59.99</v>
      </c>
      <c r="O22" s="2" t="s">
        <v>95</v>
      </c>
      <c r="P22" s="2" t="s">
        <v>132</v>
      </c>
      <c r="Q22" s="2" t="s">
        <v>97</v>
      </c>
      <c r="R22" s="2" t="s">
        <v>98</v>
      </c>
      <c r="S22" s="2" t="s">
        <v>258</v>
      </c>
      <c r="T22" s="2" t="s">
        <v>237</v>
      </c>
      <c r="U22" s="2" t="s">
        <v>246</v>
      </c>
      <c r="V22" s="2" t="s">
        <v>101</v>
      </c>
      <c r="W22" s="2" t="s">
        <v>238</v>
      </c>
      <c r="X22" s="2" t="s">
        <v>215</v>
      </c>
      <c r="Y22" s="2" t="s">
        <v>259</v>
      </c>
      <c r="Z22" s="4"/>
      <c r="AA22" s="4">
        <f>=ROUNDDOWN({0},0)</f>
      </c>
      <c r="AB22" s="5">
        <v>37</v>
      </c>
      <c r="AC22" s="2" t="s">
        <v>182</v>
      </c>
      <c r="AD22" s="4">
        <v>50</v>
      </c>
      <c r="AE22" s="4">
        <v>640</v>
      </c>
      <c r="AF22" s="6">
        <v>65</v>
      </c>
      <c r="AG22" s="6">
        <v>48</v>
      </c>
      <c r="AH22" s="7">
        <v>0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>
        <v>5</v>
      </c>
      <c r="AW22" s="8">
        <v>218.45</v>
      </c>
      <c r="AX22" s="4" t="s">
        <v>98</v>
      </c>
      <c r="AY22" s="8" t="s">
        <v>98</v>
      </c>
      <c r="AZ22" s="7" t="s">
        <v>98</v>
      </c>
      <c r="BA22" s="7" t="s">
        <v>98</v>
      </c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>
        <v>0.1919</v>
      </c>
      <c r="BJ22" s="4"/>
      <c r="BK22" s="8"/>
      <c r="BL22" s="2" t="s">
        <v>98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95</v>
      </c>
      <c r="BW22" s="2" t="s">
        <v>108</v>
      </c>
      <c r="BX22" s="2" t="s">
        <v>260</v>
      </c>
      <c r="BY22" s="2" t="s">
        <v>110</v>
      </c>
    </row>
    <row r="23">
      <c r="A23" s="2" t="s">
        <v>261</v>
      </c>
      <c r="B23" s="2" t="s">
        <v>230</v>
      </c>
      <c r="C23" s="2" t="s">
        <v>231</v>
      </c>
      <c r="D23" s="2" t="s">
        <v>88</v>
      </c>
      <c r="E23" s="2" t="s">
        <v>150</v>
      </c>
      <c r="F23" s="2" t="s">
        <v>232</v>
      </c>
      <c r="G23" s="2" t="s">
        <v>233</v>
      </c>
      <c r="H23" s="2" t="s">
        <v>233</v>
      </c>
      <c r="I23" s="2" t="s">
        <v>234</v>
      </c>
      <c r="J23" s="2" t="s">
        <v>155</v>
      </c>
      <c r="K23" s="2" t="s">
        <v>257</v>
      </c>
      <c r="L23" s="3">
        <v>37.23</v>
      </c>
      <c r="M23" s="3">
        <v>39.09</v>
      </c>
      <c r="N23" s="3">
        <v>79.99</v>
      </c>
      <c r="O23" s="2" t="s">
        <v>95</v>
      </c>
      <c r="P23" s="2" t="s">
        <v>132</v>
      </c>
      <c r="Q23" s="2" t="s">
        <v>97</v>
      </c>
      <c r="R23" s="2" t="s">
        <v>98</v>
      </c>
      <c r="S23" s="2" t="s">
        <v>258</v>
      </c>
      <c r="T23" s="2" t="s">
        <v>237</v>
      </c>
      <c r="U23" s="2" t="s">
        <v>160</v>
      </c>
      <c r="V23" s="2" t="s">
        <v>101</v>
      </c>
      <c r="W23" s="2" t="s">
        <v>238</v>
      </c>
      <c r="X23" s="2" t="s">
        <v>215</v>
      </c>
      <c r="Y23" s="2" t="s">
        <v>259</v>
      </c>
      <c r="Z23" s="4"/>
      <c r="AA23" s="4">
        <f>=ROUNDDOWN({0},0)</f>
      </c>
      <c r="AB23" s="5">
        <v>86</v>
      </c>
      <c r="AC23" s="2" t="s">
        <v>182</v>
      </c>
      <c r="AD23" s="4">
        <v>150</v>
      </c>
      <c r="AE23" s="4">
        <v>1010</v>
      </c>
      <c r="AF23" s="6">
        <v>65</v>
      </c>
      <c r="AG23" s="6">
        <v>48</v>
      </c>
      <c r="AH23" s="7">
        <v>0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/>
      <c r="BK23" s="8"/>
      <c r="BL23" s="2" t="s">
        <v>98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108</v>
      </c>
      <c r="BX23" s="2" t="s">
        <v>260</v>
      </c>
      <c r="BY23" s="2" t="s">
        <v>110</v>
      </c>
    </row>
    <row r="24">
      <c r="A24" s="2" t="s">
        <v>262</v>
      </c>
      <c r="B24" s="2" t="s">
        <v>230</v>
      </c>
      <c r="C24" s="2" t="s">
        <v>231</v>
      </c>
      <c r="D24" s="2" t="s">
        <v>88</v>
      </c>
      <c r="E24" s="2" t="s">
        <v>150</v>
      </c>
      <c r="F24" s="2" t="s">
        <v>232</v>
      </c>
      <c r="G24" s="2" t="s">
        <v>233</v>
      </c>
      <c r="H24" s="2" t="s">
        <v>233</v>
      </c>
      <c r="I24" s="2" t="s">
        <v>234</v>
      </c>
      <c r="J24" s="2" t="s">
        <v>169</v>
      </c>
      <c r="K24" s="2" t="s">
        <v>257</v>
      </c>
      <c r="L24" s="3">
        <v>41.61</v>
      </c>
      <c r="M24" s="3">
        <v>43.69</v>
      </c>
      <c r="N24" s="3">
        <v>89.99</v>
      </c>
      <c r="O24" s="2" t="s">
        <v>95</v>
      </c>
      <c r="P24" s="2" t="s">
        <v>132</v>
      </c>
      <c r="Q24" s="2" t="s">
        <v>97</v>
      </c>
      <c r="R24" s="2" t="s">
        <v>98</v>
      </c>
      <c r="S24" s="2" t="s">
        <v>258</v>
      </c>
      <c r="T24" s="2" t="s">
        <v>237</v>
      </c>
      <c r="U24" s="2" t="s">
        <v>160</v>
      </c>
      <c r="V24" s="2" t="s">
        <v>101</v>
      </c>
      <c r="W24" s="2" t="s">
        <v>238</v>
      </c>
      <c r="X24" s="2" t="s">
        <v>215</v>
      </c>
      <c r="Y24" s="2" t="s">
        <v>259</v>
      </c>
      <c r="Z24" s="4">
        <v>93</v>
      </c>
      <c r="AA24" s="4">
        <f>=ROUNDDOWN(1.72222222222222,0)</f>
      </c>
      <c r="AB24" s="5">
        <v>54</v>
      </c>
      <c r="AC24" s="2" t="s">
        <v>263</v>
      </c>
      <c r="AD24" s="4">
        <v>60</v>
      </c>
      <c r="AE24" s="4">
        <v>220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5</v>
      </c>
      <c r="AQ24" s="8">
        <v>218.45</v>
      </c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1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95</v>
      </c>
      <c r="BK24" s="8">
        <v>4224.34</v>
      </c>
      <c r="BL24" s="2" t="s">
        <v>264</v>
      </c>
      <c r="BM24" s="7">
        <v>0.0526</v>
      </c>
      <c r="BN24" s="7">
        <v>0.0517</v>
      </c>
      <c r="BO24" s="4">
        <v>5</v>
      </c>
      <c r="BP24" s="8">
        <v>218.45</v>
      </c>
      <c r="BQ24" s="4"/>
      <c r="BR24" s="8"/>
      <c r="BS24" s="7"/>
      <c r="BT24" s="7"/>
      <c r="BU24" s="2" t="s">
        <v>107</v>
      </c>
      <c r="BV24" s="2" t="s">
        <v>95</v>
      </c>
      <c r="BW24" s="2" t="s">
        <v>108</v>
      </c>
      <c r="BX24" s="2" t="s">
        <v>260</v>
      </c>
      <c r="BY24" s="2" t="s">
        <v>110</v>
      </c>
    </row>
    <row r="25">
      <c r="A25" s="2" t="s">
        <v>265</v>
      </c>
      <c r="B25" s="2" t="s">
        <v>230</v>
      </c>
      <c r="C25" s="2" t="s">
        <v>231</v>
      </c>
      <c r="D25" s="2" t="s">
        <v>266</v>
      </c>
      <c r="E25" s="2" t="s">
        <v>266</v>
      </c>
      <c r="F25" s="2" t="s">
        <v>267</v>
      </c>
      <c r="G25" s="2" t="s">
        <v>268</v>
      </c>
      <c r="H25" s="2" t="s">
        <v>268</v>
      </c>
      <c r="I25" s="2" t="s">
        <v>269</v>
      </c>
      <c r="J25" s="2" t="s">
        <v>270</v>
      </c>
      <c r="K25" s="2" t="s">
        <v>116</v>
      </c>
      <c r="L25" s="3">
        <v>12.42</v>
      </c>
      <c r="M25" s="3">
        <v>13.04</v>
      </c>
      <c r="N25" s="3">
        <v>26.99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271</v>
      </c>
      <c r="T25" s="2" t="s">
        <v>237</v>
      </c>
      <c r="U25" s="2" t="s">
        <v>272</v>
      </c>
      <c r="V25" s="2" t="s">
        <v>101</v>
      </c>
      <c r="W25" s="2" t="s">
        <v>102</v>
      </c>
      <c r="X25" s="2" t="s">
        <v>215</v>
      </c>
      <c r="Y25" s="2" t="s">
        <v>273</v>
      </c>
      <c r="Z25" s="4">
        <v>260</v>
      </c>
      <c r="AA25" s="4">
        <f>=ROUNDDOWN(13,0)</f>
      </c>
      <c r="AB25" s="5">
        <v>20</v>
      </c>
      <c r="AC25" s="2" t="s">
        <v>274</v>
      </c>
      <c r="AD25" s="4">
        <v>200</v>
      </c>
      <c r="AE25" s="4">
        <v>200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18</v>
      </c>
      <c r="AQ25" s="8">
        <v>234.72</v>
      </c>
      <c r="AR25" s="4"/>
      <c r="AS25" s="8"/>
      <c r="AT25" s="7"/>
      <c r="AU25" s="7"/>
      <c r="AV25" s="4">
        <v>18</v>
      </c>
      <c r="AW25" s="8">
        <v>234.72</v>
      </c>
      <c r="AX25" s="4"/>
      <c r="AY25" s="8"/>
      <c r="AZ25" s="7"/>
      <c r="BA25" s="7"/>
      <c r="BB25" s="7">
        <v>1</v>
      </c>
      <c r="BC25" s="4">
        <v>18</v>
      </c>
      <c r="BD25" s="8">
        <v>234.72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1</v>
      </c>
      <c r="BJ25" s="4">
        <v>57</v>
      </c>
      <c r="BK25" s="8">
        <v>749.61</v>
      </c>
      <c r="BL25" s="2" t="s">
        <v>275</v>
      </c>
      <c r="BM25" s="7">
        <v>0.3158</v>
      </c>
      <c r="BN25" s="7">
        <v>0.3131</v>
      </c>
      <c r="BO25" s="4">
        <v>18</v>
      </c>
      <c r="BP25" s="8">
        <v>234.72</v>
      </c>
      <c r="BQ25" s="4"/>
      <c r="BR25" s="8"/>
      <c r="BS25" s="7"/>
      <c r="BT25" s="7"/>
      <c r="BU25" s="2" t="s">
        <v>107</v>
      </c>
      <c r="BV25" s="2" t="s">
        <v>95</v>
      </c>
      <c r="BW25" s="2" t="s">
        <v>276</v>
      </c>
      <c r="BX25" s="2" t="s">
        <v>277</v>
      </c>
      <c r="BY25" s="2" t="s">
        <v>110</v>
      </c>
    </row>
    <row r="26">
      <c r="A26" s="2" t="s">
        <v>278</v>
      </c>
      <c r="B26" s="2" t="s">
        <v>230</v>
      </c>
      <c r="C26" s="2" t="s">
        <v>231</v>
      </c>
      <c r="D26" s="2" t="s">
        <v>266</v>
      </c>
      <c r="E26" s="2" t="s">
        <v>266</v>
      </c>
      <c r="F26" s="2" t="s">
        <v>267</v>
      </c>
      <c r="G26" s="2" t="s">
        <v>268</v>
      </c>
      <c r="H26" s="2" t="s">
        <v>268</v>
      </c>
      <c r="I26" s="2" t="s">
        <v>269</v>
      </c>
      <c r="J26" s="2" t="s">
        <v>270</v>
      </c>
      <c r="K26" s="2" t="s">
        <v>279</v>
      </c>
      <c r="L26" s="3">
        <v>12.42</v>
      </c>
      <c r="M26" s="3">
        <v>13.04</v>
      </c>
      <c r="N26" s="3">
        <v>26.99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280</v>
      </c>
      <c r="T26" s="2" t="s">
        <v>237</v>
      </c>
      <c r="U26" s="2" t="s">
        <v>272</v>
      </c>
      <c r="V26" s="2" t="s">
        <v>101</v>
      </c>
      <c r="W26" s="2" t="s">
        <v>102</v>
      </c>
      <c r="X26" s="2" t="s">
        <v>215</v>
      </c>
      <c r="Y26" s="2" t="s">
        <v>273</v>
      </c>
      <c r="Z26" s="4"/>
      <c r="AA26" s="4">
        <f>=ROUNDDOWN({0},0)</f>
      </c>
      <c r="AB26" s="5">
        <v>18</v>
      </c>
      <c r="AC26" s="2" t="s">
        <v>281</v>
      </c>
      <c r="AD26" s="4">
        <v>250</v>
      </c>
      <c r="AE26" s="4">
        <v>500</v>
      </c>
      <c r="AF26" s="6">
        <v>64</v>
      </c>
      <c r="AG26" s="6"/>
      <c r="AH26" s="7">
        <v>0.2857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>
        <v>3</v>
      </c>
      <c r="BK26" s="8">
        <v>39.6</v>
      </c>
      <c r="BL26" s="2" t="s">
        <v>282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276</v>
      </c>
      <c r="BX26" s="2" t="s">
        <v>277</v>
      </c>
      <c r="BY26" s="2" t="s">
        <v>110</v>
      </c>
    </row>
    <row r="27">
      <c r="A27" s="2" t="s">
        <v>283</v>
      </c>
      <c r="B27" s="2" t="s">
        <v>230</v>
      </c>
      <c r="C27" s="2" t="s">
        <v>149</v>
      </c>
      <c r="D27" s="2" t="s">
        <v>266</v>
      </c>
      <c r="E27" s="2" t="s">
        <v>266</v>
      </c>
      <c r="F27" s="2" t="s">
        <v>284</v>
      </c>
      <c r="G27" s="2" t="s">
        <v>285</v>
      </c>
      <c r="H27" s="2" t="s">
        <v>285</v>
      </c>
      <c r="I27" s="2" t="s">
        <v>286</v>
      </c>
      <c r="J27" s="2" t="s">
        <v>287</v>
      </c>
      <c r="K27" s="2" t="s">
        <v>211</v>
      </c>
      <c r="L27" s="3">
        <v>14.85</v>
      </c>
      <c r="M27" s="3">
        <v>15.59</v>
      </c>
      <c r="N27" s="3">
        <v>32.99</v>
      </c>
      <c r="O27" s="2" t="s">
        <v>95</v>
      </c>
      <c r="P27" s="2" t="s">
        <v>157</v>
      </c>
      <c r="Q27" s="2" t="s">
        <v>97</v>
      </c>
      <c r="R27" s="2" t="s">
        <v>98</v>
      </c>
      <c r="S27" s="2" t="s">
        <v>288</v>
      </c>
      <c r="T27" s="2" t="s">
        <v>237</v>
      </c>
      <c r="U27" s="2" t="s">
        <v>98</v>
      </c>
      <c r="V27" s="2" t="s">
        <v>214</v>
      </c>
      <c r="W27" s="2" t="s">
        <v>215</v>
      </c>
      <c r="X27" s="2" t="s">
        <v>238</v>
      </c>
      <c r="Y27" s="2" t="s">
        <v>289</v>
      </c>
      <c r="Z27" s="4">
        <v>1887</v>
      </c>
      <c r="AA27" s="4">
        <f>=ROUNDDOWN(40.1489361702128,0)</f>
      </c>
      <c r="AB27" s="5">
        <v>47</v>
      </c>
      <c r="AC27" s="2" t="s">
        <v>98</v>
      </c>
      <c r="AD27" s="4"/>
      <c r="AE27" s="4"/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13</v>
      </c>
      <c r="AQ27" s="8">
        <v>202.67</v>
      </c>
      <c r="AR27" s="4"/>
      <c r="AS27" s="8"/>
      <c r="AT27" s="7"/>
      <c r="AU27" s="7"/>
      <c r="AV27" s="4">
        <v>13</v>
      </c>
      <c r="AW27" s="8">
        <v>202.67</v>
      </c>
      <c r="AX27" s="4"/>
      <c r="AY27" s="8"/>
      <c r="AZ27" s="7"/>
      <c r="BA27" s="7"/>
      <c r="BB27" s="7">
        <v>1</v>
      </c>
      <c r="BC27" s="4">
        <v>21</v>
      </c>
      <c r="BD27" s="8">
        <v>327.39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0.619</v>
      </c>
      <c r="BJ27" s="4">
        <v>87</v>
      </c>
      <c r="BK27" s="8">
        <v>1361.37</v>
      </c>
      <c r="BL27" s="2" t="s">
        <v>290</v>
      </c>
      <c r="BM27" s="7">
        <v>0.1494</v>
      </c>
      <c r="BN27" s="7">
        <v>0.1489</v>
      </c>
      <c r="BO27" s="4">
        <v>13</v>
      </c>
      <c r="BP27" s="8">
        <v>202.67</v>
      </c>
      <c r="BQ27" s="4"/>
      <c r="BR27" s="8"/>
      <c r="BS27" s="7"/>
      <c r="BT27" s="7"/>
      <c r="BU27" s="2" t="s">
        <v>107</v>
      </c>
      <c r="BV27" s="2" t="s">
        <v>95</v>
      </c>
      <c r="BW27" s="2" t="s">
        <v>276</v>
      </c>
      <c r="BX27" s="2" t="s">
        <v>291</v>
      </c>
      <c r="BY27" s="2" t="s">
        <v>110</v>
      </c>
    </row>
    <row r="28">
      <c r="A28" s="2" t="s">
        <v>292</v>
      </c>
      <c r="B28" s="2" t="s">
        <v>230</v>
      </c>
      <c r="C28" s="2" t="s">
        <v>149</v>
      </c>
      <c r="D28" s="2" t="s">
        <v>266</v>
      </c>
      <c r="E28" s="2" t="s">
        <v>266</v>
      </c>
      <c r="F28" s="2" t="s">
        <v>284</v>
      </c>
      <c r="G28" s="2" t="s">
        <v>285</v>
      </c>
      <c r="H28" s="2" t="s">
        <v>285</v>
      </c>
      <c r="I28" s="2" t="s">
        <v>286</v>
      </c>
      <c r="J28" s="2" t="s">
        <v>287</v>
      </c>
      <c r="K28" s="2" t="s">
        <v>116</v>
      </c>
      <c r="L28" s="3">
        <v>14.85</v>
      </c>
      <c r="M28" s="3">
        <v>15.59</v>
      </c>
      <c r="N28" s="3">
        <v>32.99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293</v>
      </c>
      <c r="T28" s="2" t="s">
        <v>237</v>
      </c>
      <c r="U28" s="2" t="s">
        <v>98</v>
      </c>
      <c r="V28" s="2" t="s">
        <v>214</v>
      </c>
      <c r="W28" s="2" t="s">
        <v>215</v>
      </c>
      <c r="X28" s="2" t="s">
        <v>238</v>
      </c>
      <c r="Y28" s="2" t="s">
        <v>289</v>
      </c>
      <c r="Z28" s="4">
        <v>1735</v>
      </c>
      <c r="AA28" s="4">
        <f>=ROUNDDOWN(36.9148936170213,0)</f>
      </c>
      <c r="AB28" s="5">
        <v>47</v>
      </c>
      <c r="AC28" s="2" t="s">
        <v>182</v>
      </c>
      <c r="AD28" s="4">
        <v>200</v>
      </c>
      <c r="AE28" s="4">
        <v>650</v>
      </c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8</v>
      </c>
      <c r="AQ28" s="8">
        <v>124.72</v>
      </c>
      <c r="AR28" s="4"/>
      <c r="AS28" s="8"/>
      <c r="AT28" s="7"/>
      <c r="AU28" s="7"/>
      <c r="AV28" s="4">
        <v>8</v>
      </c>
      <c r="AW28" s="8">
        <v>124.72</v>
      </c>
      <c r="AX28" s="4"/>
      <c r="AY28" s="8"/>
      <c r="AZ28" s="7"/>
      <c r="BA28" s="7"/>
      <c r="BB28" s="7">
        <v>1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0.381</v>
      </c>
      <c r="BJ28" s="4">
        <v>101</v>
      </c>
      <c r="BK28" s="8">
        <v>1599.08</v>
      </c>
      <c r="BL28" s="2" t="s">
        <v>290</v>
      </c>
      <c r="BM28" s="7">
        <v>0.0792</v>
      </c>
      <c r="BN28" s="7">
        <v>0.078</v>
      </c>
      <c r="BO28" s="4">
        <v>8</v>
      </c>
      <c r="BP28" s="8">
        <v>124.72</v>
      </c>
      <c r="BQ28" s="4"/>
      <c r="BR28" s="8"/>
      <c r="BS28" s="7"/>
      <c r="BT28" s="7"/>
      <c r="BU28" s="2" t="s">
        <v>107</v>
      </c>
      <c r="BV28" s="2" t="s">
        <v>95</v>
      </c>
      <c r="BW28" s="2" t="s">
        <v>276</v>
      </c>
      <c r="BX28" s="2" t="s">
        <v>294</v>
      </c>
      <c r="BY28" s="2" t="s">
        <v>110</v>
      </c>
    </row>
    <row r="29">
      <c r="A29" s="2" t="s">
        <v>295</v>
      </c>
      <c r="B29" s="2" t="s">
        <v>230</v>
      </c>
      <c r="C29" s="2" t="s">
        <v>149</v>
      </c>
      <c r="D29" s="2" t="s">
        <v>266</v>
      </c>
      <c r="E29" s="2" t="s">
        <v>266</v>
      </c>
      <c r="F29" s="2" t="s">
        <v>296</v>
      </c>
      <c r="G29" s="2" t="s">
        <v>296</v>
      </c>
      <c r="H29" s="2" t="s">
        <v>296</v>
      </c>
      <c r="I29" s="2" t="s">
        <v>297</v>
      </c>
      <c r="J29" s="2" t="s">
        <v>287</v>
      </c>
      <c r="K29" s="2" t="s">
        <v>116</v>
      </c>
      <c r="L29" s="3">
        <v>11.64</v>
      </c>
      <c r="M29" s="3">
        <v>12.22</v>
      </c>
      <c r="N29" s="3">
        <v>25.99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298</v>
      </c>
      <c r="T29" s="2" t="s">
        <v>299</v>
      </c>
      <c r="U29" s="2" t="s">
        <v>98</v>
      </c>
      <c r="V29" s="2" t="s">
        <v>300</v>
      </c>
      <c r="W29" s="2" t="s">
        <v>102</v>
      </c>
      <c r="X29" s="2" t="s">
        <v>136</v>
      </c>
      <c r="Y29" s="2" t="s">
        <v>301</v>
      </c>
      <c r="Z29" s="4"/>
      <c r="AA29" s="4">
        <f>=ROUNDDOWN({0},0)</f>
      </c>
      <c r="AB29" s="5">
        <v>26</v>
      </c>
      <c r="AC29" s="2" t="s">
        <v>253</v>
      </c>
      <c r="AD29" s="4">
        <v>200</v>
      </c>
      <c r="AE29" s="4">
        <v>1000</v>
      </c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27</v>
      </c>
      <c r="BK29" s="8">
        <v>335.91</v>
      </c>
      <c r="BL29" s="2" t="s">
        <v>302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276</v>
      </c>
      <c r="BX29" s="2" t="s">
        <v>303</v>
      </c>
      <c r="BY29" s="2" t="s">
        <v>110</v>
      </c>
    </row>
    <row r="30">
      <c r="A30" s="2" t="s">
        <v>304</v>
      </c>
      <c r="B30" s="2" t="s">
        <v>230</v>
      </c>
      <c r="C30" s="2" t="s">
        <v>149</v>
      </c>
      <c r="D30" s="2" t="s">
        <v>88</v>
      </c>
      <c r="E30" s="2" t="s">
        <v>150</v>
      </c>
      <c r="F30" s="2" t="s">
        <v>305</v>
      </c>
      <c r="G30" s="2" t="s">
        <v>306</v>
      </c>
      <c r="H30" s="2" t="s">
        <v>306</v>
      </c>
      <c r="I30" s="2" t="s">
        <v>307</v>
      </c>
      <c r="J30" s="2" t="s">
        <v>244</v>
      </c>
      <c r="K30" s="2" t="s">
        <v>177</v>
      </c>
      <c r="L30" s="3">
        <v>31.5</v>
      </c>
      <c r="M30" s="3">
        <v>33.08</v>
      </c>
      <c r="N30" s="3">
        <v>69.99</v>
      </c>
      <c r="O30" s="2" t="s">
        <v>95</v>
      </c>
      <c r="P30" s="2" t="s">
        <v>308</v>
      </c>
      <c r="Q30" s="2" t="s">
        <v>97</v>
      </c>
      <c r="R30" s="2" t="s">
        <v>98</v>
      </c>
      <c r="S30" s="2" t="s">
        <v>309</v>
      </c>
      <c r="T30" s="2" t="s">
        <v>237</v>
      </c>
      <c r="U30" s="2" t="s">
        <v>98</v>
      </c>
      <c r="V30" s="2" t="s">
        <v>300</v>
      </c>
      <c r="W30" s="2" t="s">
        <v>215</v>
      </c>
      <c r="X30" s="2" t="s">
        <v>238</v>
      </c>
      <c r="Y30" s="2" t="s">
        <v>310</v>
      </c>
      <c r="Z30" s="4"/>
      <c r="AA30" s="4">
        <f>=ROUNDDOWN({0},0)</f>
      </c>
      <c r="AB30" s="5">
        <v>26</v>
      </c>
      <c r="AC30" s="2" t="s">
        <v>182</v>
      </c>
      <c r="AD30" s="4">
        <v>100</v>
      </c>
      <c r="AE30" s="4">
        <v>750</v>
      </c>
      <c r="AF30" s="6">
        <v>65</v>
      </c>
      <c r="AG30" s="6">
        <v>48</v>
      </c>
      <c r="AH30" s="7">
        <v>0.4286</v>
      </c>
      <c r="AI30" s="4">
        <v>2</v>
      </c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26</v>
      </c>
      <c r="BK30" s="8">
        <v>873.2</v>
      </c>
      <c r="BL30" s="2" t="s">
        <v>311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95</v>
      </c>
      <c r="BW30" s="2" t="s">
        <v>108</v>
      </c>
      <c r="BX30" s="2" t="s">
        <v>312</v>
      </c>
      <c r="BY30" s="2" t="s">
        <v>110</v>
      </c>
    </row>
    <row r="31">
      <c r="A31" s="2" t="s">
        <v>313</v>
      </c>
      <c r="B31" s="2" t="s">
        <v>314</v>
      </c>
      <c r="C31" s="2" t="s">
        <v>149</v>
      </c>
      <c r="D31" s="2" t="s">
        <v>315</v>
      </c>
      <c r="E31" s="2" t="s">
        <v>316</v>
      </c>
      <c r="F31" s="2" t="s">
        <v>317</v>
      </c>
      <c r="G31" s="2" t="s">
        <v>318</v>
      </c>
      <c r="H31" s="2" t="s">
        <v>319</v>
      </c>
      <c r="I31" s="2" t="s">
        <v>320</v>
      </c>
      <c r="J31" s="2" t="s">
        <v>210</v>
      </c>
      <c r="K31" s="2" t="s">
        <v>321</v>
      </c>
      <c r="L31" s="3">
        <v>270.75</v>
      </c>
      <c r="M31" s="3">
        <v>284.29</v>
      </c>
      <c r="N31" s="3">
        <v>569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98</v>
      </c>
      <c r="T31" s="2" t="s">
        <v>98</v>
      </c>
      <c r="U31" s="2" t="s">
        <v>272</v>
      </c>
      <c r="V31" s="2" t="s">
        <v>300</v>
      </c>
      <c r="W31" s="2" t="s">
        <v>136</v>
      </c>
      <c r="X31" s="2" t="s">
        <v>322</v>
      </c>
      <c r="Y31" s="2" t="s">
        <v>323</v>
      </c>
      <c r="Z31" s="4">
        <v>1</v>
      </c>
      <c r="AA31" s="4">
        <f>=ROUNDDOWN(0.142857142857143,0)</f>
      </c>
      <c r="AB31" s="5">
        <v>7</v>
      </c>
      <c r="AC31" s="2" t="s">
        <v>139</v>
      </c>
      <c r="AD31" s="4">
        <v>100</v>
      </c>
      <c r="AE31" s="4">
        <v>193</v>
      </c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42</v>
      </c>
      <c r="AQ31" s="8">
        <v>7560</v>
      </c>
      <c r="AR31" s="4"/>
      <c r="AS31" s="8"/>
      <c r="AT31" s="7"/>
      <c r="AU31" s="7"/>
      <c r="AV31" s="4">
        <v>42</v>
      </c>
      <c r="AW31" s="8">
        <v>7560</v>
      </c>
      <c r="AX31" s="4"/>
      <c r="AY31" s="8"/>
      <c r="AZ31" s="7"/>
      <c r="BA31" s="7"/>
      <c r="BB31" s="7">
        <v>1</v>
      </c>
      <c r="BC31" s="4">
        <v>42</v>
      </c>
      <c r="BD31" s="8">
        <v>7560</v>
      </c>
      <c r="BE31" s="4"/>
      <c r="BF31" s="8"/>
      <c r="BG31" s="7"/>
      <c r="BH31" s="7"/>
      <c r="BI31" s="7">
        <v>1</v>
      </c>
      <c r="BJ31" s="4">
        <v>48</v>
      </c>
      <c r="BK31" s="8">
        <v>9096.9</v>
      </c>
      <c r="BL31" s="2" t="s">
        <v>324</v>
      </c>
      <c r="BM31" s="7">
        <v>0.875</v>
      </c>
      <c r="BN31" s="7">
        <v>0.8311</v>
      </c>
      <c r="BO31" s="4">
        <v>42</v>
      </c>
      <c r="BP31" s="8">
        <v>7560</v>
      </c>
      <c r="BQ31" s="4"/>
      <c r="BR31" s="8"/>
      <c r="BS31" s="7"/>
      <c r="BT31" s="7"/>
      <c r="BU31" s="2" t="s">
        <v>107</v>
      </c>
      <c r="BV31" s="2" t="s">
        <v>95</v>
      </c>
      <c r="BW31" s="2" t="s">
        <v>325</v>
      </c>
      <c r="BX31" s="2" t="s">
        <v>326</v>
      </c>
      <c r="BY31" s="2" t="s">
        <v>110</v>
      </c>
    </row>
    <row r="32">
      <c r="A32" s="2" t="s">
        <v>327</v>
      </c>
      <c r="B32" s="2" t="s">
        <v>314</v>
      </c>
      <c r="C32" s="2" t="s">
        <v>149</v>
      </c>
      <c r="D32" s="2" t="s">
        <v>315</v>
      </c>
      <c r="E32" s="2" t="s">
        <v>328</v>
      </c>
      <c r="F32" s="2" t="s">
        <v>329</v>
      </c>
      <c r="G32" s="2" t="s">
        <v>330</v>
      </c>
      <c r="H32" s="2" t="s">
        <v>331</v>
      </c>
      <c r="I32" s="2" t="s">
        <v>332</v>
      </c>
      <c r="J32" s="2" t="s">
        <v>210</v>
      </c>
      <c r="K32" s="2" t="s">
        <v>333</v>
      </c>
      <c r="L32" s="3">
        <v>190.4</v>
      </c>
      <c r="M32" s="3">
        <v>199.92</v>
      </c>
      <c r="N32" s="3">
        <v>399</v>
      </c>
      <c r="O32" s="2" t="s">
        <v>95</v>
      </c>
      <c r="P32" s="2" t="s">
        <v>96</v>
      </c>
      <c r="Q32" s="2" t="s">
        <v>97</v>
      </c>
      <c r="R32" s="2" t="s">
        <v>98</v>
      </c>
      <c r="S32" s="2" t="s">
        <v>334</v>
      </c>
      <c r="T32" s="2" t="s">
        <v>98</v>
      </c>
      <c r="U32" s="2" t="s">
        <v>98</v>
      </c>
      <c r="V32" s="2" t="s">
        <v>101</v>
      </c>
      <c r="W32" s="2" t="s">
        <v>136</v>
      </c>
      <c r="X32" s="2" t="s">
        <v>98</v>
      </c>
      <c r="Y32" s="2" t="s">
        <v>335</v>
      </c>
      <c r="Z32" s="4">
        <v>124</v>
      </c>
      <c r="AA32" s="4">
        <f>=ROUNDDOWN(12.2772277227723,0)</f>
      </c>
      <c r="AB32" s="5">
        <v>10.1</v>
      </c>
      <c r="AC32" s="2" t="s">
        <v>336</v>
      </c>
      <c r="AD32" s="4">
        <v>274</v>
      </c>
      <c r="AE32" s="4">
        <v>400</v>
      </c>
      <c r="AF32" s="6">
        <v>74</v>
      </c>
      <c r="AG32" s="6">
        <v>60</v>
      </c>
      <c r="AH32" s="7">
        <v>1</v>
      </c>
      <c r="AI32" s="4">
        <v>1</v>
      </c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15</v>
      </c>
      <c r="AQ32" s="8">
        <v>2249.1</v>
      </c>
      <c r="AR32" s="4"/>
      <c r="AS32" s="8"/>
      <c r="AT32" s="7"/>
      <c r="AU32" s="7"/>
      <c r="AV32" s="4">
        <v>15</v>
      </c>
      <c r="AW32" s="8">
        <v>2249.1</v>
      </c>
      <c r="AX32" s="4"/>
      <c r="AY32" s="8"/>
      <c r="AZ32" s="7"/>
      <c r="BA32" s="7"/>
      <c r="BB32" s="7">
        <v>1</v>
      </c>
      <c r="BC32" s="4">
        <v>15</v>
      </c>
      <c r="BD32" s="8">
        <v>2249.1</v>
      </c>
      <c r="BE32" s="4"/>
      <c r="BF32" s="8"/>
      <c r="BG32" s="7"/>
      <c r="BH32" s="7"/>
      <c r="BI32" s="7">
        <v>1</v>
      </c>
      <c r="BJ32" s="4">
        <v>22</v>
      </c>
      <c r="BK32" s="8">
        <v>3670.61</v>
      </c>
      <c r="BL32" s="2" t="s">
        <v>337</v>
      </c>
      <c r="BM32" s="7">
        <v>0.6818</v>
      </c>
      <c r="BN32" s="7">
        <v>0.6127</v>
      </c>
      <c r="BO32" s="4">
        <v>15</v>
      </c>
      <c r="BP32" s="8">
        <v>2249.1</v>
      </c>
      <c r="BQ32" s="4"/>
      <c r="BR32" s="8"/>
      <c r="BS32" s="7"/>
      <c r="BT32" s="7"/>
      <c r="BU32" s="2" t="s">
        <v>107</v>
      </c>
      <c r="BV32" s="2" t="s">
        <v>95</v>
      </c>
      <c r="BW32" s="2" t="s">
        <v>276</v>
      </c>
      <c r="BX32" s="2" t="s">
        <v>338</v>
      </c>
      <c r="BY32" s="2" t="s">
        <v>110</v>
      </c>
    </row>
    <row r="33">
      <c r="A33" s="2" t="s">
        <v>339</v>
      </c>
      <c r="B33" s="2" t="s">
        <v>314</v>
      </c>
      <c r="C33" s="2" t="s">
        <v>149</v>
      </c>
      <c r="D33" s="2" t="s">
        <v>315</v>
      </c>
      <c r="E33" s="2" t="s">
        <v>328</v>
      </c>
      <c r="F33" s="2" t="s">
        <v>340</v>
      </c>
      <c r="G33" s="2" t="s">
        <v>341</v>
      </c>
      <c r="H33" s="2" t="s">
        <v>342</v>
      </c>
      <c r="I33" s="2" t="s">
        <v>343</v>
      </c>
      <c r="J33" s="2" t="s">
        <v>210</v>
      </c>
      <c r="K33" s="2" t="s">
        <v>344</v>
      </c>
      <c r="L33" s="3">
        <v>216</v>
      </c>
      <c r="M33" s="3">
        <v>226.8</v>
      </c>
      <c r="N33" s="3">
        <v>449</v>
      </c>
      <c r="O33" s="2" t="s">
        <v>95</v>
      </c>
      <c r="P33" s="2" t="s">
        <v>118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272</v>
      </c>
      <c r="V33" s="2" t="s">
        <v>101</v>
      </c>
      <c r="W33" s="2" t="s">
        <v>345</v>
      </c>
      <c r="X33" s="2" t="s">
        <v>136</v>
      </c>
      <c r="Y33" s="2" t="s">
        <v>346</v>
      </c>
      <c r="Z33" s="4">
        <v>58</v>
      </c>
      <c r="AA33" s="4">
        <f>=ROUNDDOWN(25.2173913043478,0)</f>
      </c>
      <c r="AB33" s="5">
        <v>2.3</v>
      </c>
      <c r="AC33" s="2" t="s">
        <v>98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2</v>
      </c>
      <c r="AQ33" s="8">
        <v>299.26</v>
      </c>
      <c r="AR33" s="4"/>
      <c r="AS33" s="8"/>
      <c r="AT33" s="7"/>
      <c r="AU33" s="7"/>
      <c r="AV33" s="4">
        <v>2</v>
      </c>
      <c r="AW33" s="8">
        <v>299.26</v>
      </c>
      <c r="AX33" s="4"/>
      <c r="AY33" s="8"/>
      <c r="AZ33" s="7"/>
      <c r="BA33" s="7"/>
      <c r="BB33" s="7">
        <v>1</v>
      </c>
      <c r="BC33" s="4">
        <v>2</v>
      </c>
      <c r="BD33" s="8">
        <v>299.26</v>
      </c>
      <c r="BE33" s="4"/>
      <c r="BF33" s="8"/>
      <c r="BG33" s="7"/>
      <c r="BH33" s="7"/>
      <c r="BI33" s="7">
        <v>1</v>
      </c>
      <c r="BJ33" s="4">
        <v>2</v>
      </c>
      <c r="BK33" s="8">
        <v>299.26</v>
      </c>
      <c r="BL33" s="2" t="s">
        <v>16</v>
      </c>
      <c r="BM33" s="7">
        <v>1</v>
      </c>
      <c r="BN33" s="7">
        <v>1</v>
      </c>
      <c r="BO33" s="4">
        <v>2</v>
      </c>
      <c r="BP33" s="8">
        <v>299.26</v>
      </c>
      <c r="BQ33" s="4"/>
      <c r="BR33" s="8"/>
      <c r="BS33" s="7"/>
      <c r="BT33" s="7"/>
      <c r="BU33" s="2" t="s">
        <v>107</v>
      </c>
      <c r="BV33" s="2" t="s">
        <v>95</v>
      </c>
      <c r="BW33" s="2" t="s">
        <v>347</v>
      </c>
      <c r="BX33" s="2" t="s">
        <v>348</v>
      </c>
      <c r="BY33" s="2" t="s">
        <v>110</v>
      </c>
    </row>
    <row r="34">
      <c r="A34" s="2" t="s">
        <v>349</v>
      </c>
      <c r="B34" s="2" t="s">
        <v>314</v>
      </c>
      <c r="C34" s="2" t="s">
        <v>149</v>
      </c>
      <c r="D34" s="2" t="s">
        <v>315</v>
      </c>
      <c r="E34" s="2" t="s">
        <v>328</v>
      </c>
      <c r="F34" s="2" t="s">
        <v>350</v>
      </c>
      <c r="G34" s="2" t="s">
        <v>351</v>
      </c>
      <c r="H34" s="2" t="s">
        <v>352</v>
      </c>
      <c r="I34" s="2" t="s">
        <v>343</v>
      </c>
      <c r="J34" s="2" t="s">
        <v>210</v>
      </c>
      <c r="K34" s="2" t="s">
        <v>353</v>
      </c>
      <c r="L34" s="3">
        <v>207</v>
      </c>
      <c r="M34" s="3">
        <v>217.35</v>
      </c>
      <c r="N34" s="3">
        <v>439</v>
      </c>
      <c r="O34" s="2" t="s">
        <v>95</v>
      </c>
      <c r="P34" s="2" t="s">
        <v>96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272</v>
      </c>
      <c r="V34" s="2" t="s">
        <v>101</v>
      </c>
      <c r="W34" s="2" t="s">
        <v>136</v>
      </c>
      <c r="X34" s="2" t="s">
        <v>98</v>
      </c>
      <c r="Y34" s="2" t="s">
        <v>354</v>
      </c>
      <c r="Z34" s="4">
        <v>68</v>
      </c>
      <c r="AA34" s="4">
        <f>=ROUNDDOWN(21.9354838709677,0)</f>
      </c>
      <c r="AB34" s="5">
        <v>3.1</v>
      </c>
      <c r="AC34" s="2" t="s">
        <v>201</v>
      </c>
      <c r="AD34" s="4">
        <v>116</v>
      </c>
      <c r="AE34" s="4">
        <v>306</v>
      </c>
      <c r="AF34" s="6">
        <v>74</v>
      </c>
      <c r="AG34" s="6">
        <v>60</v>
      </c>
      <c r="AH34" s="7">
        <v>1</v>
      </c>
      <c r="AI34" s="4">
        <v>45</v>
      </c>
      <c r="AJ34" s="4">
        <f>=ROUNDDOWN({0},0)</f>
      </c>
      <c r="AK34" s="5"/>
      <c r="AL34" s="2" t="s">
        <v>355</v>
      </c>
      <c r="AM34" s="4">
        <v>50</v>
      </c>
      <c r="AN34" s="4">
        <v>242</v>
      </c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6</v>
      </c>
      <c r="BK34" s="8">
        <v>1165.56</v>
      </c>
      <c r="BL34" s="2" t="s">
        <v>356</v>
      </c>
      <c r="BM34" s="7"/>
      <c r="BN34" s="7"/>
      <c r="BO34" s="4"/>
      <c r="BP34" s="8"/>
      <c r="BQ34" s="4"/>
      <c r="BR34" s="8"/>
      <c r="BS34" s="7"/>
      <c r="BT34" s="7"/>
      <c r="BU34" s="2" t="s">
        <v>107</v>
      </c>
      <c r="BV34" s="2" t="s">
        <v>95</v>
      </c>
      <c r="BW34" s="2" t="s">
        <v>276</v>
      </c>
      <c r="BX34" s="2" t="s">
        <v>122</v>
      </c>
      <c r="BY34" s="2" t="s">
        <v>110</v>
      </c>
    </row>
    <row r="35">
      <c r="A35" s="2" t="s">
        <v>357</v>
      </c>
      <c r="B35" s="2" t="s">
        <v>314</v>
      </c>
      <c r="C35" s="2" t="s">
        <v>149</v>
      </c>
      <c r="D35" s="2" t="s">
        <v>315</v>
      </c>
      <c r="E35" s="2" t="s">
        <v>358</v>
      </c>
      <c r="F35" s="2" t="s">
        <v>359</v>
      </c>
      <c r="G35" s="2" t="s">
        <v>360</v>
      </c>
      <c r="H35" s="2" t="s">
        <v>361</v>
      </c>
      <c r="I35" s="2" t="s">
        <v>362</v>
      </c>
      <c r="J35" s="2" t="s">
        <v>210</v>
      </c>
      <c r="K35" s="2" t="s">
        <v>363</v>
      </c>
      <c r="L35" s="3">
        <v>292.05</v>
      </c>
      <c r="M35" s="3">
        <v>306.65</v>
      </c>
      <c r="N35" s="3">
        <v>609</v>
      </c>
      <c r="O35" s="2" t="s">
        <v>95</v>
      </c>
      <c r="P35" s="2" t="s">
        <v>364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98</v>
      </c>
      <c r="V35" s="2" t="s">
        <v>101</v>
      </c>
      <c r="W35" s="2" t="s">
        <v>136</v>
      </c>
      <c r="X35" s="2" t="s">
        <v>98</v>
      </c>
      <c r="Y35" s="2" t="s">
        <v>365</v>
      </c>
      <c r="Z35" s="4">
        <v>53</v>
      </c>
      <c r="AA35" s="4">
        <f>=ROUNDDOWN(20.3846153846154,0)</f>
      </c>
      <c r="AB35" s="5">
        <v>2.6</v>
      </c>
      <c r="AC35" s="2" t="s">
        <v>366</v>
      </c>
      <c r="AD35" s="4">
        <v>89</v>
      </c>
      <c r="AE35" s="4">
        <v>89</v>
      </c>
      <c r="AF35" s="6">
        <v>65</v>
      </c>
      <c r="AG35" s="6">
        <v>48</v>
      </c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1</v>
      </c>
      <c r="BK35" s="8">
        <v>338.62</v>
      </c>
      <c r="BL35" s="2" t="s">
        <v>367</v>
      </c>
      <c r="BM35" s="7"/>
      <c r="BN35" s="7"/>
      <c r="BO35" s="4"/>
      <c r="BP35" s="8"/>
      <c r="BQ35" s="4"/>
      <c r="BR35" s="8"/>
      <c r="BS35" s="7"/>
      <c r="BT35" s="7"/>
      <c r="BU35" s="2" t="s">
        <v>107</v>
      </c>
      <c r="BV35" s="2" t="s">
        <v>95</v>
      </c>
      <c r="BW35" s="2" t="s">
        <v>276</v>
      </c>
      <c r="BX35" s="2" t="s">
        <v>368</v>
      </c>
      <c r="BY35" s="2" t="s">
        <v>110</v>
      </c>
    </row>
    <row r="36">
      <c r="A36" s="2" t="s">
        <v>369</v>
      </c>
      <c r="B36" s="2" t="s">
        <v>314</v>
      </c>
      <c r="C36" s="2" t="s">
        <v>149</v>
      </c>
      <c r="D36" s="2" t="s">
        <v>370</v>
      </c>
      <c r="E36" s="2" t="s">
        <v>371</v>
      </c>
      <c r="F36" s="2" t="s">
        <v>372</v>
      </c>
      <c r="G36" s="2" t="s">
        <v>373</v>
      </c>
      <c r="H36" s="2" t="s">
        <v>374</v>
      </c>
      <c r="I36" s="2" t="s">
        <v>375</v>
      </c>
      <c r="J36" s="2" t="s">
        <v>210</v>
      </c>
      <c r="K36" s="2" t="s">
        <v>376</v>
      </c>
      <c r="L36" s="3">
        <v>171</v>
      </c>
      <c r="M36" s="3">
        <v>179.55</v>
      </c>
      <c r="N36" s="3">
        <v>369</v>
      </c>
      <c r="O36" s="2" t="s">
        <v>95</v>
      </c>
      <c r="P36" s="2" t="s">
        <v>96</v>
      </c>
      <c r="Q36" s="2" t="s">
        <v>97</v>
      </c>
      <c r="R36" s="2" t="s">
        <v>98</v>
      </c>
      <c r="S36" s="2" t="s">
        <v>377</v>
      </c>
      <c r="T36" s="2" t="s">
        <v>98</v>
      </c>
      <c r="U36" s="2" t="s">
        <v>272</v>
      </c>
      <c r="V36" s="2" t="s">
        <v>101</v>
      </c>
      <c r="W36" s="2" t="s">
        <v>136</v>
      </c>
      <c r="X36" s="2" t="s">
        <v>98</v>
      </c>
      <c r="Y36" s="2" t="s">
        <v>378</v>
      </c>
      <c r="Z36" s="4">
        <v>48</v>
      </c>
      <c r="AA36" s="4">
        <f>=ROUNDDOWN(4.89795918367347,0)</f>
      </c>
      <c r="AB36" s="5">
        <v>9.8</v>
      </c>
      <c r="AC36" s="2" t="s">
        <v>379</v>
      </c>
      <c r="AD36" s="4">
        <v>28</v>
      </c>
      <c r="AE36" s="4">
        <v>346</v>
      </c>
      <c r="AF36" s="6">
        <v>74</v>
      </c>
      <c r="AG36" s="6">
        <v>60</v>
      </c>
      <c r="AH36" s="7">
        <v>1</v>
      </c>
      <c r="AI36" s="4">
        <v>5</v>
      </c>
      <c r="AJ36" s="4">
        <f>=ROUNDDOWN({0},0)</f>
      </c>
      <c r="AK36" s="5"/>
      <c r="AL36" s="2" t="s">
        <v>380</v>
      </c>
      <c r="AM36" s="4">
        <v>94</v>
      </c>
      <c r="AN36" s="4">
        <v>94</v>
      </c>
      <c r="AO36" s="7">
        <v>0</v>
      </c>
      <c r="AP36" s="4">
        <v>27</v>
      </c>
      <c r="AQ36" s="8">
        <v>3508.38</v>
      </c>
      <c r="AR36" s="4"/>
      <c r="AS36" s="8"/>
      <c r="AT36" s="7"/>
      <c r="AU36" s="7"/>
      <c r="AV36" s="4">
        <v>27</v>
      </c>
      <c r="AW36" s="8">
        <v>3508.38</v>
      </c>
      <c r="AX36" s="4"/>
      <c r="AY36" s="8"/>
      <c r="AZ36" s="7"/>
      <c r="BA36" s="7"/>
      <c r="BB36" s="7">
        <v>1</v>
      </c>
      <c r="BC36" s="4">
        <v>32</v>
      </c>
      <c r="BD36" s="8">
        <v>4158.08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0.8438</v>
      </c>
      <c r="BJ36" s="4">
        <v>32</v>
      </c>
      <c r="BK36" s="8">
        <v>4206.73</v>
      </c>
      <c r="BL36" s="2" t="s">
        <v>381</v>
      </c>
      <c r="BM36" s="7">
        <v>0.8438</v>
      </c>
      <c r="BN36" s="7">
        <v>0.834</v>
      </c>
      <c r="BO36" s="4">
        <v>27</v>
      </c>
      <c r="BP36" s="8">
        <v>3508.38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276</v>
      </c>
      <c r="BX36" s="2" t="s">
        <v>382</v>
      </c>
      <c r="BY36" s="2" t="s">
        <v>110</v>
      </c>
    </row>
    <row r="37">
      <c r="A37" s="2" t="s">
        <v>383</v>
      </c>
      <c r="B37" s="2" t="s">
        <v>314</v>
      </c>
      <c r="C37" s="2" t="s">
        <v>149</v>
      </c>
      <c r="D37" s="2" t="s">
        <v>370</v>
      </c>
      <c r="E37" s="2" t="s">
        <v>371</v>
      </c>
      <c r="F37" s="2" t="s">
        <v>372</v>
      </c>
      <c r="G37" s="2" t="s">
        <v>373</v>
      </c>
      <c r="H37" s="2" t="s">
        <v>374</v>
      </c>
      <c r="I37" s="2" t="s">
        <v>375</v>
      </c>
      <c r="J37" s="2" t="s">
        <v>210</v>
      </c>
      <c r="K37" s="2" t="s">
        <v>116</v>
      </c>
      <c r="L37" s="3">
        <v>171</v>
      </c>
      <c r="M37" s="3">
        <v>179.55</v>
      </c>
      <c r="N37" s="3">
        <v>369</v>
      </c>
      <c r="O37" s="2" t="s">
        <v>95</v>
      </c>
      <c r="P37" s="2" t="s">
        <v>96</v>
      </c>
      <c r="Q37" s="2" t="s">
        <v>97</v>
      </c>
      <c r="R37" s="2" t="s">
        <v>98</v>
      </c>
      <c r="S37" s="2" t="s">
        <v>384</v>
      </c>
      <c r="T37" s="2" t="s">
        <v>98</v>
      </c>
      <c r="U37" s="2" t="s">
        <v>98</v>
      </c>
      <c r="V37" s="2" t="s">
        <v>101</v>
      </c>
      <c r="W37" s="2" t="s">
        <v>136</v>
      </c>
      <c r="X37" s="2" t="s">
        <v>98</v>
      </c>
      <c r="Y37" s="2" t="s">
        <v>301</v>
      </c>
      <c r="Z37" s="4">
        <v>134</v>
      </c>
      <c r="AA37" s="4">
        <f>=ROUNDDOWN(16.75,0)</f>
      </c>
      <c r="AB37" s="5">
        <v>8</v>
      </c>
      <c r="AC37" s="2" t="s">
        <v>385</v>
      </c>
      <c r="AD37" s="4">
        <v>100</v>
      </c>
      <c r="AE37" s="4">
        <v>100</v>
      </c>
      <c r="AF37" s="6">
        <v>74</v>
      </c>
      <c r="AG37" s="6">
        <v>60</v>
      </c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3</v>
      </c>
      <c r="AQ37" s="8">
        <v>389.82</v>
      </c>
      <c r="AR37" s="4"/>
      <c r="AS37" s="8"/>
      <c r="AT37" s="7"/>
      <c r="AU37" s="7"/>
      <c r="AV37" s="4">
        <v>3</v>
      </c>
      <c r="AW37" s="8">
        <v>389.82</v>
      </c>
      <c r="AX37" s="4"/>
      <c r="AY37" s="8"/>
      <c r="AZ37" s="7"/>
      <c r="BA37" s="7"/>
      <c r="BB37" s="7">
        <v>1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0.0938</v>
      </c>
      <c r="BJ37" s="4">
        <v>5</v>
      </c>
      <c r="BK37" s="8">
        <v>718.46</v>
      </c>
      <c r="BL37" s="2" t="s">
        <v>386</v>
      </c>
      <c r="BM37" s="7">
        <v>0.6</v>
      </c>
      <c r="BN37" s="7">
        <v>0.5426</v>
      </c>
      <c r="BO37" s="4">
        <v>3</v>
      </c>
      <c r="BP37" s="8">
        <v>389.82</v>
      </c>
      <c r="BQ37" s="4"/>
      <c r="BR37" s="8"/>
      <c r="BS37" s="7"/>
      <c r="BT37" s="7"/>
      <c r="BU37" s="2" t="s">
        <v>107</v>
      </c>
      <c r="BV37" s="2" t="s">
        <v>95</v>
      </c>
      <c r="BW37" s="2" t="s">
        <v>276</v>
      </c>
      <c r="BX37" s="2" t="s">
        <v>387</v>
      </c>
      <c r="BY37" s="2" t="s">
        <v>110</v>
      </c>
    </row>
    <row r="38">
      <c r="A38" s="2" t="s">
        <v>388</v>
      </c>
      <c r="B38" s="2" t="s">
        <v>314</v>
      </c>
      <c r="C38" s="2" t="s">
        <v>149</v>
      </c>
      <c r="D38" s="2" t="s">
        <v>370</v>
      </c>
      <c r="E38" s="2" t="s">
        <v>371</v>
      </c>
      <c r="F38" s="2" t="s">
        <v>372</v>
      </c>
      <c r="G38" s="2" t="s">
        <v>373</v>
      </c>
      <c r="H38" s="2" t="s">
        <v>374</v>
      </c>
      <c r="I38" s="2" t="s">
        <v>375</v>
      </c>
      <c r="J38" s="2" t="s">
        <v>210</v>
      </c>
      <c r="K38" s="2" t="s">
        <v>389</v>
      </c>
      <c r="L38" s="3">
        <v>171</v>
      </c>
      <c r="M38" s="3">
        <v>179.55</v>
      </c>
      <c r="N38" s="3">
        <v>369</v>
      </c>
      <c r="O38" s="2" t="s">
        <v>95</v>
      </c>
      <c r="P38" s="2" t="s">
        <v>132</v>
      </c>
      <c r="Q38" s="2" t="s">
        <v>97</v>
      </c>
      <c r="R38" s="2" t="s">
        <v>98</v>
      </c>
      <c r="S38" s="2" t="s">
        <v>390</v>
      </c>
      <c r="T38" s="2" t="s">
        <v>98</v>
      </c>
      <c r="U38" s="2" t="s">
        <v>98</v>
      </c>
      <c r="V38" s="2" t="s">
        <v>101</v>
      </c>
      <c r="W38" s="2" t="s">
        <v>136</v>
      </c>
      <c r="X38" s="2" t="s">
        <v>98</v>
      </c>
      <c r="Y38" s="2" t="s">
        <v>391</v>
      </c>
      <c r="Z38" s="4">
        <v>198</v>
      </c>
      <c r="AA38" s="4">
        <f>=ROUNDDOWN(10.939226519337,0)</f>
      </c>
      <c r="AB38" s="5">
        <v>18.1</v>
      </c>
      <c r="AC38" s="2" t="s">
        <v>385</v>
      </c>
      <c r="AD38" s="4">
        <v>50</v>
      </c>
      <c r="AE38" s="4">
        <v>238</v>
      </c>
      <c r="AF38" s="6">
        <v>74</v>
      </c>
      <c r="AG38" s="6">
        <v>60</v>
      </c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129.94</v>
      </c>
      <c r="AR38" s="4"/>
      <c r="AS38" s="8"/>
      <c r="AT38" s="7"/>
      <c r="AU38" s="7"/>
      <c r="AV38" s="4">
        <v>1</v>
      </c>
      <c r="AW38" s="8">
        <v>129.94</v>
      </c>
      <c r="AX38" s="4"/>
      <c r="AY38" s="8"/>
      <c r="AZ38" s="7"/>
      <c r="BA38" s="7"/>
      <c r="BB38" s="7">
        <v>1</v>
      </c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0.0312</v>
      </c>
      <c r="BJ38" s="4">
        <v>20</v>
      </c>
      <c r="BK38" s="8">
        <v>3378.42</v>
      </c>
      <c r="BL38" s="2" t="s">
        <v>392</v>
      </c>
      <c r="BM38" s="7">
        <v>0.05</v>
      </c>
      <c r="BN38" s="7">
        <v>0.0385</v>
      </c>
      <c r="BO38" s="4">
        <v>1</v>
      </c>
      <c r="BP38" s="8">
        <v>129.94</v>
      </c>
      <c r="BQ38" s="4"/>
      <c r="BR38" s="8"/>
      <c r="BS38" s="7"/>
      <c r="BT38" s="7"/>
      <c r="BU38" s="2" t="s">
        <v>107</v>
      </c>
      <c r="BV38" s="2" t="s">
        <v>95</v>
      </c>
      <c r="BW38" s="2" t="s">
        <v>276</v>
      </c>
      <c r="BX38" s="2" t="s">
        <v>242</v>
      </c>
      <c r="BY38" s="2" t="s">
        <v>110</v>
      </c>
    </row>
    <row r="39">
      <c r="A39" s="2" t="s">
        <v>393</v>
      </c>
      <c r="B39" s="2" t="s">
        <v>314</v>
      </c>
      <c r="C39" s="2" t="s">
        <v>149</v>
      </c>
      <c r="D39" s="2" t="s">
        <v>370</v>
      </c>
      <c r="E39" s="2" t="s">
        <v>371</v>
      </c>
      <c r="F39" s="2" t="s">
        <v>372</v>
      </c>
      <c r="G39" s="2" t="s">
        <v>373</v>
      </c>
      <c r="H39" s="2" t="s">
        <v>374</v>
      </c>
      <c r="I39" s="2" t="s">
        <v>375</v>
      </c>
      <c r="J39" s="2" t="s">
        <v>210</v>
      </c>
      <c r="K39" s="2" t="s">
        <v>279</v>
      </c>
      <c r="L39" s="3">
        <v>171</v>
      </c>
      <c r="M39" s="3">
        <v>179.55</v>
      </c>
      <c r="N39" s="3">
        <v>369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394</v>
      </c>
      <c r="T39" s="2" t="s">
        <v>98</v>
      </c>
      <c r="U39" s="2" t="s">
        <v>98</v>
      </c>
      <c r="V39" s="2" t="s">
        <v>101</v>
      </c>
      <c r="W39" s="2" t="s">
        <v>136</v>
      </c>
      <c r="X39" s="2" t="s">
        <v>98</v>
      </c>
      <c r="Y39" s="2" t="s">
        <v>301</v>
      </c>
      <c r="Z39" s="4">
        <v>108</v>
      </c>
      <c r="AA39" s="4">
        <f>=ROUNDDOWN(13.5,0)</f>
      </c>
      <c r="AB39" s="5">
        <v>8</v>
      </c>
      <c r="AC39" s="2" t="s">
        <v>385</v>
      </c>
      <c r="AD39" s="4">
        <v>46</v>
      </c>
      <c r="AE39" s="4">
        <v>146</v>
      </c>
      <c r="AF39" s="6">
        <v>74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129.94</v>
      </c>
      <c r="AR39" s="4"/>
      <c r="AS39" s="8"/>
      <c r="AT39" s="7"/>
      <c r="AU39" s="7"/>
      <c r="AV39" s="4">
        <v>1</v>
      </c>
      <c r="AW39" s="8">
        <v>129.94</v>
      </c>
      <c r="AX39" s="4"/>
      <c r="AY39" s="8"/>
      <c r="AZ39" s="7"/>
      <c r="BA39" s="7"/>
      <c r="BB39" s="7">
        <v>1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>
        <v>0.0312</v>
      </c>
      <c r="BJ39" s="4">
        <v>4</v>
      </c>
      <c r="BK39" s="8">
        <v>616.11</v>
      </c>
      <c r="BL39" s="2" t="s">
        <v>395</v>
      </c>
      <c r="BM39" s="7">
        <v>0.25</v>
      </c>
      <c r="BN39" s="7">
        <v>0.2109</v>
      </c>
      <c r="BO39" s="4">
        <v>1</v>
      </c>
      <c r="BP39" s="8">
        <v>129.94</v>
      </c>
      <c r="BQ39" s="4"/>
      <c r="BR39" s="8"/>
      <c r="BS39" s="7"/>
      <c r="BT39" s="7"/>
      <c r="BU39" s="2" t="s">
        <v>107</v>
      </c>
      <c r="BV39" s="2" t="s">
        <v>95</v>
      </c>
      <c r="BW39" s="2" t="s">
        <v>276</v>
      </c>
      <c r="BX39" s="2" t="s">
        <v>396</v>
      </c>
      <c r="BY39" s="2" t="s">
        <v>110</v>
      </c>
    </row>
    <row r="40">
      <c r="A40" s="2" t="s">
        <v>397</v>
      </c>
      <c r="B40" s="2" t="s">
        <v>314</v>
      </c>
      <c r="C40" s="2" t="s">
        <v>149</v>
      </c>
      <c r="D40" s="2" t="s">
        <v>370</v>
      </c>
      <c r="E40" s="2" t="s">
        <v>371</v>
      </c>
      <c r="F40" s="2" t="s">
        <v>398</v>
      </c>
      <c r="G40" s="2" t="s">
        <v>399</v>
      </c>
      <c r="H40" s="2" t="s">
        <v>400</v>
      </c>
      <c r="I40" s="2" t="s">
        <v>401</v>
      </c>
      <c r="J40" s="2" t="s">
        <v>210</v>
      </c>
      <c r="K40" s="2" t="s">
        <v>116</v>
      </c>
      <c r="L40" s="3">
        <v>162.45</v>
      </c>
      <c r="M40" s="3">
        <v>170.57</v>
      </c>
      <c r="N40" s="3">
        <v>339</v>
      </c>
      <c r="O40" s="2" t="s">
        <v>95</v>
      </c>
      <c r="P40" s="2" t="s">
        <v>96</v>
      </c>
      <c r="Q40" s="2" t="s">
        <v>97</v>
      </c>
      <c r="R40" s="2" t="s">
        <v>98</v>
      </c>
      <c r="S40" s="2" t="s">
        <v>402</v>
      </c>
      <c r="T40" s="2" t="s">
        <v>98</v>
      </c>
      <c r="U40" s="2" t="s">
        <v>98</v>
      </c>
      <c r="V40" s="2" t="s">
        <v>403</v>
      </c>
      <c r="W40" s="2" t="s">
        <v>215</v>
      </c>
      <c r="X40" s="2" t="s">
        <v>98</v>
      </c>
      <c r="Y40" s="2" t="s">
        <v>301</v>
      </c>
      <c r="Z40" s="4">
        <v>21</v>
      </c>
      <c r="AA40" s="4">
        <f>=ROUNDDOWN(3.5,0)</f>
      </c>
      <c r="AB40" s="5">
        <v>6</v>
      </c>
      <c r="AC40" s="2" t="s">
        <v>336</v>
      </c>
      <c r="AD40" s="4">
        <v>68</v>
      </c>
      <c r="AE40" s="4">
        <v>194</v>
      </c>
      <c r="AF40" s="6">
        <v>74</v>
      </c>
      <c r="AG40" s="6"/>
      <c r="AH40" s="7">
        <v>0.5714</v>
      </c>
      <c r="AI40" s="4">
        <v>43</v>
      </c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13</v>
      </c>
      <c r="AQ40" s="8">
        <v>1791.53</v>
      </c>
      <c r="AR40" s="4"/>
      <c r="AS40" s="8"/>
      <c r="AT40" s="7"/>
      <c r="AU40" s="7"/>
      <c r="AV40" s="4">
        <v>13</v>
      </c>
      <c r="AW40" s="8">
        <v>1791.53</v>
      </c>
      <c r="AX40" s="4"/>
      <c r="AY40" s="8"/>
      <c r="AZ40" s="7"/>
      <c r="BA40" s="7"/>
      <c r="BB40" s="7">
        <v>1</v>
      </c>
      <c r="BC40" s="4">
        <v>15</v>
      </c>
      <c r="BD40" s="8">
        <v>2067.15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0.8667</v>
      </c>
      <c r="BJ40" s="4">
        <v>17</v>
      </c>
      <c r="BK40" s="8">
        <v>2415.24</v>
      </c>
      <c r="BL40" s="2" t="s">
        <v>386</v>
      </c>
      <c r="BM40" s="7">
        <v>0.7647</v>
      </c>
      <c r="BN40" s="7">
        <v>0.7418</v>
      </c>
      <c r="BO40" s="4">
        <v>13</v>
      </c>
      <c r="BP40" s="8">
        <v>1791.53</v>
      </c>
      <c r="BQ40" s="4"/>
      <c r="BR40" s="8"/>
      <c r="BS40" s="7"/>
      <c r="BT40" s="7"/>
      <c r="BU40" s="2" t="s">
        <v>107</v>
      </c>
      <c r="BV40" s="2" t="s">
        <v>95</v>
      </c>
      <c r="BW40" s="2" t="s">
        <v>276</v>
      </c>
      <c r="BX40" s="2" t="s">
        <v>277</v>
      </c>
      <c r="BY40" s="2" t="s">
        <v>110</v>
      </c>
    </row>
    <row r="41">
      <c r="A41" s="2" t="s">
        <v>404</v>
      </c>
      <c r="B41" s="2" t="s">
        <v>314</v>
      </c>
      <c r="C41" s="2" t="s">
        <v>149</v>
      </c>
      <c r="D41" s="2" t="s">
        <v>370</v>
      </c>
      <c r="E41" s="2" t="s">
        <v>371</v>
      </c>
      <c r="F41" s="2" t="s">
        <v>398</v>
      </c>
      <c r="G41" s="2" t="s">
        <v>399</v>
      </c>
      <c r="H41" s="2" t="s">
        <v>400</v>
      </c>
      <c r="I41" s="2" t="s">
        <v>401</v>
      </c>
      <c r="J41" s="2" t="s">
        <v>210</v>
      </c>
      <c r="K41" s="2" t="s">
        <v>211</v>
      </c>
      <c r="L41" s="3">
        <v>162.45</v>
      </c>
      <c r="M41" s="3">
        <v>170.57</v>
      </c>
      <c r="N41" s="3">
        <v>339</v>
      </c>
      <c r="O41" s="2" t="s">
        <v>95</v>
      </c>
      <c r="P41" s="2" t="s">
        <v>364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98</v>
      </c>
      <c r="V41" s="2" t="s">
        <v>300</v>
      </c>
      <c r="W41" s="2" t="s">
        <v>136</v>
      </c>
      <c r="X41" s="2" t="s">
        <v>98</v>
      </c>
      <c r="Y41" s="2" t="s">
        <v>405</v>
      </c>
      <c r="Z41" s="4">
        <v>104</v>
      </c>
      <c r="AA41" s="4">
        <f>=ROUNDDOWN(26,0)</f>
      </c>
      <c r="AB41" s="5">
        <v>4</v>
      </c>
      <c r="AC41" s="2" t="s">
        <v>406</v>
      </c>
      <c r="AD41" s="4">
        <v>110</v>
      </c>
      <c r="AE41" s="4">
        <v>110</v>
      </c>
      <c r="AF41" s="6">
        <v>74</v>
      </c>
      <c r="AG41" s="6"/>
      <c r="AH41" s="7">
        <v>1</v>
      </c>
      <c r="AI41" s="4">
        <v>1</v>
      </c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2</v>
      </c>
      <c r="AQ41" s="8">
        <v>275.62</v>
      </c>
      <c r="AR41" s="4"/>
      <c r="AS41" s="8"/>
      <c r="AT41" s="7"/>
      <c r="AU41" s="7"/>
      <c r="AV41" s="4">
        <v>2</v>
      </c>
      <c r="AW41" s="8">
        <v>275.62</v>
      </c>
      <c r="AX41" s="4"/>
      <c r="AY41" s="8"/>
      <c r="AZ41" s="7"/>
      <c r="BA41" s="7"/>
      <c r="BB41" s="7">
        <v>1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>
        <v>0.1333</v>
      </c>
      <c r="BJ41" s="4">
        <v>9</v>
      </c>
      <c r="BK41" s="8">
        <v>1551.72</v>
      </c>
      <c r="BL41" s="2" t="s">
        <v>407</v>
      </c>
      <c r="BM41" s="7">
        <v>0.2222</v>
      </c>
      <c r="BN41" s="7">
        <v>0.1776</v>
      </c>
      <c r="BO41" s="4">
        <v>2</v>
      </c>
      <c r="BP41" s="8">
        <v>275.62</v>
      </c>
      <c r="BQ41" s="4"/>
      <c r="BR41" s="8"/>
      <c r="BS41" s="7"/>
      <c r="BT41" s="7"/>
      <c r="BU41" s="2" t="s">
        <v>107</v>
      </c>
      <c r="BV41" s="2" t="s">
        <v>95</v>
      </c>
      <c r="BW41" s="2" t="s">
        <v>276</v>
      </c>
      <c r="BX41" s="2" t="s">
        <v>242</v>
      </c>
      <c r="BY41" s="2" t="s">
        <v>110</v>
      </c>
    </row>
    <row r="42">
      <c r="A42" s="2" t="s">
        <v>408</v>
      </c>
      <c r="B42" s="2" t="s">
        <v>314</v>
      </c>
      <c r="C42" s="2" t="s">
        <v>149</v>
      </c>
      <c r="D42" s="2" t="s">
        <v>370</v>
      </c>
      <c r="E42" s="2" t="s">
        <v>371</v>
      </c>
      <c r="F42" s="2" t="s">
        <v>398</v>
      </c>
      <c r="G42" s="2" t="s">
        <v>399</v>
      </c>
      <c r="H42" s="2" t="s">
        <v>400</v>
      </c>
      <c r="I42" s="2" t="s">
        <v>401</v>
      </c>
      <c r="J42" s="2" t="s">
        <v>210</v>
      </c>
      <c r="K42" s="2" t="s">
        <v>409</v>
      </c>
      <c r="L42" s="3">
        <v>162.45</v>
      </c>
      <c r="M42" s="3">
        <v>170.57</v>
      </c>
      <c r="N42" s="3">
        <v>339</v>
      </c>
      <c r="O42" s="2" t="s">
        <v>95</v>
      </c>
      <c r="P42" s="2" t="s">
        <v>96</v>
      </c>
      <c r="Q42" s="2" t="s">
        <v>97</v>
      </c>
      <c r="R42" s="2" t="s">
        <v>98</v>
      </c>
      <c r="S42" s="2" t="s">
        <v>410</v>
      </c>
      <c r="T42" s="2" t="s">
        <v>98</v>
      </c>
      <c r="U42" s="2" t="s">
        <v>98</v>
      </c>
      <c r="V42" s="2" t="s">
        <v>403</v>
      </c>
      <c r="W42" s="2" t="s">
        <v>215</v>
      </c>
      <c r="X42" s="2" t="s">
        <v>98</v>
      </c>
      <c r="Y42" s="2" t="s">
        <v>301</v>
      </c>
      <c r="Z42" s="4">
        <v>33</v>
      </c>
      <c r="AA42" s="4">
        <f>=ROUNDDOWN(5.32258064516129,0)</f>
      </c>
      <c r="AB42" s="5">
        <v>6.2</v>
      </c>
      <c r="AC42" s="2" t="s">
        <v>336</v>
      </c>
      <c r="AD42" s="4">
        <v>94</v>
      </c>
      <c r="AE42" s="4">
        <v>194</v>
      </c>
      <c r="AF42" s="6">
        <v>74</v>
      </c>
      <c r="AG42" s="6">
        <v>60</v>
      </c>
      <c r="AH42" s="7">
        <v>0.5714</v>
      </c>
      <c r="AI42" s="4">
        <v>22</v>
      </c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98</v>
      </c>
      <c r="BD42" s="8" t="s">
        <v>98</v>
      </c>
      <c r="BE42" s="4" t="s">
        <v>98</v>
      </c>
      <c r="BF42" s="8" t="s">
        <v>98</v>
      </c>
      <c r="BG42" s="7" t="s">
        <v>98</v>
      </c>
      <c r="BH42" s="7" t="s">
        <v>98</v>
      </c>
      <c r="BI42" s="7"/>
      <c r="BJ42" s="4">
        <v>13</v>
      </c>
      <c r="BK42" s="8">
        <v>2055.56</v>
      </c>
      <c r="BL42" s="2" t="s">
        <v>411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95</v>
      </c>
      <c r="BW42" s="2" t="s">
        <v>276</v>
      </c>
      <c r="BX42" s="2" t="s">
        <v>203</v>
      </c>
      <c r="BY42" s="2" t="s">
        <v>110</v>
      </c>
    </row>
    <row r="43">
      <c r="A43" s="2" t="s">
        <v>412</v>
      </c>
      <c r="B43" s="2" t="s">
        <v>314</v>
      </c>
      <c r="C43" s="2" t="s">
        <v>149</v>
      </c>
      <c r="D43" s="2" t="s">
        <v>370</v>
      </c>
      <c r="E43" s="2" t="s">
        <v>371</v>
      </c>
      <c r="F43" s="2" t="s">
        <v>413</v>
      </c>
      <c r="G43" s="2" t="s">
        <v>414</v>
      </c>
      <c r="H43" s="2" t="s">
        <v>415</v>
      </c>
      <c r="I43" s="2" t="s">
        <v>416</v>
      </c>
      <c r="J43" s="2" t="s">
        <v>210</v>
      </c>
      <c r="K43" s="2" t="s">
        <v>116</v>
      </c>
      <c r="L43" s="3">
        <v>182.75</v>
      </c>
      <c r="M43" s="3">
        <v>191.89</v>
      </c>
      <c r="N43" s="3">
        <v>379</v>
      </c>
      <c r="O43" s="2" t="s">
        <v>95</v>
      </c>
      <c r="P43" s="2" t="s">
        <v>96</v>
      </c>
      <c r="Q43" s="2" t="s">
        <v>97</v>
      </c>
      <c r="R43" s="2" t="s">
        <v>98</v>
      </c>
      <c r="S43" s="2" t="s">
        <v>417</v>
      </c>
      <c r="T43" s="2" t="s">
        <v>98</v>
      </c>
      <c r="U43" s="2" t="s">
        <v>98</v>
      </c>
      <c r="V43" s="2" t="s">
        <v>101</v>
      </c>
      <c r="W43" s="2" t="s">
        <v>136</v>
      </c>
      <c r="X43" s="2" t="s">
        <v>98</v>
      </c>
      <c r="Y43" s="2" t="s">
        <v>301</v>
      </c>
      <c r="Z43" s="4">
        <v>29</v>
      </c>
      <c r="AA43" s="4">
        <f>=ROUNDDOWN(5.08771929824561,0)</f>
      </c>
      <c r="AB43" s="5">
        <v>5.7</v>
      </c>
      <c r="AC43" s="2" t="s">
        <v>336</v>
      </c>
      <c r="AD43" s="4">
        <v>333</v>
      </c>
      <c r="AE43" s="4">
        <v>453</v>
      </c>
      <c r="AF43" s="6">
        <v>74</v>
      </c>
      <c r="AG43" s="6">
        <v>60</v>
      </c>
      <c r="AH43" s="7">
        <v>1</v>
      </c>
      <c r="AI43" s="4">
        <v>25</v>
      </c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5</v>
      </c>
      <c r="BK43" s="8">
        <v>1020.1</v>
      </c>
      <c r="BL43" s="2" t="s">
        <v>418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95</v>
      </c>
      <c r="BW43" s="2" t="s">
        <v>276</v>
      </c>
      <c r="BX43" s="2" t="s">
        <v>419</v>
      </c>
      <c r="BY43" s="2" t="s">
        <v>110</v>
      </c>
    </row>
    <row r="44">
      <c r="A44" s="2" t="s">
        <v>420</v>
      </c>
      <c r="B44" s="2" t="s">
        <v>314</v>
      </c>
      <c r="C44" s="2" t="s">
        <v>149</v>
      </c>
      <c r="D44" s="2" t="s">
        <v>421</v>
      </c>
      <c r="E44" s="2" t="s">
        <v>422</v>
      </c>
      <c r="F44" s="2" t="s">
        <v>423</v>
      </c>
      <c r="G44" s="2" t="s">
        <v>424</v>
      </c>
      <c r="H44" s="2" t="s">
        <v>425</v>
      </c>
      <c r="I44" s="2" t="s">
        <v>426</v>
      </c>
      <c r="J44" s="2" t="s">
        <v>210</v>
      </c>
      <c r="K44" s="2" t="s">
        <v>427</v>
      </c>
      <c r="L44" s="3">
        <v>260</v>
      </c>
      <c r="M44" s="3">
        <v>273</v>
      </c>
      <c r="N44" s="3">
        <v>549</v>
      </c>
      <c r="O44" s="2" t="s">
        <v>117</v>
      </c>
      <c r="P44" s="2" t="s">
        <v>118</v>
      </c>
      <c r="Q44" s="2" t="s">
        <v>97</v>
      </c>
      <c r="R44" s="2" t="s">
        <v>98</v>
      </c>
      <c r="S44" s="2" t="s">
        <v>428</v>
      </c>
      <c r="T44" s="2" t="s">
        <v>98</v>
      </c>
      <c r="U44" s="2" t="s">
        <v>98</v>
      </c>
      <c r="V44" s="2" t="s">
        <v>101</v>
      </c>
      <c r="W44" s="2" t="s">
        <v>136</v>
      </c>
      <c r="X44" s="2" t="s">
        <v>98</v>
      </c>
      <c r="Y44" s="2" t="s">
        <v>429</v>
      </c>
      <c r="Z44" s="4">
        <v>35</v>
      </c>
      <c r="AA44" s="4">
        <f>=ROUNDDOWN(8.53658536585366,0)</f>
      </c>
      <c r="AB44" s="5">
        <v>4.1</v>
      </c>
      <c r="AC44" s="2" t="s">
        <v>98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3</v>
      </c>
      <c r="AQ44" s="8">
        <v>532.35</v>
      </c>
      <c r="AR44" s="4"/>
      <c r="AS44" s="8"/>
      <c r="AT44" s="7"/>
      <c r="AU44" s="7"/>
      <c r="AV44" s="4">
        <v>3</v>
      </c>
      <c r="AW44" s="8">
        <v>532.35</v>
      </c>
      <c r="AX44" s="4"/>
      <c r="AY44" s="8"/>
      <c r="AZ44" s="7"/>
      <c r="BA44" s="7"/>
      <c r="BB44" s="7">
        <v>1</v>
      </c>
      <c r="BC44" s="4">
        <v>3</v>
      </c>
      <c r="BD44" s="8">
        <v>532.35</v>
      </c>
      <c r="BE44" s="4"/>
      <c r="BF44" s="8"/>
      <c r="BG44" s="7"/>
      <c r="BH44" s="7"/>
      <c r="BI44" s="7">
        <v>1</v>
      </c>
      <c r="BJ44" s="4">
        <v>5</v>
      </c>
      <c r="BK44" s="8">
        <v>1190.89</v>
      </c>
      <c r="BL44" s="2" t="s">
        <v>430</v>
      </c>
      <c r="BM44" s="7">
        <v>0.6</v>
      </c>
      <c r="BN44" s="7">
        <v>0.447</v>
      </c>
      <c r="BO44" s="4">
        <v>3</v>
      </c>
      <c r="BP44" s="8">
        <v>532.35</v>
      </c>
      <c r="BQ44" s="4"/>
      <c r="BR44" s="8"/>
      <c r="BS44" s="7"/>
      <c r="BT44" s="7"/>
      <c r="BU44" s="2" t="s">
        <v>107</v>
      </c>
      <c r="BV44" s="2" t="s">
        <v>95</v>
      </c>
      <c r="BW44" s="2" t="s">
        <v>431</v>
      </c>
      <c r="BX44" s="2" t="s">
        <v>432</v>
      </c>
      <c r="BY44" s="2" t="s">
        <v>110</v>
      </c>
    </row>
    <row r="45">
      <c r="A45" s="2" t="s">
        <v>433</v>
      </c>
      <c r="B45" s="2" t="s">
        <v>314</v>
      </c>
      <c r="C45" s="2" t="s">
        <v>149</v>
      </c>
      <c r="D45" s="2" t="s">
        <v>434</v>
      </c>
      <c r="E45" s="2" t="s">
        <v>435</v>
      </c>
      <c r="F45" s="2" t="s">
        <v>436</v>
      </c>
      <c r="G45" s="2" t="s">
        <v>437</v>
      </c>
      <c r="H45" s="2" t="s">
        <v>438</v>
      </c>
      <c r="I45" s="2" t="s">
        <v>439</v>
      </c>
      <c r="J45" s="2" t="s">
        <v>210</v>
      </c>
      <c r="K45" s="2" t="s">
        <v>440</v>
      </c>
      <c r="L45" s="3">
        <v>133</v>
      </c>
      <c r="M45" s="3">
        <v>139.65</v>
      </c>
      <c r="N45" s="3">
        <v>279</v>
      </c>
      <c r="O45" s="2" t="s">
        <v>95</v>
      </c>
      <c r="P45" s="2" t="s">
        <v>308</v>
      </c>
      <c r="Q45" s="2" t="s">
        <v>97</v>
      </c>
      <c r="R45" s="2" t="s">
        <v>98</v>
      </c>
      <c r="S45" s="2" t="s">
        <v>441</v>
      </c>
      <c r="T45" s="2" t="s">
        <v>98</v>
      </c>
      <c r="U45" s="2" t="s">
        <v>98</v>
      </c>
      <c r="V45" s="2" t="s">
        <v>101</v>
      </c>
      <c r="W45" s="2" t="s">
        <v>345</v>
      </c>
      <c r="X45" s="2" t="s">
        <v>98</v>
      </c>
      <c r="Y45" s="2" t="s">
        <v>301</v>
      </c>
      <c r="Z45" s="4">
        <v>181</v>
      </c>
      <c r="AA45" s="4">
        <f>=ROUNDDOWN(7.97356828193833,0)</f>
      </c>
      <c r="AB45" s="5">
        <v>22.7</v>
      </c>
      <c r="AC45" s="2" t="s">
        <v>442</v>
      </c>
      <c r="AD45" s="4">
        <v>90</v>
      </c>
      <c r="AE45" s="4">
        <v>750</v>
      </c>
      <c r="AF45" s="6">
        <v>74</v>
      </c>
      <c r="AG45" s="6">
        <v>60</v>
      </c>
      <c r="AH45" s="7">
        <v>1</v>
      </c>
      <c r="AI45" s="4">
        <v>5</v>
      </c>
      <c r="AJ45" s="4">
        <f>=ROUNDDOWN({0},0)</f>
      </c>
      <c r="AK45" s="5"/>
      <c r="AL45" s="2" t="s">
        <v>443</v>
      </c>
      <c r="AM45" s="4">
        <v>170</v>
      </c>
      <c r="AN45" s="4">
        <v>370</v>
      </c>
      <c r="AO45" s="7">
        <v>0</v>
      </c>
      <c r="AP45" s="4">
        <v>2</v>
      </c>
      <c r="AQ45" s="8">
        <v>209.48</v>
      </c>
      <c r="AR45" s="4"/>
      <c r="AS45" s="8"/>
      <c r="AT45" s="7"/>
      <c r="AU45" s="7"/>
      <c r="AV45" s="4">
        <v>2</v>
      </c>
      <c r="AW45" s="8">
        <v>209.48</v>
      </c>
      <c r="AX45" s="4"/>
      <c r="AY45" s="8"/>
      <c r="AZ45" s="7"/>
      <c r="BA45" s="7"/>
      <c r="BB45" s="7">
        <v>1</v>
      </c>
      <c r="BC45" s="4">
        <v>2</v>
      </c>
      <c r="BD45" s="8">
        <v>209.48</v>
      </c>
      <c r="BE45" s="4"/>
      <c r="BF45" s="8"/>
      <c r="BG45" s="7"/>
      <c r="BH45" s="7"/>
      <c r="BI45" s="7">
        <v>1</v>
      </c>
      <c r="BJ45" s="4">
        <v>49</v>
      </c>
      <c r="BK45" s="8">
        <v>6207.54</v>
      </c>
      <c r="BL45" s="2" t="s">
        <v>444</v>
      </c>
      <c r="BM45" s="7">
        <v>0.0408</v>
      </c>
      <c r="BN45" s="7">
        <v>0.0337</v>
      </c>
      <c r="BO45" s="4">
        <v>2</v>
      </c>
      <c r="BP45" s="8">
        <v>209.48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276</v>
      </c>
      <c r="BX45" s="2" t="s">
        <v>445</v>
      </c>
      <c r="BY45" s="2" t="s">
        <v>110</v>
      </c>
    </row>
    <row r="46">
      <c r="A46" s="2" t="s">
        <v>446</v>
      </c>
      <c r="B46" s="2" t="s">
        <v>314</v>
      </c>
      <c r="C46" s="2" t="s">
        <v>447</v>
      </c>
      <c r="D46" s="2" t="s">
        <v>370</v>
      </c>
      <c r="E46" s="2" t="s">
        <v>371</v>
      </c>
      <c r="F46" s="2" t="s">
        <v>448</v>
      </c>
      <c r="G46" s="2" t="s">
        <v>448</v>
      </c>
      <c r="H46" s="2" t="s">
        <v>448</v>
      </c>
      <c r="I46" s="2" t="s">
        <v>449</v>
      </c>
      <c r="J46" s="2" t="s">
        <v>210</v>
      </c>
      <c r="K46" s="2" t="s">
        <v>333</v>
      </c>
      <c r="L46" s="3">
        <v>180.5</v>
      </c>
      <c r="M46" s="3">
        <v>189.52</v>
      </c>
      <c r="N46" s="3">
        <v>379</v>
      </c>
      <c r="O46" s="2" t="s">
        <v>95</v>
      </c>
      <c r="P46" s="2" t="s">
        <v>308</v>
      </c>
      <c r="Q46" s="2" t="s">
        <v>97</v>
      </c>
      <c r="R46" s="2" t="s">
        <v>98</v>
      </c>
      <c r="S46" s="2" t="s">
        <v>450</v>
      </c>
      <c r="T46" s="2" t="s">
        <v>98</v>
      </c>
      <c r="U46" s="2" t="s">
        <v>98</v>
      </c>
      <c r="V46" s="2" t="s">
        <v>101</v>
      </c>
      <c r="W46" s="2" t="s">
        <v>345</v>
      </c>
      <c r="X46" s="2" t="s">
        <v>98</v>
      </c>
      <c r="Y46" s="2" t="s">
        <v>451</v>
      </c>
      <c r="Z46" s="4">
        <v>371</v>
      </c>
      <c r="AA46" s="4">
        <f>=ROUNDDOWN(12.7491408934708,0)</f>
      </c>
      <c r="AB46" s="5">
        <v>29.1</v>
      </c>
      <c r="AC46" s="2" t="s">
        <v>253</v>
      </c>
      <c r="AD46" s="4">
        <v>144</v>
      </c>
      <c r="AE46" s="4">
        <v>214</v>
      </c>
      <c r="AF46" s="6">
        <v>65</v>
      </c>
      <c r="AG46" s="6">
        <v>48</v>
      </c>
      <c r="AH46" s="7">
        <v>1</v>
      </c>
      <c r="AI46" s="4">
        <v>394</v>
      </c>
      <c r="AJ46" s="4">
        <f>=ROUNDDOWN({0},0)</f>
      </c>
      <c r="AK46" s="5"/>
      <c r="AL46" s="2" t="s">
        <v>443</v>
      </c>
      <c r="AM46" s="4">
        <v>174</v>
      </c>
      <c r="AN46" s="4">
        <v>385</v>
      </c>
      <c r="AO46" s="7">
        <v>0</v>
      </c>
      <c r="AP46" s="4">
        <v>22</v>
      </c>
      <c r="AQ46" s="8">
        <v>3127.3</v>
      </c>
      <c r="AR46" s="4"/>
      <c r="AS46" s="8"/>
      <c r="AT46" s="7"/>
      <c r="AU46" s="7"/>
      <c r="AV46" s="4">
        <v>22</v>
      </c>
      <c r="AW46" s="8">
        <v>3127.3</v>
      </c>
      <c r="AX46" s="4"/>
      <c r="AY46" s="8"/>
      <c r="AZ46" s="7"/>
      <c r="BA46" s="7"/>
      <c r="BB46" s="7">
        <v>1</v>
      </c>
      <c r="BC46" s="4">
        <v>61</v>
      </c>
      <c r="BD46" s="8">
        <v>8671.15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0.3607</v>
      </c>
      <c r="BJ46" s="4">
        <v>59</v>
      </c>
      <c r="BK46" s="8">
        <v>8871.78</v>
      </c>
      <c r="BL46" s="2" t="s">
        <v>452</v>
      </c>
      <c r="BM46" s="7">
        <v>0.3729</v>
      </c>
      <c r="BN46" s="7">
        <v>0.3525</v>
      </c>
      <c r="BO46" s="4">
        <v>22</v>
      </c>
      <c r="BP46" s="8">
        <v>3127.3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276</v>
      </c>
      <c r="BX46" s="2" t="s">
        <v>250</v>
      </c>
      <c r="BY46" s="2" t="s">
        <v>110</v>
      </c>
    </row>
    <row r="47">
      <c r="A47" s="2" t="s">
        <v>453</v>
      </c>
      <c r="B47" s="2" t="s">
        <v>314</v>
      </c>
      <c r="C47" s="2" t="s">
        <v>447</v>
      </c>
      <c r="D47" s="2" t="s">
        <v>370</v>
      </c>
      <c r="E47" s="2" t="s">
        <v>371</v>
      </c>
      <c r="F47" s="2" t="s">
        <v>448</v>
      </c>
      <c r="G47" s="2" t="s">
        <v>448</v>
      </c>
      <c r="H47" s="2" t="s">
        <v>448</v>
      </c>
      <c r="I47" s="2" t="s">
        <v>449</v>
      </c>
      <c r="J47" s="2" t="s">
        <v>210</v>
      </c>
      <c r="K47" s="2" t="s">
        <v>389</v>
      </c>
      <c r="L47" s="3">
        <v>180.5</v>
      </c>
      <c r="M47" s="3">
        <v>189.52</v>
      </c>
      <c r="N47" s="3">
        <v>379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98</v>
      </c>
      <c r="V47" s="2" t="s">
        <v>101</v>
      </c>
      <c r="W47" s="2" t="s">
        <v>345</v>
      </c>
      <c r="X47" s="2" t="s">
        <v>98</v>
      </c>
      <c r="Y47" s="2" t="s">
        <v>454</v>
      </c>
      <c r="Z47" s="4">
        <v>75</v>
      </c>
      <c r="AA47" s="4">
        <f>=ROUNDDOWN(5.76923076923077,0)</f>
      </c>
      <c r="AB47" s="5">
        <v>13</v>
      </c>
      <c r="AC47" s="2" t="s">
        <v>455</v>
      </c>
      <c r="AD47" s="4">
        <v>28</v>
      </c>
      <c r="AE47" s="4">
        <v>369</v>
      </c>
      <c r="AF47" s="6">
        <v>65</v>
      </c>
      <c r="AG47" s="6">
        <v>48</v>
      </c>
      <c r="AH47" s="7">
        <v>1</v>
      </c>
      <c r="AI47" s="4">
        <v>10</v>
      </c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21</v>
      </c>
      <c r="AQ47" s="8">
        <v>2985.15</v>
      </c>
      <c r="AR47" s="4"/>
      <c r="AS47" s="8"/>
      <c r="AT47" s="7"/>
      <c r="AU47" s="7"/>
      <c r="AV47" s="4">
        <v>21</v>
      </c>
      <c r="AW47" s="8">
        <v>2985.15</v>
      </c>
      <c r="AX47" s="4"/>
      <c r="AY47" s="8"/>
      <c r="AZ47" s="7"/>
      <c r="BA47" s="7"/>
      <c r="BB47" s="7">
        <v>1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0.3443</v>
      </c>
      <c r="BJ47" s="4">
        <v>34</v>
      </c>
      <c r="BK47" s="8">
        <v>4949.07</v>
      </c>
      <c r="BL47" s="2" t="s">
        <v>386</v>
      </c>
      <c r="BM47" s="7">
        <v>0.6176</v>
      </c>
      <c r="BN47" s="7">
        <v>0.6032</v>
      </c>
      <c r="BO47" s="4">
        <v>21</v>
      </c>
      <c r="BP47" s="8">
        <v>2985.15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276</v>
      </c>
      <c r="BX47" s="2" t="s">
        <v>456</v>
      </c>
      <c r="BY47" s="2" t="s">
        <v>110</v>
      </c>
    </row>
    <row r="48">
      <c r="A48" s="2" t="s">
        <v>457</v>
      </c>
      <c r="B48" s="2" t="s">
        <v>314</v>
      </c>
      <c r="C48" s="2" t="s">
        <v>447</v>
      </c>
      <c r="D48" s="2" t="s">
        <v>370</v>
      </c>
      <c r="E48" s="2" t="s">
        <v>371</v>
      </c>
      <c r="F48" s="2" t="s">
        <v>448</v>
      </c>
      <c r="G48" s="2" t="s">
        <v>448</v>
      </c>
      <c r="H48" s="2" t="s">
        <v>448</v>
      </c>
      <c r="I48" s="2" t="s">
        <v>449</v>
      </c>
      <c r="J48" s="2" t="s">
        <v>210</v>
      </c>
      <c r="K48" s="2" t="s">
        <v>458</v>
      </c>
      <c r="L48" s="3">
        <v>180.5</v>
      </c>
      <c r="M48" s="3">
        <v>189.52</v>
      </c>
      <c r="N48" s="3">
        <v>379</v>
      </c>
      <c r="O48" s="2" t="s">
        <v>95</v>
      </c>
      <c r="P48" s="2" t="s">
        <v>132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272</v>
      </c>
      <c r="V48" s="2" t="s">
        <v>101</v>
      </c>
      <c r="W48" s="2" t="s">
        <v>345</v>
      </c>
      <c r="X48" s="2" t="s">
        <v>98</v>
      </c>
      <c r="Y48" s="2" t="s">
        <v>459</v>
      </c>
      <c r="Z48" s="4">
        <v>24</v>
      </c>
      <c r="AA48" s="4">
        <f>=ROUNDDOWN(4.70588235294118,0)</f>
      </c>
      <c r="AB48" s="5">
        <v>5.1</v>
      </c>
      <c r="AC48" s="2" t="s">
        <v>253</v>
      </c>
      <c r="AD48" s="4">
        <v>110</v>
      </c>
      <c r="AE48" s="4">
        <v>125</v>
      </c>
      <c r="AF48" s="6">
        <v>65</v>
      </c>
      <c r="AG48" s="6">
        <v>48</v>
      </c>
      <c r="AH48" s="7">
        <v>1</v>
      </c>
      <c r="AI48" s="4">
        <v>232</v>
      </c>
      <c r="AJ48" s="4">
        <f>=ROUNDDOWN({0},0)</f>
      </c>
      <c r="AK48" s="5"/>
      <c r="AL48" s="2" t="s">
        <v>443</v>
      </c>
      <c r="AM48" s="4">
        <v>106</v>
      </c>
      <c r="AN48" s="4">
        <v>161</v>
      </c>
      <c r="AO48" s="7">
        <v>0</v>
      </c>
      <c r="AP48" s="4">
        <v>18</v>
      </c>
      <c r="AQ48" s="8">
        <v>2558.7</v>
      </c>
      <c r="AR48" s="4"/>
      <c r="AS48" s="8"/>
      <c r="AT48" s="7"/>
      <c r="AU48" s="7"/>
      <c r="AV48" s="4">
        <v>18</v>
      </c>
      <c r="AW48" s="8">
        <v>2558.7</v>
      </c>
      <c r="AX48" s="4"/>
      <c r="AY48" s="8"/>
      <c r="AZ48" s="7"/>
      <c r="BA48" s="7"/>
      <c r="BB48" s="7">
        <v>1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0.2951</v>
      </c>
      <c r="BJ48" s="4">
        <v>28</v>
      </c>
      <c r="BK48" s="8">
        <v>4240.62</v>
      </c>
      <c r="BL48" s="2" t="s">
        <v>460</v>
      </c>
      <c r="BM48" s="7">
        <v>0.6429</v>
      </c>
      <c r="BN48" s="7">
        <v>0.6034</v>
      </c>
      <c r="BO48" s="4">
        <v>18</v>
      </c>
      <c r="BP48" s="8">
        <v>2558.7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461</v>
      </c>
      <c r="BX48" s="2" t="s">
        <v>462</v>
      </c>
      <c r="BY48" s="2" t="s">
        <v>110</v>
      </c>
    </row>
    <row r="49">
      <c r="A49" s="2" t="s">
        <v>463</v>
      </c>
      <c r="B49" s="2" t="s">
        <v>314</v>
      </c>
      <c r="C49" s="2" t="s">
        <v>447</v>
      </c>
      <c r="D49" s="2" t="s">
        <v>370</v>
      </c>
      <c r="E49" s="2" t="s">
        <v>371</v>
      </c>
      <c r="F49" s="2" t="s">
        <v>464</v>
      </c>
      <c r="G49" s="2" t="s">
        <v>464</v>
      </c>
      <c r="H49" s="2" t="s">
        <v>98</v>
      </c>
      <c r="I49" s="2" t="s">
        <v>465</v>
      </c>
      <c r="J49" s="2" t="s">
        <v>210</v>
      </c>
      <c r="K49" s="2" t="s">
        <v>466</v>
      </c>
      <c r="L49" s="3">
        <v>261.25</v>
      </c>
      <c r="M49" s="3">
        <v>274.31</v>
      </c>
      <c r="N49" s="3">
        <v>549</v>
      </c>
      <c r="O49" s="2" t="s">
        <v>95</v>
      </c>
      <c r="P49" s="2" t="s">
        <v>96</v>
      </c>
      <c r="Q49" s="2" t="s">
        <v>97</v>
      </c>
      <c r="R49" s="2" t="s">
        <v>98</v>
      </c>
      <c r="S49" s="2" t="s">
        <v>467</v>
      </c>
      <c r="T49" s="2" t="s">
        <v>98</v>
      </c>
      <c r="U49" s="2" t="s">
        <v>98</v>
      </c>
      <c r="V49" s="2" t="s">
        <v>101</v>
      </c>
      <c r="W49" s="2" t="s">
        <v>102</v>
      </c>
      <c r="X49" s="2" t="s">
        <v>98</v>
      </c>
      <c r="Y49" s="2" t="s">
        <v>301</v>
      </c>
      <c r="Z49" s="4">
        <v>129</v>
      </c>
      <c r="AA49" s="4">
        <f>=ROUNDDOWN(13.030303030303,0)</f>
      </c>
      <c r="AB49" s="5">
        <v>9.9</v>
      </c>
      <c r="AC49" s="2" t="s">
        <v>455</v>
      </c>
      <c r="AD49" s="4">
        <v>25</v>
      </c>
      <c r="AE49" s="4">
        <v>420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12</v>
      </c>
      <c r="BK49" s="8">
        <v>3365.18</v>
      </c>
      <c r="BL49" s="2" t="s">
        <v>468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95</v>
      </c>
      <c r="BW49" s="2" t="s">
        <v>469</v>
      </c>
      <c r="BX49" s="2" t="s">
        <v>242</v>
      </c>
      <c r="BY49" s="2" t="s">
        <v>110</v>
      </c>
    </row>
    <row r="50">
      <c r="A50" s="2" t="s">
        <v>470</v>
      </c>
      <c r="B50" s="2" t="s">
        <v>314</v>
      </c>
      <c r="C50" s="2" t="s">
        <v>447</v>
      </c>
      <c r="D50" s="2" t="s">
        <v>471</v>
      </c>
      <c r="E50" s="2" t="s">
        <v>471</v>
      </c>
      <c r="F50" s="2" t="s">
        <v>472</v>
      </c>
      <c r="G50" s="2" t="s">
        <v>472</v>
      </c>
      <c r="H50" s="2" t="s">
        <v>98</v>
      </c>
      <c r="I50" s="2" t="s">
        <v>473</v>
      </c>
      <c r="J50" s="2" t="s">
        <v>210</v>
      </c>
      <c r="K50" s="2" t="s">
        <v>474</v>
      </c>
      <c r="L50" s="3">
        <v>310</v>
      </c>
      <c r="M50" s="3">
        <v>325.5</v>
      </c>
      <c r="N50" s="3">
        <v>649</v>
      </c>
      <c r="O50" s="2" t="s">
        <v>117</v>
      </c>
      <c r="P50" s="2" t="s">
        <v>118</v>
      </c>
      <c r="Q50" s="2" t="s">
        <v>97</v>
      </c>
      <c r="R50" s="2" t="s">
        <v>98</v>
      </c>
      <c r="S50" s="2" t="s">
        <v>475</v>
      </c>
      <c r="T50" s="2" t="s">
        <v>98</v>
      </c>
      <c r="U50" s="2" t="s">
        <v>98</v>
      </c>
      <c r="V50" s="2" t="s">
        <v>101</v>
      </c>
      <c r="W50" s="2" t="s">
        <v>476</v>
      </c>
      <c r="X50" s="2" t="s">
        <v>98</v>
      </c>
      <c r="Y50" s="2" t="s">
        <v>301</v>
      </c>
      <c r="Z50" s="4">
        <v>1123</v>
      </c>
      <c r="AA50" s="4">
        <f>=ROUNDDOWN(224.6,0)</f>
      </c>
      <c r="AB50" s="5">
        <v>5</v>
      </c>
      <c r="AC50" s="2" t="s">
        <v>98</v>
      </c>
      <c r="AD50" s="4"/>
      <c r="AE50" s="4"/>
      <c r="AF50" s="6">
        <v>74</v>
      </c>
      <c r="AG50" s="6">
        <v>60</v>
      </c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9</v>
      </c>
      <c r="AQ50" s="8">
        <v>1904.22</v>
      </c>
      <c r="AR50" s="4"/>
      <c r="AS50" s="8"/>
      <c r="AT50" s="7"/>
      <c r="AU50" s="7"/>
      <c r="AV50" s="4">
        <v>9</v>
      </c>
      <c r="AW50" s="8">
        <v>1904.22</v>
      </c>
      <c r="AX50" s="4"/>
      <c r="AY50" s="8"/>
      <c r="AZ50" s="7"/>
      <c r="BA50" s="7"/>
      <c r="BB50" s="7">
        <v>1</v>
      </c>
      <c r="BC50" s="4">
        <v>9</v>
      </c>
      <c r="BD50" s="8">
        <v>1904.22</v>
      </c>
      <c r="BE50" s="4"/>
      <c r="BF50" s="8"/>
      <c r="BG50" s="7"/>
      <c r="BH50" s="7"/>
      <c r="BI50" s="7">
        <v>1</v>
      </c>
      <c r="BJ50" s="4">
        <v>17</v>
      </c>
      <c r="BK50" s="8">
        <v>3837.26</v>
      </c>
      <c r="BL50" s="2" t="s">
        <v>477</v>
      </c>
      <c r="BM50" s="7">
        <v>0.5294</v>
      </c>
      <c r="BN50" s="7">
        <v>0.4962</v>
      </c>
      <c r="BO50" s="4">
        <v>9</v>
      </c>
      <c r="BP50" s="8">
        <v>1904.22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276</v>
      </c>
      <c r="BX50" s="2" t="s">
        <v>478</v>
      </c>
      <c r="BY50" s="2" t="s">
        <v>110</v>
      </c>
    </row>
    <row r="51">
      <c r="A51" s="2" t="s">
        <v>479</v>
      </c>
      <c r="B51" s="2" t="s">
        <v>314</v>
      </c>
      <c r="C51" s="2" t="s">
        <v>447</v>
      </c>
      <c r="D51" s="2" t="s">
        <v>421</v>
      </c>
      <c r="E51" s="2" t="s">
        <v>422</v>
      </c>
      <c r="F51" s="2" t="s">
        <v>480</v>
      </c>
      <c r="G51" s="2" t="s">
        <v>480</v>
      </c>
      <c r="H51" s="2" t="s">
        <v>480</v>
      </c>
      <c r="I51" s="2" t="s">
        <v>481</v>
      </c>
      <c r="J51" s="2" t="s">
        <v>210</v>
      </c>
      <c r="K51" s="2" t="s">
        <v>333</v>
      </c>
      <c r="L51" s="3">
        <v>230.85</v>
      </c>
      <c r="M51" s="3">
        <v>242.39</v>
      </c>
      <c r="N51" s="3">
        <v>479</v>
      </c>
      <c r="O51" s="2" t="s">
        <v>95</v>
      </c>
      <c r="P51" s="2" t="s">
        <v>364</v>
      </c>
      <c r="Q51" s="2" t="s">
        <v>97</v>
      </c>
      <c r="R51" s="2" t="s">
        <v>98</v>
      </c>
      <c r="S51" s="2" t="s">
        <v>482</v>
      </c>
      <c r="T51" s="2" t="s">
        <v>98</v>
      </c>
      <c r="U51" s="2" t="s">
        <v>98</v>
      </c>
      <c r="V51" s="2" t="s">
        <v>101</v>
      </c>
      <c r="W51" s="2" t="s">
        <v>476</v>
      </c>
      <c r="X51" s="2" t="s">
        <v>98</v>
      </c>
      <c r="Y51" s="2" t="s">
        <v>483</v>
      </c>
      <c r="Z51" s="4">
        <v>43</v>
      </c>
      <c r="AA51" s="4">
        <f>=ROUNDDOWN(10.75,0)</f>
      </c>
      <c r="AB51" s="5">
        <v>4</v>
      </c>
      <c r="AC51" s="2" t="s">
        <v>484</v>
      </c>
      <c r="AD51" s="4">
        <v>19</v>
      </c>
      <c r="AE51" s="4">
        <v>100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4</v>
      </c>
      <c r="AQ51" s="8">
        <v>749.72</v>
      </c>
      <c r="AR51" s="4"/>
      <c r="AS51" s="8"/>
      <c r="AT51" s="7"/>
      <c r="AU51" s="7"/>
      <c r="AV51" s="4">
        <v>4</v>
      </c>
      <c r="AW51" s="8">
        <v>749.72</v>
      </c>
      <c r="AX51" s="4"/>
      <c r="AY51" s="8"/>
      <c r="AZ51" s="7"/>
      <c r="BA51" s="7"/>
      <c r="BB51" s="7">
        <v>1</v>
      </c>
      <c r="BC51" s="4">
        <v>4</v>
      </c>
      <c r="BD51" s="8">
        <v>749.72</v>
      </c>
      <c r="BE51" s="4"/>
      <c r="BF51" s="8"/>
      <c r="BG51" s="7"/>
      <c r="BH51" s="7"/>
      <c r="BI51" s="7">
        <v>1</v>
      </c>
      <c r="BJ51" s="4">
        <v>7</v>
      </c>
      <c r="BK51" s="8">
        <v>1468.52</v>
      </c>
      <c r="BL51" s="2" t="s">
        <v>485</v>
      </c>
      <c r="BM51" s="7">
        <v>0.5714</v>
      </c>
      <c r="BN51" s="7">
        <v>0.5105</v>
      </c>
      <c r="BO51" s="4">
        <v>4</v>
      </c>
      <c r="BP51" s="8">
        <v>749.72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276</v>
      </c>
      <c r="BX51" s="2" t="s">
        <v>167</v>
      </c>
      <c r="BY51" s="2" t="s">
        <v>110</v>
      </c>
    </row>
    <row r="52">
      <c r="A52" s="2" t="s">
        <v>486</v>
      </c>
      <c r="B52" s="2" t="s">
        <v>487</v>
      </c>
      <c r="C52" s="2" t="s">
        <v>231</v>
      </c>
      <c r="D52" s="2" t="s">
        <v>488</v>
      </c>
      <c r="E52" s="2" t="s">
        <v>489</v>
      </c>
      <c r="F52" s="2" t="s">
        <v>490</v>
      </c>
      <c r="G52" s="2" t="s">
        <v>491</v>
      </c>
      <c r="H52" s="2" t="s">
        <v>492</v>
      </c>
      <c r="I52" s="2" t="s">
        <v>493</v>
      </c>
      <c r="J52" s="2" t="s">
        <v>494</v>
      </c>
      <c r="K52" s="2" t="s">
        <v>495</v>
      </c>
      <c r="L52" s="3">
        <v>43.13</v>
      </c>
      <c r="M52" s="3">
        <v>45.29</v>
      </c>
      <c r="N52" s="3">
        <v>89.99</v>
      </c>
      <c r="O52" s="2" t="s">
        <v>95</v>
      </c>
      <c r="P52" s="2" t="s">
        <v>157</v>
      </c>
      <c r="Q52" s="2" t="s">
        <v>97</v>
      </c>
      <c r="R52" s="2" t="s">
        <v>98</v>
      </c>
      <c r="S52" s="2" t="s">
        <v>496</v>
      </c>
      <c r="T52" s="2" t="s">
        <v>98</v>
      </c>
      <c r="U52" s="2" t="s">
        <v>272</v>
      </c>
      <c r="V52" s="2" t="s">
        <v>101</v>
      </c>
      <c r="W52" s="2" t="s">
        <v>102</v>
      </c>
      <c r="X52" s="2" t="s">
        <v>98</v>
      </c>
      <c r="Y52" s="2" t="s">
        <v>497</v>
      </c>
      <c r="Z52" s="4">
        <v>355</v>
      </c>
      <c r="AA52" s="4">
        <f>=ROUNDDOWN(12.6785714285714,0)</f>
      </c>
      <c r="AB52" s="5">
        <v>28</v>
      </c>
      <c r="AC52" s="2" t="s">
        <v>263</v>
      </c>
      <c r="AD52" s="4">
        <v>171</v>
      </c>
      <c r="AE52" s="4">
        <v>611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45.29</v>
      </c>
      <c r="AR52" s="4"/>
      <c r="AS52" s="8"/>
      <c r="AT52" s="7"/>
      <c r="AU52" s="7"/>
      <c r="AV52" s="4">
        <v>1</v>
      </c>
      <c r="AW52" s="8">
        <v>45.29</v>
      </c>
      <c r="AX52" s="4"/>
      <c r="AY52" s="8"/>
      <c r="AZ52" s="7"/>
      <c r="BA52" s="7"/>
      <c r="BB52" s="7">
        <v>1</v>
      </c>
      <c r="BC52" s="4">
        <v>1</v>
      </c>
      <c r="BD52" s="8">
        <v>45.29</v>
      </c>
      <c r="BE52" s="4"/>
      <c r="BF52" s="8"/>
      <c r="BG52" s="7"/>
      <c r="BH52" s="7"/>
      <c r="BI52" s="7">
        <v>1</v>
      </c>
      <c r="BJ52" s="4">
        <v>60</v>
      </c>
      <c r="BK52" s="8">
        <v>2583.28</v>
      </c>
      <c r="BL52" s="2" t="s">
        <v>498</v>
      </c>
      <c r="BM52" s="7">
        <v>0.0167</v>
      </c>
      <c r="BN52" s="7">
        <v>0.0175</v>
      </c>
      <c r="BO52" s="4">
        <v>1</v>
      </c>
      <c r="BP52" s="8">
        <v>45.29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276</v>
      </c>
      <c r="BX52" s="2" t="s">
        <v>499</v>
      </c>
      <c r="BY52" s="2" t="s">
        <v>110</v>
      </c>
    </row>
    <row r="53">
      <c r="A53" s="16" t="s">
        <v>500</v>
      </c>
      <c r="B53" s="9" t="s">
        <v>98</v>
      </c>
      <c r="C53" s="9" t="s">
        <v>98</v>
      </c>
      <c r="D53" s="9" t="s">
        <v>98</v>
      </c>
      <c r="E53" s="9" t="s">
        <v>98</v>
      </c>
      <c r="F53" s="9" t="s">
        <v>98</v>
      </c>
      <c r="G53" s="9" t="s">
        <v>98</v>
      </c>
      <c r="H53" s="9" t="s">
        <v>98</v>
      </c>
      <c r="I53" s="9" t="s">
        <v>98</v>
      </c>
      <c r="J53" s="9" t="s">
        <v>98</v>
      </c>
      <c r="K53" s="9" t="s">
        <v>98</v>
      </c>
      <c r="L53" s="10"/>
      <c r="M53" s="10"/>
      <c r="N53" s="10"/>
      <c r="O53" s="9" t="s">
        <v>98</v>
      </c>
      <c r="P53" s="9" t="s">
        <v>98</v>
      </c>
      <c r="Q53" s="9" t="s">
        <v>98</v>
      </c>
      <c r="R53" s="9" t="s">
        <v>98</v>
      </c>
      <c r="S53" s="9" t="s">
        <v>98</v>
      </c>
      <c r="T53" s="9" t="s">
        <v>98</v>
      </c>
      <c r="U53" s="9" t="s">
        <v>98</v>
      </c>
      <c r="V53" s="9" t="s">
        <v>98</v>
      </c>
      <c r="W53" s="9" t="s">
        <v>98</v>
      </c>
      <c r="X53" s="9" t="s">
        <v>98</v>
      </c>
      <c r="Y53" s="9" t="s">
        <v>98</v>
      </c>
      <c r="Z53" s="11">
        <v>12354</v>
      </c>
      <c r="AA53" s="11">
        <f>=ROUNDDOWN({0},0)</f>
      </c>
      <c r="AB53" s="12">
        <v>993.5</v>
      </c>
      <c r="AC53" s="9" t="s">
        <v>98</v>
      </c>
      <c r="AD53" s="11"/>
      <c r="AE53" s="11">
        <v>16177</v>
      </c>
      <c r="AF53" s="13"/>
      <c r="AG53" s="13"/>
      <c r="AH53" s="14"/>
      <c r="AI53" s="11">
        <v>785</v>
      </c>
      <c r="AJ53" s="11">
        <f>=ROUNDDOWN({0},0)</f>
      </c>
      <c r="AK53" s="12"/>
      <c r="AL53" s="9" t="s">
        <v>98</v>
      </c>
      <c r="AM53" s="11"/>
      <c r="AN53" s="11">
        <v>1252</v>
      </c>
      <c r="AO53" s="14"/>
      <c r="AP53" s="11">
        <v>286</v>
      </c>
      <c r="AQ53" s="15">
        <v>32163.37</v>
      </c>
      <c r="AR53" s="11"/>
      <c r="AS53" s="15"/>
      <c r="AT53" s="14"/>
      <c r="AU53" s="14"/>
      <c r="AV53" s="11">
        <v>286</v>
      </c>
      <c r="AW53" s="15">
        <v>32163.37</v>
      </c>
      <c r="AX53" s="11"/>
      <c r="AY53" s="15"/>
      <c r="AZ53" s="14"/>
      <c r="BA53" s="14"/>
      <c r="BB53" s="14"/>
      <c r="BC53" s="11">
        <v>286</v>
      </c>
      <c r="BD53" s="15">
        <v>32163.37</v>
      </c>
      <c r="BE53" s="11"/>
      <c r="BF53" s="15"/>
      <c r="BG53" s="14"/>
      <c r="BH53" s="14"/>
      <c r="BI53" s="14"/>
      <c r="BJ53" s="11"/>
      <c r="BK53" s="15"/>
      <c r="BL53" s="9" t="s">
        <v>98</v>
      </c>
      <c r="BM53" s="14"/>
      <c r="BN53" s="14"/>
      <c r="BO53" s="11">
        <v>286</v>
      </c>
      <c r="BP53" s="15">
        <v>32163.37</v>
      </c>
      <c r="BQ53" s="11"/>
      <c r="BR53" s="15"/>
      <c r="BS53" s="14"/>
      <c r="BT53" s="14"/>
      <c r="BU53" s="9" t="s">
        <v>98</v>
      </c>
      <c r="BV53" s="9" t="s">
        <v>98</v>
      </c>
      <c r="BW53" s="9" t="s">
        <v>98</v>
      </c>
      <c r="BX53" s="9" t="s">
        <v>98</v>
      </c>
      <c r="BY5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9:BC24"/>
    <mergeCell ref="BD19:BD24"/>
    <mergeCell ref="BE19:BE24"/>
    <mergeCell ref="BF19:BF24"/>
    <mergeCell ref="BG19:BG24"/>
    <mergeCell ref="BH19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36:BC39"/>
    <mergeCell ref="BD36:BD39"/>
    <mergeCell ref="BE36:BE39"/>
    <mergeCell ref="BF36:BF39"/>
    <mergeCell ref="BG36:BG39"/>
    <mergeCell ref="BH36:BH39"/>
    <mergeCell ref="BC40:BC42"/>
    <mergeCell ref="BD40:BD42"/>
    <mergeCell ref="BE40:BE42"/>
    <mergeCell ref="BF40:BF42"/>
    <mergeCell ref="BG40:BG42"/>
    <mergeCell ref="BH40:BH42"/>
    <mergeCell ref="BC46:BC48"/>
    <mergeCell ref="BD46:BD48"/>
    <mergeCell ref="BE46:BE48"/>
    <mergeCell ref="BF46:BF48"/>
    <mergeCell ref="BG46:BG48"/>
    <mergeCell ref="BH46:BH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20:AV21"/>
    <mergeCell ref="AW20:AW21"/>
    <mergeCell ref="AX20:AX21"/>
    <mergeCell ref="AY20:AY21"/>
    <mergeCell ref="AZ20:AZ21"/>
    <mergeCell ref="BA20:BA21"/>
    <mergeCell ref="BI20:BI21"/>
    <mergeCell ref="AV22:AV24"/>
    <mergeCell ref="AW22:AW24"/>
    <mergeCell ref="AX22:AX24"/>
    <mergeCell ref="AY22:AY24"/>
    <mergeCell ref="AZ22:AZ24"/>
    <mergeCell ref="BA22:BA24"/>
    <mergeCell ref="BI22:BI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501</v>
      </c>
      <c r="D2" s="0" t="s">
        <v>502</v>
      </c>
      <c r="E2" s="0" t="s">
        <v>503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504</v>
      </c>
      <c r="J4" s="1" t="s">
        <v>505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506</v>
      </c>
      <c r="P4" s="1" t="s">
        <v>507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508</v>
      </c>
      <c r="F5" s="1" t="s">
        <v>509</v>
      </c>
      <c r="G5" s="1" t="s">
        <v>508</v>
      </c>
      <c r="H5" s="1" t="s">
        <v>509</v>
      </c>
      <c r="I5" s="1" t="s">
        <v>504</v>
      </c>
      <c r="J5" s="1" t="s">
        <v>505</v>
      </c>
      <c r="K5" s="1" t="s">
        <v>510</v>
      </c>
      <c r="L5" s="1" t="s">
        <v>511</v>
      </c>
      <c r="M5" s="1" t="s">
        <v>510</v>
      </c>
      <c r="N5" s="1" t="s">
        <v>511</v>
      </c>
      <c r="O5" s="1" t="s">
        <v>506</v>
      </c>
      <c r="P5" s="1" t="s">
        <v>507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21</v>
      </c>
      <c r="F6" s="8">
        <v>1041.15</v>
      </c>
      <c r="G6" s="4"/>
      <c r="H6" s="8"/>
      <c r="I6" s="7"/>
      <c r="J6" s="7"/>
      <c r="K6" s="4">
        <v>21</v>
      </c>
      <c r="L6" s="8">
        <v>1041.15</v>
      </c>
      <c r="M6" s="4"/>
      <c r="N6" s="8"/>
      <c r="O6" s="7"/>
      <c r="P6" s="7"/>
    </row>
    <row r="7">
      <c r="A7" s="2" t="s">
        <v>86</v>
      </c>
      <c r="B7" s="2" t="s">
        <v>149</v>
      </c>
      <c r="C7" s="2" t="s">
        <v>88</v>
      </c>
      <c r="D7" s="2" t="s">
        <v>150</v>
      </c>
      <c r="E7" s="4">
        <v>10</v>
      </c>
      <c r="F7" s="8">
        <v>781.78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6</v>
      </c>
      <c r="L7" s="8">
        <v>504.32</v>
      </c>
      <c r="M7" s="4"/>
      <c r="N7" s="8"/>
      <c r="O7" s="7"/>
      <c r="P7" s="7"/>
    </row>
    <row r="8">
      <c r="A8" s="2" t="s">
        <v>86</v>
      </c>
      <c r="B8" s="2" t="s">
        <v>149</v>
      </c>
      <c r="C8" s="2" t="s">
        <v>88</v>
      </c>
      <c r="D8" s="2" t="s">
        <v>88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4</v>
      </c>
      <c r="L8" s="8">
        <v>277.46</v>
      </c>
      <c r="M8" s="4"/>
      <c r="N8" s="8"/>
      <c r="O8" s="7"/>
      <c r="P8" s="7"/>
    </row>
    <row r="9">
      <c r="A9" s="2" t="s">
        <v>86</v>
      </c>
      <c r="B9" s="2" t="s">
        <v>149</v>
      </c>
      <c r="C9" s="2" t="s">
        <v>189</v>
      </c>
      <c r="D9" s="2" t="s">
        <v>190</v>
      </c>
      <c r="E9" s="4">
        <v>1</v>
      </c>
      <c r="F9" s="8">
        <v>55.44</v>
      </c>
      <c r="G9" s="4"/>
      <c r="H9" s="8"/>
      <c r="I9" s="7"/>
      <c r="J9" s="7"/>
      <c r="K9" s="4">
        <v>1</v>
      </c>
      <c r="L9" s="8">
        <v>55.44</v>
      </c>
      <c r="M9" s="4"/>
      <c r="N9" s="8"/>
      <c r="O9" s="7"/>
      <c r="P9" s="7"/>
    </row>
    <row r="10">
      <c r="A10" s="2" t="s">
        <v>205</v>
      </c>
      <c r="B10" s="2" t="s">
        <v>149</v>
      </c>
      <c r="C10" s="2" t="s">
        <v>206</v>
      </c>
      <c r="D10" s="2" t="s">
        <v>207</v>
      </c>
      <c r="E10" s="4">
        <v>1</v>
      </c>
      <c r="F10" s="8">
        <v>80</v>
      </c>
      <c r="G10" s="4"/>
      <c r="H10" s="8"/>
      <c r="I10" s="7"/>
      <c r="J10" s="7"/>
      <c r="K10" s="4">
        <v>1</v>
      </c>
      <c r="L10" s="8">
        <v>80</v>
      </c>
      <c r="M10" s="4"/>
      <c r="N10" s="8"/>
      <c r="O10" s="7"/>
      <c r="P10" s="7"/>
    </row>
    <row r="11">
      <c r="A11" s="2" t="s">
        <v>205</v>
      </c>
      <c r="B11" s="2" t="s">
        <v>149</v>
      </c>
      <c r="C11" s="2" t="s">
        <v>220</v>
      </c>
      <c r="D11" s="2" t="s">
        <v>220</v>
      </c>
      <c r="E11" s="4">
        <v>1</v>
      </c>
      <c r="F11" s="8">
        <v>58.83</v>
      </c>
      <c r="G11" s="4"/>
      <c r="H11" s="8"/>
      <c r="I11" s="7"/>
      <c r="J11" s="7"/>
      <c r="K11" s="4">
        <v>1</v>
      </c>
      <c r="L11" s="8">
        <v>58.83</v>
      </c>
      <c r="M11" s="4"/>
      <c r="N11" s="8"/>
      <c r="O11" s="7"/>
      <c r="P11" s="7"/>
    </row>
    <row r="12">
      <c r="A12" s="2" t="s">
        <v>230</v>
      </c>
      <c r="B12" s="2" t="s">
        <v>231</v>
      </c>
      <c r="C12" s="2" t="s">
        <v>88</v>
      </c>
      <c r="D12" s="2" t="s">
        <v>150</v>
      </c>
      <c r="E12" s="4">
        <v>27</v>
      </c>
      <c r="F12" s="8">
        <v>1138.26</v>
      </c>
      <c r="G12" s="4"/>
      <c r="H12" s="8"/>
      <c r="I12" s="7"/>
      <c r="J12" s="7"/>
      <c r="K12" s="4">
        <v>27</v>
      </c>
      <c r="L12" s="8">
        <v>1138.26</v>
      </c>
      <c r="M12" s="4"/>
      <c r="N12" s="8"/>
      <c r="O12" s="7"/>
      <c r="P12" s="7"/>
    </row>
    <row r="13">
      <c r="A13" s="2" t="s">
        <v>230</v>
      </c>
      <c r="B13" s="2" t="s">
        <v>231</v>
      </c>
      <c r="C13" s="2" t="s">
        <v>266</v>
      </c>
      <c r="D13" s="2" t="s">
        <v>266</v>
      </c>
      <c r="E13" s="4">
        <v>18</v>
      </c>
      <c r="F13" s="8">
        <v>234.72</v>
      </c>
      <c r="G13" s="4"/>
      <c r="H13" s="8"/>
      <c r="I13" s="7"/>
      <c r="J13" s="7"/>
      <c r="K13" s="4">
        <v>18</v>
      </c>
      <c r="L13" s="8">
        <v>234.72</v>
      </c>
      <c r="M13" s="4"/>
      <c r="N13" s="8"/>
      <c r="O13" s="7"/>
      <c r="P13" s="7"/>
    </row>
    <row r="14">
      <c r="A14" s="2" t="s">
        <v>230</v>
      </c>
      <c r="B14" s="2" t="s">
        <v>149</v>
      </c>
      <c r="C14" s="2" t="s">
        <v>266</v>
      </c>
      <c r="D14" s="2" t="s">
        <v>266</v>
      </c>
      <c r="E14" s="4">
        <v>21</v>
      </c>
      <c r="F14" s="8">
        <v>327.39</v>
      </c>
      <c r="G14" s="4"/>
      <c r="H14" s="8"/>
      <c r="I14" s="7"/>
      <c r="J14" s="7"/>
      <c r="K14" s="4">
        <v>21</v>
      </c>
      <c r="L14" s="8">
        <v>327.39</v>
      </c>
      <c r="M14" s="4"/>
      <c r="N14" s="8"/>
      <c r="O14" s="7"/>
      <c r="P14" s="7"/>
    </row>
    <row r="15">
      <c r="A15" s="2" t="s">
        <v>230</v>
      </c>
      <c r="B15" s="2" t="s">
        <v>149</v>
      </c>
      <c r="C15" s="2" t="s">
        <v>88</v>
      </c>
      <c r="D15" s="2" t="s">
        <v>150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314</v>
      </c>
      <c r="B16" s="2" t="s">
        <v>149</v>
      </c>
      <c r="C16" s="2" t="s">
        <v>315</v>
      </c>
      <c r="D16" s="2" t="s">
        <v>316</v>
      </c>
      <c r="E16" s="4">
        <v>59</v>
      </c>
      <c r="F16" s="8">
        <v>10108.36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42</v>
      </c>
      <c r="L16" s="8">
        <v>7560</v>
      </c>
      <c r="M16" s="4"/>
      <c r="N16" s="8"/>
      <c r="O16" s="7"/>
      <c r="P16" s="7"/>
    </row>
    <row r="17">
      <c r="A17" s="2" t="s">
        <v>314</v>
      </c>
      <c r="B17" s="2" t="s">
        <v>149</v>
      </c>
      <c r="C17" s="2" t="s">
        <v>315</v>
      </c>
      <c r="D17" s="2" t="s">
        <v>328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17</v>
      </c>
      <c r="L17" s="8">
        <v>2548.36</v>
      </c>
      <c r="M17" s="4"/>
      <c r="N17" s="8"/>
      <c r="O17" s="7"/>
      <c r="P17" s="7"/>
    </row>
    <row r="18">
      <c r="A18" s="2" t="s">
        <v>314</v>
      </c>
      <c r="B18" s="2" t="s">
        <v>149</v>
      </c>
      <c r="C18" s="2" t="s">
        <v>315</v>
      </c>
      <c r="D18" s="2" t="s">
        <v>358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/>
      <c r="L18" s="8"/>
      <c r="M18" s="4"/>
      <c r="N18" s="8"/>
      <c r="O18" s="7"/>
      <c r="P18" s="7"/>
    </row>
    <row r="19">
      <c r="A19" s="2" t="s">
        <v>314</v>
      </c>
      <c r="B19" s="2" t="s">
        <v>149</v>
      </c>
      <c r="C19" s="2" t="s">
        <v>370</v>
      </c>
      <c r="D19" s="2" t="s">
        <v>371</v>
      </c>
      <c r="E19" s="4">
        <v>47</v>
      </c>
      <c r="F19" s="8">
        <v>6225.23</v>
      </c>
      <c r="G19" s="4"/>
      <c r="H19" s="8"/>
      <c r="I19" s="7"/>
      <c r="J19" s="7"/>
      <c r="K19" s="4">
        <v>47</v>
      </c>
      <c r="L19" s="8">
        <v>6225.23</v>
      </c>
      <c r="M19" s="4"/>
      <c r="N19" s="8"/>
      <c r="O19" s="7"/>
      <c r="P19" s="7"/>
    </row>
    <row r="20">
      <c r="A20" s="2" t="s">
        <v>314</v>
      </c>
      <c r="B20" s="2" t="s">
        <v>149</v>
      </c>
      <c r="C20" s="2" t="s">
        <v>421</v>
      </c>
      <c r="D20" s="2" t="s">
        <v>422</v>
      </c>
      <c r="E20" s="4">
        <v>3</v>
      </c>
      <c r="F20" s="8">
        <v>532.35</v>
      </c>
      <c r="G20" s="4"/>
      <c r="H20" s="8"/>
      <c r="I20" s="7"/>
      <c r="J20" s="7"/>
      <c r="K20" s="4">
        <v>3</v>
      </c>
      <c r="L20" s="8">
        <v>532.35</v>
      </c>
      <c r="M20" s="4"/>
      <c r="N20" s="8"/>
      <c r="O20" s="7"/>
      <c r="P20" s="7"/>
    </row>
    <row r="21">
      <c r="A21" s="2" t="s">
        <v>314</v>
      </c>
      <c r="B21" s="2" t="s">
        <v>149</v>
      </c>
      <c r="C21" s="2" t="s">
        <v>434</v>
      </c>
      <c r="D21" s="2" t="s">
        <v>435</v>
      </c>
      <c r="E21" s="4">
        <v>2</v>
      </c>
      <c r="F21" s="8">
        <v>209.48</v>
      </c>
      <c r="G21" s="4"/>
      <c r="H21" s="8"/>
      <c r="I21" s="7"/>
      <c r="J21" s="7"/>
      <c r="K21" s="4">
        <v>2</v>
      </c>
      <c r="L21" s="8">
        <v>209.48</v>
      </c>
      <c r="M21" s="4"/>
      <c r="N21" s="8"/>
      <c r="O21" s="7"/>
      <c r="P21" s="7"/>
    </row>
    <row r="22">
      <c r="A22" s="2" t="s">
        <v>314</v>
      </c>
      <c r="B22" s="2" t="s">
        <v>447</v>
      </c>
      <c r="C22" s="2" t="s">
        <v>370</v>
      </c>
      <c r="D22" s="2" t="s">
        <v>371</v>
      </c>
      <c r="E22" s="4">
        <v>61</v>
      </c>
      <c r="F22" s="8">
        <v>8671.15</v>
      </c>
      <c r="G22" s="4"/>
      <c r="H22" s="8"/>
      <c r="I22" s="7"/>
      <c r="J22" s="7"/>
      <c r="K22" s="4">
        <v>61</v>
      </c>
      <c r="L22" s="8">
        <v>8671.15</v>
      </c>
      <c r="M22" s="4"/>
      <c r="N22" s="8"/>
      <c r="O22" s="7"/>
      <c r="P22" s="7"/>
    </row>
    <row r="23">
      <c r="A23" s="2" t="s">
        <v>314</v>
      </c>
      <c r="B23" s="2" t="s">
        <v>447</v>
      </c>
      <c r="C23" s="2" t="s">
        <v>471</v>
      </c>
      <c r="D23" s="2" t="s">
        <v>471</v>
      </c>
      <c r="E23" s="4">
        <v>9</v>
      </c>
      <c r="F23" s="8">
        <v>1904.22</v>
      </c>
      <c r="G23" s="4"/>
      <c r="H23" s="8"/>
      <c r="I23" s="7"/>
      <c r="J23" s="7"/>
      <c r="K23" s="4">
        <v>9</v>
      </c>
      <c r="L23" s="8">
        <v>1904.22</v>
      </c>
      <c r="M23" s="4"/>
      <c r="N23" s="8"/>
      <c r="O23" s="7"/>
      <c r="P23" s="7"/>
    </row>
    <row r="24">
      <c r="A24" s="2" t="s">
        <v>314</v>
      </c>
      <c r="B24" s="2" t="s">
        <v>447</v>
      </c>
      <c r="C24" s="2" t="s">
        <v>421</v>
      </c>
      <c r="D24" s="2" t="s">
        <v>422</v>
      </c>
      <c r="E24" s="4">
        <v>4</v>
      </c>
      <c r="F24" s="8">
        <v>749.72</v>
      </c>
      <c r="G24" s="4"/>
      <c r="H24" s="8"/>
      <c r="I24" s="7"/>
      <c r="J24" s="7"/>
      <c r="K24" s="4">
        <v>4</v>
      </c>
      <c r="L24" s="8">
        <v>749.72</v>
      </c>
      <c r="M24" s="4"/>
      <c r="N24" s="8"/>
      <c r="O24" s="7"/>
      <c r="P24" s="7"/>
    </row>
    <row r="25">
      <c r="A25" s="2" t="s">
        <v>487</v>
      </c>
      <c r="B25" s="2" t="s">
        <v>231</v>
      </c>
      <c r="C25" s="2" t="s">
        <v>488</v>
      </c>
      <c r="D25" s="2" t="s">
        <v>489</v>
      </c>
      <c r="E25" s="4">
        <v>1</v>
      </c>
      <c r="F25" s="8">
        <v>45.29</v>
      </c>
      <c r="G25" s="4"/>
      <c r="H25" s="8"/>
      <c r="I25" s="7"/>
      <c r="J25" s="7"/>
      <c r="K25" s="4">
        <v>1</v>
      </c>
      <c r="L25" s="8">
        <v>45.29</v>
      </c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6:E18"/>
    <mergeCell ref="F16:F18"/>
    <mergeCell ref="G16:G18"/>
    <mergeCell ref="H16:H18"/>
    <mergeCell ref="I16:I18"/>
    <mergeCell ref="J16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501</v>
      </c>
      <c r="D2" s="0" t="s">
        <v>502</v>
      </c>
      <c r="E2" s="0" t="s">
        <v>503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504</v>
      </c>
      <c r="I4" s="1" t="s">
        <v>505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506</v>
      </c>
      <c r="O4" s="1" t="s">
        <v>507</v>
      </c>
    </row>
    <row r="5">
      <c r="A5" s="1" t="s">
        <v>51</v>
      </c>
      <c r="B5" s="1" t="s">
        <v>53</v>
      </c>
      <c r="C5" s="1" t="s">
        <v>54</v>
      </c>
      <c r="D5" s="1" t="s">
        <v>508</v>
      </c>
      <c r="E5" s="1" t="s">
        <v>509</v>
      </c>
      <c r="F5" s="1" t="s">
        <v>508</v>
      </c>
      <c r="G5" s="1" t="s">
        <v>509</v>
      </c>
      <c r="H5" s="1" t="s">
        <v>504</v>
      </c>
      <c r="I5" s="1" t="s">
        <v>505</v>
      </c>
      <c r="J5" s="1" t="s">
        <v>510</v>
      </c>
      <c r="K5" s="1" t="s">
        <v>511</v>
      </c>
      <c r="L5" s="1" t="s">
        <v>510</v>
      </c>
      <c r="M5" s="1" t="s">
        <v>511</v>
      </c>
      <c r="N5" s="1" t="s">
        <v>506</v>
      </c>
      <c r="O5" s="1" t="s">
        <v>507</v>
      </c>
    </row>
    <row r="6">
      <c r="A6" s="2" t="s">
        <v>86</v>
      </c>
      <c r="B6" s="2" t="s">
        <v>88</v>
      </c>
      <c r="C6" s="2" t="s">
        <v>88</v>
      </c>
      <c r="D6" s="4">
        <v>31</v>
      </c>
      <c r="E6" s="8">
        <v>1822.93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25</v>
      </c>
      <c r="K6" s="8">
        <v>1318.61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150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6</v>
      </c>
      <c r="K7" s="8">
        <v>504.32</v>
      </c>
      <c r="L7" s="4"/>
      <c r="M7" s="8"/>
      <c r="N7" s="7"/>
      <c r="O7" s="7"/>
    </row>
    <row r="8">
      <c r="A8" s="2" t="s">
        <v>86</v>
      </c>
      <c r="B8" s="2" t="s">
        <v>189</v>
      </c>
      <c r="C8" s="2" t="s">
        <v>190</v>
      </c>
      <c r="D8" s="4">
        <v>1</v>
      </c>
      <c r="E8" s="8">
        <v>55.44</v>
      </c>
      <c r="F8" s="4"/>
      <c r="G8" s="8"/>
      <c r="H8" s="7"/>
      <c r="I8" s="7"/>
      <c r="J8" s="4">
        <v>1</v>
      </c>
      <c r="K8" s="8">
        <v>55.44</v>
      </c>
      <c r="L8" s="4"/>
      <c r="M8" s="8"/>
      <c r="N8" s="7"/>
      <c r="O8" s="7"/>
    </row>
    <row r="9">
      <c r="A9" s="2" t="s">
        <v>205</v>
      </c>
      <c r="B9" s="2" t="s">
        <v>206</v>
      </c>
      <c r="C9" s="2" t="s">
        <v>207</v>
      </c>
      <c r="D9" s="4">
        <v>1</v>
      </c>
      <c r="E9" s="8">
        <v>80</v>
      </c>
      <c r="F9" s="4"/>
      <c r="G9" s="8"/>
      <c r="H9" s="7"/>
      <c r="I9" s="7"/>
      <c r="J9" s="4">
        <v>1</v>
      </c>
      <c r="K9" s="8">
        <v>80</v>
      </c>
      <c r="L9" s="4"/>
      <c r="M9" s="8"/>
      <c r="N9" s="7"/>
      <c r="O9" s="7"/>
    </row>
    <row r="10">
      <c r="A10" s="2" t="s">
        <v>205</v>
      </c>
      <c r="B10" s="2" t="s">
        <v>220</v>
      </c>
      <c r="C10" s="2" t="s">
        <v>220</v>
      </c>
      <c r="D10" s="4">
        <v>1</v>
      </c>
      <c r="E10" s="8">
        <v>58.83</v>
      </c>
      <c r="F10" s="4"/>
      <c r="G10" s="8"/>
      <c r="H10" s="7"/>
      <c r="I10" s="7"/>
      <c r="J10" s="4">
        <v>1</v>
      </c>
      <c r="K10" s="8">
        <v>58.83</v>
      </c>
      <c r="L10" s="4"/>
      <c r="M10" s="8"/>
      <c r="N10" s="7"/>
      <c r="O10" s="7"/>
    </row>
    <row r="11">
      <c r="A11" s="2" t="s">
        <v>230</v>
      </c>
      <c r="B11" s="2" t="s">
        <v>88</v>
      </c>
      <c r="C11" s="2" t="s">
        <v>150</v>
      </c>
      <c r="D11" s="4">
        <v>27</v>
      </c>
      <c r="E11" s="8">
        <v>1138.26</v>
      </c>
      <c r="F11" s="4"/>
      <c r="G11" s="8"/>
      <c r="H11" s="7"/>
      <c r="I11" s="7"/>
      <c r="J11" s="4">
        <v>27</v>
      </c>
      <c r="K11" s="8">
        <v>1138.26</v>
      </c>
      <c r="L11" s="4"/>
      <c r="M11" s="8"/>
      <c r="N11" s="7"/>
      <c r="O11" s="7"/>
    </row>
    <row r="12">
      <c r="A12" s="2" t="s">
        <v>230</v>
      </c>
      <c r="B12" s="2" t="s">
        <v>266</v>
      </c>
      <c r="C12" s="2" t="s">
        <v>266</v>
      </c>
      <c r="D12" s="4">
        <v>39</v>
      </c>
      <c r="E12" s="8">
        <v>562.11</v>
      </c>
      <c r="F12" s="4"/>
      <c r="G12" s="8"/>
      <c r="H12" s="7"/>
      <c r="I12" s="7"/>
      <c r="J12" s="4">
        <v>39</v>
      </c>
      <c r="K12" s="8">
        <v>562.11</v>
      </c>
      <c r="L12" s="4"/>
      <c r="M12" s="8"/>
      <c r="N12" s="7"/>
      <c r="O12" s="7"/>
    </row>
    <row r="13">
      <c r="A13" s="2" t="s">
        <v>314</v>
      </c>
      <c r="B13" s="2" t="s">
        <v>370</v>
      </c>
      <c r="C13" s="2" t="s">
        <v>371</v>
      </c>
      <c r="D13" s="4">
        <v>108</v>
      </c>
      <c r="E13" s="8">
        <v>14896.38</v>
      </c>
      <c r="F13" s="4"/>
      <c r="G13" s="8"/>
      <c r="H13" s="7"/>
      <c r="I13" s="7"/>
      <c r="J13" s="4">
        <v>108</v>
      </c>
      <c r="K13" s="8">
        <v>14896.38</v>
      </c>
      <c r="L13" s="4"/>
      <c r="M13" s="8"/>
      <c r="N13" s="7"/>
      <c r="O13" s="7"/>
    </row>
    <row r="14">
      <c r="A14" s="2" t="s">
        <v>314</v>
      </c>
      <c r="B14" s="2" t="s">
        <v>315</v>
      </c>
      <c r="C14" s="2" t="s">
        <v>316</v>
      </c>
      <c r="D14" s="4">
        <v>59</v>
      </c>
      <c r="E14" s="8">
        <v>10108.36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42</v>
      </c>
      <c r="K14" s="8">
        <v>7560</v>
      </c>
      <c r="L14" s="4"/>
      <c r="M14" s="8"/>
      <c r="N14" s="7"/>
      <c r="O14" s="7"/>
    </row>
    <row r="15">
      <c r="A15" s="2" t="s">
        <v>314</v>
      </c>
      <c r="B15" s="2" t="s">
        <v>315</v>
      </c>
      <c r="C15" s="2" t="s">
        <v>328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17</v>
      </c>
      <c r="K15" s="8">
        <v>2548.36</v>
      </c>
      <c r="L15" s="4"/>
      <c r="M15" s="8"/>
      <c r="N15" s="7"/>
      <c r="O15" s="7"/>
    </row>
    <row r="16">
      <c r="A16" s="2" t="s">
        <v>314</v>
      </c>
      <c r="B16" s="2" t="s">
        <v>315</v>
      </c>
      <c r="C16" s="2" t="s">
        <v>358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/>
      <c r="K16" s="8"/>
      <c r="L16" s="4"/>
      <c r="M16" s="8"/>
      <c r="N16" s="7"/>
      <c r="O16" s="7"/>
    </row>
    <row r="17">
      <c r="A17" s="2" t="s">
        <v>314</v>
      </c>
      <c r="B17" s="2" t="s">
        <v>471</v>
      </c>
      <c r="C17" s="2" t="s">
        <v>471</v>
      </c>
      <c r="D17" s="4">
        <v>9</v>
      </c>
      <c r="E17" s="8">
        <v>1904.22</v>
      </c>
      <c r="F17" s="4"/>
      <c r="G17" s="8"/>
      <c r="H17" s="7"/>
      <c r="I17" s="7"/>
      <c r="J17" s="4">
        <v>9</v>
      </c>
      <c r="K17" s="8">
        <v>1904.22</v>
      </c>
      <c r="L17" s="4"/>
      <c r="M17" s="8"/>
      <c r="N17" s="7"/>
      <c r="O17" s="7"/>
    </row>
    <row r="18">
      <c r="A18" s="2" t="s">
        <v>314</v>
      </c>
      <c r="B18" s="2" t="s">
        <v>421</v>
      </c>
      <c r="C18" s="2" t="s">
        <v>422</v>
      </c>
      <c r="D18" s="4">
        <v>7</v>
      </c>
      <c r="E18" s="8">
        <v>1282.07</v>
      </c>
      <c r="F18" s="4"/>
      <c r="G18" s="8"/>
      <c r="H18" s="7"/>
      <c r="I18" s="7"/>
      <c r="J18" s="4">
        <v>7</v>
      </c>
      <c r="K18" s="8">
        <v>1282.07</v>
      </c>
      <c r="L18" s="4"/>
      <c r="M18" s="8"/>
      <c r="N18" s="7"/>
      <c r="O18" s="7"/>
    </row>
    <row r="19">
      <c r="A19" s="2" t="s">
        <v>314</v>
      </c>
      <c r="B19" s="2" t="s">
        <v>434</v>
      </c>
      <c r="C19" s="2" t="s">
        <v>435</v>
      </c>
      <c r="D19" s="4">
        <v>2</v>
      </c>
      <c r="E19" s="8">
        <v>209.48</v>
      </c>
      <c r="F19" s="4"/>
      <c r="G19" s="8"/>
      <c r="H19" s="7"/>
      <c r="I19" s="7"/>
      <c r="J19" s="4">
        <v>2</v>
      </c>
      <c r="K19" s="8">
        <v>209.48</v>
      </c>
      <c r="L19" s="4"/>
      <c r="M19" s="8"/>
      <c r="N19" s="7"/>
      <c r="O19" s="7"/>
    </row>
    <row r="20">
      <c r="A20" s="2" t="s">
        <v>487</v>
      </c>
      <c r="B20" s="2" t="s">
        <v>488</v>
      </c>
      <c r="C20" s="2" t="s">
        <v>489</v>
      </c>
      <c r="D20" s="4">
        <v>1</v>
      </c>
      <c r="E20" s="8">
        <v>45.29</v>
      </c>
      <c r="F20" s="4"/>
      <c r="G20" s="8"/>
      <c r="H20" s="7"/>
      <c r="I20" s="7"/>
      <c r="J20" s="4">
        <v>1</v>
      </c>
      <c r="K20" s="8">
        <v>45.29</v>
      </c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4:D16"/>
    <mergeCell ref="E14:E16"/>
    <mergeCell ref="F14:F16"/>
    <mergeCell ref="G14:G16"/>
    <mergeCell ref="H14:H16"/>
    <mergeCell ref="I14:I16"/>
  </mergeCells>
  <headerFooter/>
</worksheet>
</file>