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AW3" i="1" l="1"/>
  <c r="AP3" i="1"/>
  <c r="AN3" i="1"/>
  <c r="AM3" i="1"/>
  <c r="AK3" i="1"/>
  <c r="AQ3" i="1" s="1"/>
  <c r="AI3" i="1"/>
  <c r="AF3" i="1"/>
  <c r="Z3" i="1"/>
  <c r="AA3" i="1" s="1"/>
  <c r="AC3" i="1" s="1"/>
  <c r="AG3" i="1" s="1"/>
  <c r="AR3" i="1" s="1"/>
  <c r="AS3" i="1" s="1"/>
  <c r="AW2" i="1"/>
  <c r="AP2" i="1"/>
  <c r="AN2" i="1"/>
  <c r="AM2" i="1"/>
  <c r="AK2" i="1"/>
  <c r="AQ2" i="1" s="1"/>
  <c r="AI2" i="1"/>
  <c r="AF2" i="1"/>
  <c r="Z2" i="1"/>
  <c r="AA2" i="1" s="1"/>
  <c r="AC2" i="1" s="1"/>
  <c r="AG2" i="1" s="1"/>
  <c r="AR2" i="1" s="1"/>
  <c r="AS2" i="1" s="1"/>
</calcChain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R1" authorId="0" shapeId="0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<sst xmlns="http://schemas.openxmlformats.org/spreadsheetml/2006/main" count="76" uniqueCount="66">
  <si>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</si>
  <si>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</si>
  <si>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</si>
  <si>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</si>
  <si>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</si>
  <si>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</si>
  <si>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</si>
  <si>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</si>
  <si>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</si>
  <si>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</si>
  <si>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</si>
  <si>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</si>
  <si>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</si>
  <si>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</si>
  <si>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</si>
  <si>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</si>
  <si>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</si>
  <si>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</si>
  <si>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</si>
  <si>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</si>
  <si>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</si>
  <si>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</si>
  <si>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</si>
  <si>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</si>
  <si>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</si>
  <si>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</si>
  <si>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</si>
  <si>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</si>
  <si>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</si>
  <si>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</si>
  <si>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</si>
  <si>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</si>
  <si>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</si>
  <si>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</si>
  <si>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</si>
  <si>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</si>
  <si>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</si>
  <si>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Opacity</t>
  </si>
  <si>
    <t>UCCPM Price (Formula)</t>
  </si>
  <si>
    <t>FOB Cost $ (Value)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</si>
  <si>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</si>
  <si>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</si>
  <si>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</si>
  <si>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</si>
  <si>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</si>
  <si>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</si>
  <si>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JLA Standard Price</t>
  </si>
  <si>
    <t>JLA price with drop ship charges</t>
  </si>
  <si>
    <t>Initial Markup</t>
  </si>
  <si>
    <t>Initial Rollout Forecast</t>
  </si>
  <si>
    <t>Madison Park</t>
  </si>
  <si>
    <t>Light Filtering</t>
  </si>
  <si>
    <t>Dropship Charge</t>
    <phoneticPr fontId="3" type="noConversion"/>
  </si>
  <si>
    <t>WINDOW PANEL</t>
    <phoneticPr fontId="3" type="noConversion"/>
  </si>
  <si>
    <t>Emery Floral</t>
    <phoneticPr fontId="3" type="noConversion"/>
  </si>
  <si>
    <t>95% Polyester, 5%Linen Emery Floral Printed Pinch Pleat Light Filtering Window Panel</t>
    <phoneticPr fontId="3" type="noConversion"/>
  </si>
  <si>
    <t xml:space="preserve">Emery Floral Printed pinch pleat </t>
    <phoneticPr fontId="3" type="noConversion"/>
  </si>
  <si>
    <t>95% polyester, 5%Linen Emery Floral 300gsm poly linen digital printing, no liner,  with 7 pinch pleat per pc</t>
    <phoneticPr fontId="3" type="noConversion"/>
  </si>
  <si>
    <t>95% polyester, 5%Linen, print</t>
    <phoneticPr fontId="3" type="noConversion"/>
  </si>
  <si>
    <t>Light Filtering</t>
    <phoneticPr fontId="3" type="noConversion"/>
  </si>
  <si>
    <t>2 Window Panel 38"W x 84"L (2)</t>
    <phoneticPr fontId="3" type="noConversion"/>
  </si>
  <si>
    <t>Neutral</t>
  </si>
  <si>
    <t>Pair</t>
    <phoneticPr fontId="3" type="noConversion"/>
  </si>
  <si>
    <t>6303.92.2010</t>
    <phoneticPr fontId="3" type="noConversion"/>
  </si>
  <si>
    <t>2 Window Panel 38"W x 96"L (2)</t>
    <phoneticPr fontId="3" type="noConversion"/>
  </si>
  <si>
    <t>6303.92.2010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</si>
</sst>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* #,##0.00_);_(* \(#,##0.00\);_(* &quot;-&quot;??_);_(@_)"/>
    <numFmt numFmtId="177" formatCode="_([$$-409]* #,##0.00_);_([$$-409]* \(#,##0.00\);_([$$-409]* &quot;-&quot;??_);_(@_)"/>
    <numFmt numFmtId="179" formatCode="&quot;$&quot;#,##0.00"/>
    <numFmt numFmtId="180" formatCode="0.0"/>
    <numFmt numFmtId="181" formatCode="0.000"/>
    <numFmt numFmtId="186" formatCode="0.000000"/>
  </numFmts>
  <fonts count="9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</cellStyleXfs>
  <cellXfs count="40">
    <xf numFmtId="0" fontId="0" fillId="0" borderId="0" xfId="0" applyNumberFormat="1" applyFont="1"/>
    <xf numFmtId="0" fontId="1" fillId="0" borderId="1" xfId="0" applyNumberFormat="1" applyFont="1" applyBorder="1"/>
    <xf numFmtId="0" fontId="5" fillId="3" borderId="1" xfId="2" applyFont="1" applyFill="1" applyBorder="1" applyAlignment="1">
      <alignment horizontal="center" wrapText="1"/>
    </xf>
    <xf numFmtId="181" fontId="7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9" fontId="7" fillId="0" borderId="1" xfId="3" applyNumberFormat="1" applyFont="1" applyBorder="1" applyAlignment="1">
      <alignment wrapText="1"/>
    </xf>
    <xf numFmtId="179" fontId="7" fillId="5" borderId="1" xfId="3" applyNumberFormat="1" applyFont="1" applyFill="1" applyBorder="1" applyAlignment="1">
      <alignment wrapText="1"/>
    </xf>
    <xf numFmtId="10" fontId="7" fillId="5" borderId="1" xfId="3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7" fillId="6" borderId="1" xfId="3" applyNumberFormat="1" applyFont="1" applyFill="1" applyBorder="1" applyAlignment="1">
      <alignment wrapText="1"/>
    </xf>
    <xf numFmtId="179" fontId="5" fillId="4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8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9" fontId="5" fillId="5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2" fontId="0" fillId="7" borderId="1" xfId="0" applyNumberForma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6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</cellXfs>
  <cellStyles count="10">
    <cellStyle name="Comma 5" xfId="6"/>
    <cellStyle name="Normal 158" xfId="9"/>
    <cellStyle name="Normal 2 18 2 2" xfId="3"/>
    <cellStyle name="Normal 2 35" xfId="2"/>
    <cellStyle name="Normal 77" xfId="1"/>
    <cellStyle name="Normal_Shopko chairs 090413" xfId="8"/>
    <cellStyle name="Percent 2 5" xfId="4"/>
    <cellStyle name="Style 1" xfId="5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427936</xdr:rowOff>
    </xdr:from>
    <xdr:to>
      <xdr:col>1</xdr:col>
      <xdr:colOff>897283</xdr:colOff>
      <xdr:row>2</xdr:row>
      <xdr:rowOff>729244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xmlns="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127010</xdr:colOff>
      <xdr:row>1</xdr:row>
      <xdr:rowOff>136631</xdr:rowOff>
    </xdr:from>
    <xdr:to>
      <xdr:col>1</xdr:col>
      <xdr:colOff>673486</xdr:colOff>
      <xdr:row>1</xdr:row>
      <xdr:rowOff>769697</xdr:rowOff>
    </xdr:to>
    <xdr:pic>
      <xdr:nvPicPr>
        <xdr:cNvPr id="4" name="Chair_Pho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610" y="1403456"/>
          <a:ext cx="546476" cy="6330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107767</xdr:colOff>
      <xdr:row>2</xdr:row>
      <xdr:rowOff>271328</xdr:rowOff>
    </xdr:from>
    <xdr:to>
      <xdr:col>1</xdr:col>
      <xdr:colOff>750455</xdr:colOff>
      <xdr:row>4</xdr:row>
      <xdr:rowOff>140487</xdr:rowOff>
    </xdr:to>
    <xdr:pic>
      <xdr:nvPicPr>
        <xdr:cNvPr id="5" name="Ottoman_Pho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7367" y="2490653"/>
          <a:ext cx="642688" cy="4983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114480</xdr:colOff>
      <xdr:row>2</xdr:row>
      <xdr:rowOff>114480</xdr:rowOff>
    </xdr:from>
    <xdr:to>
      <xdr:col>1</xdr:col>
      <xdr:colOff>914400</xdr:colOff>
      <xdr:row>2</xdr:row>
      <xdr:rowOff>914400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90755" y="3553005"/>
          <a:ext cx="799920" cy="79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96631</xdr:colOff>
      <xdr:row>1</xdr:row>
      <xdr:rowOff>262283</xdr:rowOff>
    </xdr:from>
    <xdr:to>
      <xdr:col>1</xdr:col>
      <xdr:colOff>966305</xdr:colOff>
      <xdr:row>1</xdr:row>
      <xdr:rowOff>746017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B48B8DA6-B3F7-D342-6BD6-FDB53A45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2906" y="2729258"/>
          <a:ext cx="869674" cy="483734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1</xdr:row>
      <xdr:rowOff>127001</xdr:rowOff>
    </xdr:from>
    <xdr:to>
      <xdr:col>1</xdr:col>
      <xdr:colOff>2054103</xdr:colOff>
      <xdr:row>1</xdr:row>
      <xdr:rowOff>1182689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2C2D5A37-5FE3-4FA0-37F7-8E08A75D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25" y="13147676"/>
          <a:ext cx="1895353" cy="1055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</xdr:row>
      <xdr:rowOff>50800</xdr:rowOff>
    </xdr:from>
    <xdr:to>
      <xdr:col>1</xdr:col>
      <xdr:colOff>1968484</xdr:colOff>
      <xdr:row>2</xdr:row>
      <xdr:rowOff>1111250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B5F69244-25AF-A86D-1548-C0CC5CEC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4271625"/>
          <a:ext cx="1892284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3"/>
  <sheetViews>
    <sheetView tabSelected="1" topLeftCell="L1" zoomScale="85" zoomScaleNormal="85" workbookViewId="0">
      <selection activeCell="X3" sqref="X3"/>
    </sheetView>
  </sheetViews>
  <sheetFormatPr defaultRowHeight="12.75" x14ac:dyDescent="0.2"/>
  <cols>
    <col min="1" max="29" width="20" style="1" customWidth="1"/>
    <col min="30" max="16384" width="9.140625" style="1"/>
  </cols>
  <sheetData>
    <row r="1" spans="1:50" s="23" customFormat="1" ht="63.6" customHeight="1" x14ac:dyDescent="0.25">
      <c r="A1" s="9" t="s">
        <v>10</v>
      </c>
      <c r="B1" s="9" t="s">
        <v>11</v>
      </c>
      <c r="C1" s="10" t="s">
        <v>12</v>
      </c>
      <c r="D1" s="11" t="s">
        <v>3</v>
      </c>
      <c r="E1" s="11" t="s">
        <v>2</v>
      </c>
      <c r="F1" s="12" t="s">
        <v>4</v>
      </c>
      <c r="G1" s="10" t="s">
        <v>9</v>
      </c>
      <c r="H1" s="13" t="s">
        <v>13</v>
      </c>
      <c r="I1" s="2" t="s">
        <v>1</v>
      </c>
      <c r="J1" s="13" t="s">
        <v>14</v>
      </c>
      <c r="K1" s="2" t="s">
        <v>5</v>
      </c>
      <c r="L1" s="10" t="s">
        <v>37</v>
      </c>
      <c r="M1" s="13" t="s">
        <v>15</v>
      </c>
      <c r="N1" s="13" t="s">
        <v>6</v>
      </c>
      <c r="O1" s="10" t="s">
        <v>0</v>
      </c>
      <c r="P1" s="10" t="s">
        <v>16</v>
      </c>
      <c r="Q1" s="2" t="s">
        <v>17</v>
      </c>
      <c r="R1" s="14" t="s">
        <v>38</v>
      </c>
      <c r="S1" s="15" t="s">
        <v>39</v>
      </c>
      <c r="T1" s="16" t="s">
        <v>7</v>
      </c>
      <c r="U1" s="17" t="s">
        <v>18</v>
      </c>
      <c r="V1" s="17" t="s">
        <v>19</v>
      </c>
      <c r="W1" s="17" t="s">
        <v>20</v>
      </c>
      <c r="X1" s="18" t="s">
        <v>21</v>
      </c>
      <c r="Y1" s="19" t="s">
        <v>22</v>
      </c>
      <c r="Z1" s="3" t="s">
        <v>23</v>
      </c>
      <c r="AA1" s="4" t="s">
        <v>24</v>
      </c>
      <c r="AB1" s="9" t="s">
        <v>25</v>
      </c>
      <c r="AC1" s="5" t="s">
        <v>26</v>
      </c>
      <c r="AD1" s="9" t="s">
        <v>27</v>
      </c>
      <c r="AE1" s="20" t="s">
        <v>28</v>
      </c>
      <c r="AF1" s="5" t="s">
        <v>29</v>
      </c>
      <c r="AG1" s="5" t="s">
        <v>30</v>
      </c>
      <c r="AH1" s="20" t="s">
        <v>31</v>
      </c>
      <c r="AI1" s="5" t="s">
        <v>32</v>
      </c>
      <c r="AJ1" s="20" t="s">
        <v>40</v>
      </c>
      <c r="AK1" s="5" t="s">
        <v>41</v>
      </c>
      <c r="AL1" s="20" t="s">
        <v>42</v>
      </c>
      <c r="AM1" s="5" t="s">
        <v>43</v>
      </c>
      <c r="AN1" s="5" t="s">
        <v>52</v>
      </c>
      <c r="AO1" s="9" t="s">
        <v>44</v>
      </c>
      <c r="AP1" s="5" t="s">
        <v>45</v>
      </c>
      <c r="AQ1" s="5" t="s">
        <v>33</v>
      </c>
      <c r="AR1" s="6" t="s">
        <v>34</v>
      </c>
      <c r="AS1" s="7" t="s">
        <v>35</v>
      </c>
      <c r="AT1" s="21" t="s">
        <v>46</v>
      </c>
      <c r="AU1" s="7" t="s">
        <v>47</v>
      </c>
      <c r="AV1" s="22" t="s">
        <v>36</v>
      </c>
      <c r="AW1" s="7" t="s">
        <v>48</v>
      </c>
      <c r="AX1" s="19" t="s">
        <v>49</v>
      </c>
    </row>
    <row r="2" spans="1:50" s="23" customFormat="1" ht="90" x14ac:dyDescent="0.25">
      <c r="A2" s="24">
        <v>9</v>
      </c>
      <c r="B2" s="25"/>
      <c r="C2" s="25"/>
      <c r="D2" s="25" t="s">
        <v>50</v>
      </c>
      <c r="E2" s="25"/>
      <c r="F2" s="26" t="s">
        <v>53</v>
      </c>
      <c r="G2" s="26" t="s">
        <v>54</v>
      </c>
      <c r="H2" s="26" t="s">
        <v>55</v>
      </c>
      <c r="I2" s="26" t="s">
        <v>56</v>
      </c>
      <c r="J2" s="26" t="s">
        <v>57</v>
      </c>
      <c r="K2" s="26" t="s">
        <v>58</v>
      </c>
      <c r="L2" s="26" t="s">
        <v>59</v>
      </c>
      <c r="M2" s="26" t="s">
        <v>60</v>
      </c>
      <c r="N2" s="26" t="s">
        <v>61</v>
      </c>
      <c r="O2" s="27"/>
      <c r="P2" s="27"/>
      <c r="Q2" s="28" t="s">
        <v>62</v>
      </c>
      <c r="R2" s="29">
        <v>11.34</v>
      </c>
      <c r="S2" s="30">
        <v>12.59</v>
      </c>
      <c r="T2" s="25" t="s">
        <v>8</v>
      </c>
      <c r="U2" s="31">
        <v>43</v>
      </c>
      <c r="V2" s="31">
        <v>30.5</v>
      </c>
      <c r="W2" s="31">
        <v>35.5</v>
      </c>
      <c r="X2" s="32">
        <v>2</v>
      </c>
      <c r="Y2" s="33">
        <v>4</v>
      </c>
      <c r="Z2" s="34">
        <f>IF(U2="","",U2*V2*W2/1000000)</f>
        <v>4.6558250000000002E-2</v>
      </c>
      <c r="AA2" s="35">
        <f>IF(Y2="","",67/Z2*Y2)</f>
        <v>5756.2300988546604</v>
      </c>
      <c r="AB2" s="25">
        <v>4200</v>
      </c>
      <c r="AC2" s="36">
        <f>IF(ISERROR(AB2/AA2),"",AB2/AA2)</f>
        <v>0.72964421641791044</v>
      </c>
      <c r="AD2" s="26" t="s">
        <v>63</v>
      </c>
      <c r="AE2" s="37">
        <v>0.28799999999999998</v>
      </c>
      <c r="AF2" s="36">
        <f>IF(ISERROR(S2*AE2),"",S2*AE2)</f>
        <v>3.6259199999999998</v>
      </c>
      <c r="AG2" s="36">
        <f>IF(ISERROR(S2+AC2+AF2),"",S2+AC2+AF2)</f>
        <v>16.94556421641791</v>
      </c>
      <c r="AH2" s="37">
        <v>0.1</v>
      </c>
      <c r="AI2" s="36">
        <f>IF(ISERROR(AT2*AH2),"",AT2*AH2)</f>
        <v>3.4950000000000006</v>
      </c>
      <c r="AJ2" s="37">
        <v>0.1</v>
      </c>
      <c r="AK2" s="36">
        <f>IF(ISERROR(AT2*AJ2),"",AT2*AJ2)</f>
        <v>3.4950000000000006</v>
      </c>
      <c r="AL2" s="37">
        <v>0.1</v>
      </c>
      <c r="AM2" s="36">
        <f>IF(ISERROR(AT2*AL2),"",AT2*AL2)</f>
        <v>3.4950000000000006</v>
      </c>
      <c r="AN2" s="36">
        <f>IF((AU2-AT2)&lt;1.5,1.5-(AU2-AT2),0)</f>
        <v>0</v>
      </c>
      <c r="AO2" s="37">
        <v>8.43E-2</v>
      </c>
      <c r="AP2" s="36">
        <f>IF(ISERROR(AT2*AO2),"",AT2*AO2)</f>
        <v>2.946285</v>
      </c>
      <c r="AQ2" s="36">
        <f>IF(ISERROR(AI2+AK2+AM2+AN2+AP2),"",AI2+AK2+AM2+AN2+AP2)</f>
        <v>13.431285000000001</v>
      </c>
      <c r="AR2" s="36">
        <f>IF(ISERROR(AG2+AQ2),"",AG2+AQ2)</f>
        <v>30.376849216417909</v>
      </c>
      <c r="AS2" s="8">
        <f>IF(ISERROR((AT2-AR2)/AT2),"",(AT2-AR2)/AT2)</f>
        <v>0.1308483772126493</v>
      </c>
      <c r="AT2" s="38">
        <v>34.950000000000003</v>
      </c>
      <c r="AU2" s="36">
        <v>36.700000000000003</v>
      </c>
      <c r="AV2" s="38">
        <v>72.989999999999995</v>
      </c>
      <c r="AW2" s="8">
        <f>IF(ISERROR((AV2-AU2)/AV2),"",(AV2-AU2)/AV2)</f>
        <v>0.49719139608165497</v>
      </c>
      <c r="AX2" s="39"/>
    </row>
    <row r="3" spans="1:50" s="23" customFormat="1" ht="90" x14ac:dyDescent="0.25">
      <c r="A3" s="24">
        <v>11</v>
      </c>
      <c r="B3" s="25"/>
      <c r="C3" s="25"/>
      <c r="D3" s="25" t="s">
        <v>50</v>
      </c>
      <c r="E3" s="25"/>
      <c r="F3" s="26" t="s">
        <v>53</v>
      </c>
      <c r="G3" s="26" t="s">
        <v>54</v>
      </c>
      <c r="H3" s="26" t="s">
        <v>55</v>
      </c>
      <c r="I3" s="26" t="s">
        <v>56</v>
      </c>
      <c r="J3" s="26" t="s">
        <v>57</v>
      </c>
      <c r="K3" s="26" t="s">
        <v>58</v>
      </c>
      <c r="L3" s="25" t="s">
        <v>51</v>
      </c>
      <c r="M3" s="26" t="s">
        <v>64</v>
      </c>
      <c r="N3" s="26" t="s">
        <v>61</v>
      </c>
      <c r="O3" s="27"/>
      <c r="P3" s="27"/>
      <c r="Q3" s="28" t="s">
        <v>62</v>
      </c>
      <c r="R3" s="29">
        <v>12.4</v>
      </c>
      <c r="S3" s="30">
        <v>13.81</v>
      </c>
      <c r="T3" s="25" t="s">
        <v>8</v>
      </c>
      <c r="U3" s="31">
        <v>45</v>
      </c>
      <c r="V3" s="31">
        <v>32.5</v>
      </c>
      <c r="W3" s="31">
        <v>39.5</v>
      </c>
      <c r="X3" s="32">
        <v>2</v>
      </c>
      <c r="Y3" s="33">
        <v>4</v>
      </c>
      <c r="Z3" s="34">
        <f t="shared" ref="Z3" si="0">IF(U3="","",U3*V3*W3/1000000)</f>
        <v>5.7768750000000001E-2</v>
      </c>
      <c r="AA3" s="35">
        <f t="shared" ref="AA3" si="1">IF(Y3="","",67/Z3*Y3)</f>
        <v>4639.1864113383099</v>
      </c>
      <c r="AB3" s="25">
        <v>4200</v>
      </c>
      <c r="AC3" s="36">
        <f t="shared" ref="AC3" si="2">IF(ISERROR(AB3/AA3),"",AB3/AA3)</f>
        <v>0.90533115671641795</v>
      </c>
      <c r="AD3" s="26" t="s">
        <v>65</v>
      </c>
      <c r="AE3" s="37">
        <v>0.28799999999999998</v>
      </c>
      <c r="AF3" s="36">
        <f t="shared" ref="AF3" si="3">IF(ISERROR(S3*AE3),"",S3*AE3)</f>
        <v>3.9772799999999999</v>
      </c>
      <c r="AG3" s="36">
        <f t="shared" ref="AG3" si="4">IF(ISERROR(S3+AC3+AF3),"",S3+AC3+AF3)</f>
        <v>18.692611156716417</v>
      </c>
      <c r="AH3" s="37">
        <v>0.1</v>
      </c>
      <c r="AI3" s="36">
        <f t="shared" ref="AI3" si="5">IF(ISERROR(AT3*AH3),"",AT3*AH3)</f>
        <v>3.875</v>
      </c>
      <c r="AJ3" s="37">
        <v>0.1</v>
      </c>
      <c r="AK3" s="36">
        <f t="shared" ref="AK3" si="6">IF(ISERROR(AT3*AJ3),"",AT3*AJ3)</f>
        <v>3.875</v>
      </c>
      <c r="AL3" s="37">
        <v>0.1</v>
      </c>
      <c r="AM3" s="36">
        <f t="shared" ref="AM3" si="7">IF(ISERROR(AT3*AL3),"",AT3*AL3)</f>
        <v>3.875</v>
      </c>
      <c r="AN3" s="36">
        <f t="shared" ref="AN3" si="8">IF((AU3-AT3)&lt;1.5,1.5-(AU3-AT3),0)</f>
        <v>0</v>
      </c>
      <c r="AO3" s="37">
        <v>8.43E-2</v>
      </c>
      <c r="AP3" s="36">
        <f t="shared" ref="AP3" si="9">IF(ISERROR(AT3*AO3),"",AT3*AO3)</f>
        <v>3.2666249999999999</v>
      </c>
      <c r="AQ3" s="36">
        <f t="shared" ref="AQ3" si="10">IF(ISERROR(AI3+AK3+AM3+AN3+AP3),"",AI3+AK3+AM3+AN3+AP3)</f>
        <v>14.891624999999999</v>
      </c>
      <c r="AR3" s="36">
        <f t="shared" ref="AR3" si="11">IF(ISERROR(AG3+AQ3),"",AG3+AQ3)</f>
        <v>33.584236156716415</v>
      </c>
      <c r="AS3" s="8">
        <f t="shared" ref="AS3" si="12">IF(ISERROR((AT3-AR3)/AT3),"",(AT3-AR3)/AT3)</f>
        <v>0.13331003466538285</v>
      </c>
      <c r="AT3" s="38">
        <v>38.75</v>
      </c>
      <c r="AU3" s="36">
        <v>40.69</v>
      </c>
      <c r="AV3" s="38">
        <v>82.99</v>
      </c>
      <c r="AW3" s="8">
        <f t="shared" ref="AW3" si="13">IF(ISERROR((AV3-AU3)/AV3),"",(AV3-AU3)/AV3)</f>
        <v>0.50969996385106642</v>
      </c>
      <c r="AX3" s="39"/>
    </row>
  </sheetData>
  <protectedRanges>
    <protectedRange sqref="AT1 AO1 A2:E3 G2:AX3" name="Range1_9"/>
    <protectedRange sqref="F2:F3" name="Range1_5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T2:T3</xm:sqref>
        </x14:dataValidation>
        <x14:dataValidation type="list" allowBlank="1" showInputMessage="1" showErrorMessage="1">
          <x14:formula1>
            <xm:f>[1]Data!#REF!</xm:f>
          </x14:formula1>
          <xm:sqref>L2:L3</xm:sqref>
        </x14:dataValidation>
        <x14:dataValidation type="list" allowBlank="1" showInputMessage="1" showErrorMessage="1">
          <x14:formula1>
            <xm:f>[1]ValueSelect!#REF!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2026-07-03T05:36:15Z</dcterms:modified>
</cp:coreProperties>
</file>