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F47B199-696A-4649-9BFA-666CEF51B6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'[3]1-Import Product Data Sheet'!$N$102:$N$144</definedName>
    <definedName name="Branded">[7]Lists!$F$6:$F$38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lendar">[8]calendar!$A$1:$B$62</definedName>
    <definedName name="Case_Freight_Range">[4]Mapping!$F$2:$F$19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[4]COO!$D$1:$D$3:'[4]COO'!$D$2</definedName>
    <definedName name="COOCountry_Range">[4]Mapping!$R$2:$R$245</definedName>
    <definedName name="COODest_Range">[4]Mapping!$P$2:$P$3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'[15]SUBCATS INTERNAL USE'!$A$3:$C$1000</definedName>
    <definedName name="Cycle">[7]Lists!$E$6:$E$30</definedName>
    <definedName name="data">[16]DATA!$D:$IV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[4]Mapping!$AM$2:$AM$72</definedName>
    <definedName name="Description2_Range">[4]Mapping!$AN$2:$AN$84</definedName>
    <definedName name="DesignStrat">[17]Info!$F$3:$F$5</definedName>
    <definedName name="diffgrp">'[1]diff group head'!$A$2:$A$47</definedName>
    <definedName name="DIFFS">'[1]other data'!$AF$2:$AF$13</definedName>
    <definedName name="division">'[18]X-PORTS'!$K$4:$K$12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[19]Costs!$J$11</definedName>
    <definedName name="FASHION">[20]LIST!$E$2:$E$7</definedName>
    <definedName name="Feature1_Range">[4]Mapping!$AG$2:$AG$25</definedName>
    <definedName name="Feature10_Range">[21]Mapping!$AP$2:$AP$17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[21]Mapping!$AM$2:$AM$21</definedName>
    <definedName name="Feature8_Range">[21]Mapping!$AN$2:$AN$9</definedName>
    <definedName name="Feature9_Range">[21]Mapping!$AO$2:$AO$5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urdec">'[6]4 STAR DEC BED OCT 00'!$A$5:$AB$143</definedName>
    <definedName name="foursheet">'[6]4 STAR SHEETS OCT 00'!$A$5:$AC$190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[20]LIST!$G$2:$G$7</definedName>
    <definedName name="JLA">#REF!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[20]LIST!$C$2:$C$7</definedName>
    <definedName name="Lighting_or_Candleholders">#REF!</definedName>
    <definedName name="LOCALIZATION__PRICEPOINT">'[13]x-Lists'!$Z$2:$Z$4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type">'[1]other data'!$AU$2:$AU$11</definedName>
    <definedName name="ports">'[18]X-PORTS'!$D$4:$D$33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'[15]DOMESTIC Worksheet'!$AG$3:$AG$12</definedName>
    <definedName name="RUG">#REF!</definedName>
    <definedName name="runnum">'[1]other data'!$BI$2:$BI$18</definedName>
    <definedName name="scalenum">'[1]other data'!$BG$2:$BG$18</definedName>
    <definedName name="Season">'[5]Hardline Drop down'!$D$5:$D$15</definedName>
    <definedName name="Seasonal">#REF!</definedName>
    <definedName name="SellUnits_Range">[4]Mapping!$D$2:$D$53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'[13]x-Lists'!$AQ$2:$AQ$12</definedName>
    <definedName name="TICKET">[1]tickets!$B$3:$B$27</definedName>
    <definedName name="ticket2">[1]tickets!$G$3:$G$27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" i="8" l="1"/>
  <c r="BI2" i="8"/>
  <c r="BK2" i="8" s="1"/>
  <c r="AH3" i="8"/>
  <c r="AH2" i="8"/>
  <c r="AI2" i="8" s="1"/>
  <c r="BK3" i="8"/>
  <c r="BH3" i="8"/>
  <c r="BA3" i="8"/>
  <c r="AX3" i="8"/>
  <c r="AU3" i="8"/>
  <c r="AR3" i="8"/>
  <c r="AP3" i="8"/>
  <c r="AN3" i="8"/>
  <c r="AL3" i="8"/>
  <c r="AC3" i="8"/>
  <c r="AD3" i="8" s="1"/>
  <c r="AF3" i="8" s="1"/>
  <c r="BH2" i="8"/>
  <c r="BA2" i="8"/>
  <c r="AX2" i="8"/>
  <c r="AU2" i="8"/>
  <c r="AR2" i="8"/>
  <c r="AP2" i="8"/>
  <c r="AN2" i="8"/>
  <c r="AL2" i="8"/>
  <c r="AC2" i="8"/>
  <c r="AD2" i="8" s="1"/>
  <c r="AF2" i="8" s="1"/>
  <c r="AI3" i="8" l="1"/>
  <c r="AJ3" i="8" s="1"/>
  <c r="AJ2" i="8"/>
  <c r="BB2" i="8"/>
  <c r="BB3" i="8"/>
  <c r="BC2" i="8" l="1"/>
  <c r="BJ2" i="8" s="1"/>
  <c r="BC3" i="8"/>
  <c r="BJ3" i="8" s="1"/>
  <c r="BD2" i="8" l="1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J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K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<sst xmlns="http://schemas.openxmlformats.org/spreadsheetml/2006/main" count="337" uniqueCount="136">
  <si>
    <t>Brand</t>
  </si>
  <si>
    <t>Package Type</t>
  </si>
  <si>
    <t>Licensor</t>
  </si>
  <si>
    <t>Normal</t>
  </si>
  <si>
    <t>COMFORTER (SET)</t>
  </si>
  <si>
    <t>MATT PAD/TOPPER</t>
  </si>
  <si>
    <t>N Natori 5%</t>
  </si>
  <si>
    <t>Beautyrest</t>
  </si>
  <si>
    <t>N Natori</t>
  </si>
  <si>
    <t>Sharper Image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</si>
  <si>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</si>
  <si>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</si>
  <si>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</si>
  <si>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</si>
  <si>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</si>
  <si>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</si>
  <si>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</si>
  <si>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</si>
  <si>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</si>
  <si>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</si>
  <si>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</si>
  <si>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</si>
  <si>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</si>
  <si>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</si>
  <si>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</si>
  <si>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</si>
  <si>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</si>
  <si>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</si>
  <si>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</si>
  <si>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</si>
  <si>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</si>
  <si>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</si>
  <si>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</si>
  <si>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</si>
  <si>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</si>
  <si>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</si>
  <si>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</si>
  <si>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</si>
  <si>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</si>
  <si>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</si>
  <si>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</si>
  <si>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</si>
  <si>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</si>
  <si>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</si>
  <si>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</si>
  <si>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</si>
  <si>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</si>
  <si>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</si>
  <si>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</si>
  <si>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</si>
  <si>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</si>
  <si>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</si>
  <si>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</si>
  <si>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</si>
  <si>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</si>
  <si>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</si>
  <si>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</si>
  <si>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</si>
  <si>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</si>
  <si>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</si>
  <si>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</si>
  <si>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</si>
  <si>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</si>
  <si>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</si>
  <si>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</si>
  <si>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</si>
  <si>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</si>
  <si>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</si>
  <si>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</si>
  <si>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</si>
  <si>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Beautyrest 6%</t>
  </si>
  <si>
    <t>Sharper Image Nonheated 5%</t>
  </si>
  <si>
    <t>300TC cotton dobby 1" stripe DPI white with moisture activated cooling and back(horizontal stripe), double needle stitch, 8oz/y2 fiber fill, bubble quilting; Packaging: Wired VZB+insert</t>
  </si>
  <si>
    <t>white</t>
  </si>
  <si>
    <t>dobby 1" stripe</t>
  </si>
  <si>
    <t>Shell: 100% cotton; Fill: 100% polyester</t>
  </si>
  <si>
    <t>royalty</t>
  </si>
  <si>
    <t>Bealls required</t>
  </si>
  <si>
    <t>Shipment 1</t>
  </si>
  <si>
    <t>Shipment 2</t>
  </si>
  <si>
    <t>9404.40.1000</t>
  </si>
  <si>
    <t>100% Cotton cover 100% Polyester fill Beautyrest 300TC dobby cotton DA comforter</t>
    <phoneticPr fontId="7" type="noConversion"/>
  </si>
  <si>
    <t xml:space="preserve">cotton dobby 1" horizontal stripe DPI </t>
  </si>
  <si>
    <t>300TC cotton dobby 1" stripe DPI white with moisture activated cooling face(horizontal stripe), 40gsm non-woven back,8oz/y2 fiber fill, onion quilting; Skirt: 100gsm stretch knitted fabric 15" GTF 18"; Packaging: Wire VZB + Insert</t>
  </si>
  <si>
    <t>Top fabric: 100% cttn; Bottom/Skirt/Fill: 100% polyester</t>
  </si>
  <si>
    <t>9404.90.8100</t>
  </si>
  <si>
    <t>100% Cotton face 100% Polyester bottom/skirt/fill Beautyrest 300TC cotton dobby Mattress Pad</t>
  </si>
  <si>
    <t>Emb quilted</t>
  </si>
  <si>
    <t>100% Polyester Beautyrest Coolest Comfort Emb quilted Mpad</t>
  </si>
  <si>
    <t>BR CC Emb Mpad</t>
  </si>
  <si>
    <t>90gsm microfiber white+Nanotex Coolest Comfort face, 40gsm non-woven back,6oz/y2 fiber fill, embroidery quilting; Skirt: 75gsm stretch knitted fabric 15" GTF 18"; Packaging: Wire VZB + Insert</t>
  </si>
  <si>
    <t>Fabric: 100% polyester; Fill: 100% polyester</t>
  </si>
  <si>
    <t>9404.90.9622</t>
  </si>
  <si>
    <t>9404.90.9623</t>
  </si>
  <si>
    <t>9404.90.9624</t>
  </si>
  <si>
    <t>9404.90.9625</t>
  </si>
  <si>
    <t>300TC cttn dobby SPI</t>
  </si>
  <si>
    <t>100% Cotton top 100% Polyester bottom/skirt/fill N Natori 300TC cttn Dobby SPI Mpad</t>
  </si>
  <si>
    <t>300TC cotton dobby SPI white face, 40gsm non-woven back,6oz/y2 fiber fill, box quilting; Skirt: 100gsm stretch knitted fabric 15" GTF 18"; Packaging: Wire VZB + Insert</t>
  </si>
  <si>
    <t>Zoned Cooling</t>
  </si>
  <si>
    <t>50% Nylon 50% Polyester top 100% Polyester bottom/skirt/fill Sharper Image Zoned Cooling Mpad</t>
  </si>
  <si>
    <t>SI Zoned Cool Mpad</t>
  </si>
  <si>
    <t>240gsm 50%nylon/50%poly cooling circular knit, 3+14+6oz/y2 fiber fill+40gsm non-woven quilted in multi comfort zones, 75gsm 15” knit skirt +4 anchor bands 1” wide on bottom corners
Packaging:Wired VZB+insert</t>
  </si>
  <si>
    <t>Top fabric: 50%nylon/50%poly; Bottom/Skirt/Fill: 100% polyester</t>
  </si>
  <si>
    <t>royalty+AD</t>
  </si>
  <si>
    <t>Queen Comforter 90"W x 90"L</t>
    <phoneticPr fontId="7" type="noConversion"/>
  </si>
  <si>
    <t>King Comforter 104"W x 90"L</t>
    <phoneticPr fontId="7" type="noConversion"/>
  </si>
  <si>
    <t>Twin Matt pad 39"W x 75"L x 15"D</t>
    <phoneticPr fontId="7" type="noConversion"/>
  </si>
  <si>
    <t>Full Matt pad 54"W x 75"L x 15"D</t>
    <phoneticPr fontId="7" type="noConversion"/>
  </si>
  <si>
    <t>Queen Matt pad 60"W x 80"L x 15"D</t>
    <phoneticPr fontId="7" type="noConversion"/>
  </si>
  <si>
    <t>King Matt pad 78"W x 80"L x 15"D</t>
    <phoneticPr fontId="7" type="noConversion"/>
  </si>
  <si>
    <t>Twin Mattress Pad 39"W x 75"L x 15"D</t>
    <phoneticPr fontId="7" type="noConversion"/>
  </si>
  <si>
    <t>Full Mattress pad 54"W x 75"L x 15"D</t>
    <phoneticPr fontId="7" type="noConversion"/>
  </si>
  <si>
    <t>Queen mattress pad 60"W x 80"L x 15"D</t>
    <phoneticPr fontId="7" type="noConversion"/>
  </si>
  <si>
    <t>King mattress pad  78"W x 80"L x 15"D</t>
    <phoneticPr fontId="7" type="noConversion"/>
  </si>
  <si>
    <t>Additional Customer Price</t>
  </si>
  <si>
    <t>BR10-5644</t>
  </si>
  <si>
    <t>BR10-5645</t>
  </si>
  <si>
    <t>BR16-5646</t>
    <phoneticPr fontId="16" type="noConversion"/>
  </si>
  <si>
    <t>BR16-5647</t>
  </si>
  <si>
    <t>BR16-5648</t>
  </si>
  <si>
    <t>BR16-5649</t>
  </si>
  <si>
    <t>BR16-5650</t>
  </si>
  <si>
    <t>BR16-5651</t>
  </si>
  <si>
    <t>BR16-5652</t>
  </si>
  <si>
    <t>BR16-5653</t>
  </si>
  <si>
    <t>NN16-0615</t>
    <phoneticPr fontId="17" type="noConversion"/>
  </si>
  <si>
    <t>NN16-0616</t>
  </si>
  <si>
    <t>NN16-0617</t>
  </si>
  <si>
    <t>SI16-0197</t>
    <phoneticPr fontId="15" type="noConversion"/>
  </si>
  <si>
    <t>SI16-0198</t>
  </si>
  <si>
    <t>SI16-0199</t>
  </si>
  <si>
    <t>SI16-0200</t>
  </si>
  <si>
    <t>300TC dobby cttn DPI DAC</t>
    <phoneticPr fontId="7" type="noConversion"/>
  </si>
  <si>
    <t>300TC cttn dobby DPI Mpad</t>
    <phoneticPr fontId="7" type="noConversion"/>
  </si>
  <si>
    <t>300TC cttn Dobby SPI Mpad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</si>
</sst>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sz val="10"/>
      <name val="Arial"/>
      <family val="2"/>
      <charset val="1"/>
    </font>
    <font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9" fontId="4" fillId="0" borderId="0" applyBorder="0" applyAlignment="0" applyProtection="0"/>
    <xf numFmtId="0" fontId="13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77" fontId="6" fillId="0" borderId="2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177" fontId="6" fillId="2" borderId="1" xfId="0" applyNumberFormat="1" applyFont="1" applyFill="1" applyBorder="1" applyAlignment="1">
      <alignment wrapText="1"/>
    </xf>
    <xf numFmtId="177" fontId="6" fillId="0" borderId="1" xfId="0" applyNumberFormat="1" applyFont="1" applyBorder="1" applyAlignment="1">
      <alignment wrapText="1"/>
    </xf>
    <xf numFmtId="10" fontId="10" fillId="2" borderId="1" xfId="6" applyNumberFormat="1" applyFont="1" applyFill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77" fontId="14" fillId="4" borderId="2" xfId="1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wrapText="1"/>
    </xf>
  </cellXfs>
  <cellStyles count="14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18 2 2" xfId="8" xr:uid="{56736A2F-D303-46A6-8A2B-D7C402018E09}"/>
    <cellStyle name="Normal 2 2" xfId="11" xr:uid="{688B6153-CE14-441C-990E-F29D5D29A831}"/>
    <cellStyle name="Normal 3" xfId="7" xr:uid="{9BDB1E35-0950-430C-A059-F8B66978781E}"/>
    <cellStyle name="Percent 2" xfId="6" xr:uid="{E70589B9-27E6-48C2-9E75-E5CCCEF28152}"/>
    <cellStyle name="Percent 3" xfId="9" xr:uid="{293CDA39-5E36-4D61-A82C-E8007E3CCE9B}"/>
    <cellStyle name="Style 1" xfId="3" xr:uid="{F4609D05-B161-47A5-8040-F8D4BA086F06}"/>
    <cellStyle name="常规" xfId="0" builtinId="0"/>
    <cellStyle name="常规 18" xfId="13" xr:uid="{9057A599-353D-4407-8C0E-77485C7427B0}"/>
    <cellStyle name="常规 2 2" xfId="12" xr:uid="{D8B44F22-3521-4B70-9245-65CE696BF4D1}"/>
    <cellStyle name="常规 3 3" xfId="10" xr:uid="{ED20E9CF-795F-4317-A24A-10C4658A818F}"/>
    <cellStyle name="样式 1 2" xfId="2" xr:uid="{DC9B73B6-A1E9-48DB-83A0-64D6E1D16DD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37" Type="http://schemas.microsoft.com/office/2022/10/relationships/richValueRel" Target="richData/richValueRel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jun/Local%20Settings/Temporary%20Internet%20Files/Content.Outlook/YD2T8D84/ee%20cold%20weather%20ex%206-28%20%207-26%20-30%209-27%202015.xlsx" TargetMode="External"/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avidZhang/Desktop/Work/Hanssem/192.168.20.8/&#23478;&#32442;&#19968;&#37096;/Target/Target%20&#24320;&#21457;&#36164;&#26009;/Fall%2012%20development/D65%20Holiday/Line%20Plan.xls" TargetMode="External"/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orking%20Documents/JLA/BBB/BBB%20Robert%20Allen/RA%20Fall2010%20BBB%20Order/Anatole/BBB%20ANATOLE%20SET-UP%20ROBERT%20ALLEN%20FINAL%204.29.11.XLS" TargetMode="External"/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ily/Off-price%20Account/3.18%20SI%20Bed%20Pillow/SI%20Pillow%20project%203.06.26%202.xlsx" TargetMode="External"/><Relationship Id="rId1" Type="http://schemas.openxmlformats.org/officeDocument/2006/relationships/externalLinkPath" Target="/Lily/Off-price%20Account/3.18%20SI%20Bed%20Pillow/SI%20Pillow%20project%203.06.26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  <sheetName val="concept dump sheet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</row>
      </sheetData>
      <sheetData sheetId="18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concept dump sheet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</sheetData>
      <sheetData sheetId="2" refreshError="1"/>
      <sheetData sheetId="3">
        <row r="2">
          <cell r="G2">
            <v>1000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DATA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  <sheetName val="Costs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X-PORTS"/>
      <sheetName val="LIST"/>
    </sheetNames>
    <sheetDataSet>
      <sheetData sheetId="0"/>
      <sheetData sheetId="1">
        <row r="2">
          <cell r="AM2" t="str">
            <v>N/A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  <sheetName val="Costs"/>
    </sheetNames>
    <sheetDataSet>
      <sheetData sheetId="0"/>
      <sheetData sheetId="1">
        <row r="2">
          <cell r="AM2" t="str">
            <v>N/A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S"/>
      <sheetName val="HZ Cost"/>
      <sheetName val="SH Cost"/>
      <sheetName val="ATC cost"/>
      <sheetName val="Pillow Direction"/>
      <sheetName val="FR  to ATC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N18"/>
  <sheetViews>
    <sheetView tabSelected="1" topLeftCell="A16" workbookViewId="0">
      <selection activeCell="I15" sqref="I1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25.7109375" style="3" customWidth="1"/>
    <col min="6" max="6" width="11.28515625" style="3" customWidth="1"/>
    <col min="7" max="7" width="7.5703125" style="3" customWidth="1"/>
    <col min="8" max="8" width="23.28515625" style="3" customWidth="1"/>
    <col min="9" max="9" width="42" style="3" customWidth="1"/>
    <col min="10" max="10" width="41.5703125" style="3" customWidth="1"/>
    <col min="11" max="11" width="10.5703125" style="54" customWidth="1"/>
    <col min="12" max="12" width="45" style="3" customWidth="1"/>
    <col min="13" max="14" width="6.140625" style="3" customWidth="1"/>
    <col min="15" max="15" width="12.140625" style="3" customWidth="1"/>
    <col min="16" max="17" width="5.5703125" style="3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9.42578125" style="3" customWidth="1"/>
    <col min="24" max="24" width="8.140625" style="47" customWidth="1"/>
    <col min="25" max="25" width="8.7109375" style="47" customWidth="1"/>
    <col min="26" max="26" width="7.140625" style="47" customWidth="1"/>
    <col min="27" max="27" width="9" style="6" customWidth="1"/>
    <col min="28" max="28" width="6.28515625" style="8" customWidth="1"/>
    <col min="29" max="29" width="10" style="51" customWidth="1"/>
    <col min="30" max="30" width="9.85546875" style="8" customWidth="1"/>
    <col min="31" max="31" width="7.85546875" style="3" customWidth="1"/>
    <col min="32" max="32" width="8.85546875" style="7" customWidth="1"/>
    <col min="33" max="33" width="7.85546875" style="3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4" width="9.5703125" style="9" customWidth="1"/>
    <col min="45" max="45" width="10" style="7" customWidth="1"/>
    <col min="46" max="46" width="9.5703125" style="7" customWidth="1"/>
    <col min="47" max="47" width="11.85546875" style="7" customWidth="1"/>
    <col min="48" max="48" width="7.140625" style="9" customWidth="1"/>
    <col min="49" max="49" width="7.85546875" style="9" customWidth="1"/>
    <col min="50" max="50" width="9.5703125" style="7" customWidth="1"/>
    <col min="51" max="51" width="7.7109375" style="7" customWidth="1"/>
    <col min="52" max="52" width="8.28515625" style="9" customWidth="1"/>
    <col min="53" max="53" width="9.140625" style="7" customWidth="1"/>
    <col min="54" max="54" width="9.140625" style="3" customWidth="1"/>
    <col min="55" max="56" width="9.140625" style="3"/>
    <col min="57" max="59" width="9.140625" style="7"/>
    <col min="60" max="61" width="9.140625" style="3"/>
    <col min="62" max="63" width="10.28515625" style="3" customWidth="1"/>
    <col min="64" max="64" width="4.85546875" style="3" customWidth="1"/>
    <col min="65" max="66" width="11.5703125" style="3" customWidth="1"/>
    <col min="67" max="16384" width="9.140625" style="3"/>
  </cols>
  <sheetData>
    <row r="1" spans="1:66" ht="68.099999999999994" customHeight="1">
      <c r="A1" s="12" t="s">
        <v>10</v>
      </c>
      <c r="B1" s="12" t="s">
        <v>11</v>
      </c>
      <c r="C1" s="44" t="s">
        <v>12</v>
      </c>
      <c r="D1" s="45" t="s">
        <v>0</v>
      </c>
      <c r="E1" s="45" t="s">
        <v>2</v>
      </c>
      <c r="F1" s="14" t="s">
        <v>65</v>
      </c>
      <c r="G1" s="44" t="s">
        <v>13</v>
      </c>
      <c r="H1" s="13" t="s">
        <v>14</v>
      </c>
      <c r="I1" s="43" t="s">
        <v>67</v>
      </c>
      <c r="J1" s="13" t="s">
        <v>15</v>
      </c>
      <c r="K1" s="43" t="s">
        <v>69</v>
      </c>
      <c r="L1" s="13" t="s">
        <v>16</v>
      </c>
      <c r="M1" s="13" t="s">
        <v>17</v>
      </c>
      <c r="N1" s="44" t="s">
        <v>18</v>
      </c>
      <c r="O1" s="44" t="s">
        <v>19</v>
      </c>
      <c r="P1" s="44" t="s">
        <v>20</v>
      </c>
      <c r="Q1" s="43" t="s">
        <v>68</v>
      </c>
      <c r="R1" s="15" t="s">
        <v>21</v>
      </c>
      <c r="S1" s="16" t="s">
        <v>22</v>
      </c>
      <c r="T1" s="17" t="s">
        <v>23</v>
      </c>
      <c r="U1" s="18" t="s">
        <v>24</v>
      </c>
      <c r="V1" s="19" t="s">
        <v>25</v>
      </c>
      <c r="W1" s="20" t="s">
        <v>1</v>
      </c>
      <c r="X1" s="48" t="s">
        <v>26</v>
      </c>
      <c r="Y1" s="48" t="s">
        <v>27</v>
      </c>
      <c r="Z1" s="48" t="s">
        <v>28</v>
      </c>
      <c r="AA1" s="21" t="s">
        <v>29</v>
      </c>
      <c r="AB1" s="22" t="s">
        <v>30</v>
      </c>
      <c r="AC1" s="52" t="s">
        <v>31</v>
      </c>
      <c r="AD1" s="23" t="s">
        <v>32</v>
      </c>
      <c r="AE1" s="12" t="s">
        <v>33</v>
      </c>
      <c r="AF1" s="24" t="s">
        <v>34</v>
      </c>
      <c r="AG1" s="12" t="s">
        <v>35</v>
      </c>
      <c r="AH1" s="25" t="s">
        <v>36</v>
      </c>
      <c r="AI1" s="26" t="s">
        <v>37</v>
      </c>
      <c r="AJ1" s="24" t="s">
        <v>38</v>
      </c>
      <c r="AK1" s="25" t="s">
        <v>39</v>
      </c>
      <c r="AL1" s="24" t="s">
        <v>40</v>
      </c>
      <c r="AM1" s="25" t="s">
        <v>41</v>
      </c>
      <c r="AN1" s="24" t="s">
        <v>42</v>
      </c>
      <c r="AO1" s="25" t="s">
        <v>43</v>
      </c>
      <c r="AP1" s="24" t="s">
        <v>44</v>
      </c>
      <c r="AQ1" s="50" t="s">
        <v>45</v>
      </c>
      <c r="AR1" s="24" t="s">
        <v>46</v>
      </c>
      <c r="AS1" s="20" t="s">
        <v>47</v>
      </c>
      <c r="AT1" s="25" t="s">
        <v>48</v>
      </c>
      <c r="AU1" s="24" t="s">
        <v>49</v>
      </c>
      <c r="AV1" s="46" t="s">
        <v>50</v>
      </c>
      <c r="AW1" s="25" t="s">
        <v>51</v>
      </c>
      <c r="AX1" s="24" t="s">
        <v>52</v>
      </c>
      <c r="AY1" s="46" t="s">
        <v>53</v>
      </c>
      <c r="AZ1" s="25" t="s">
        <v>54</v>
      </c>
      <c r="BA1" s="24" t="s">
        <v>55</v>
      </c>
      <c r="BB1" s="24" t="s">
        <v>56</v>
      </c>
      <c r="BC1" s="27" t="s">
        <v>57</v>
      </c>
      <c r="BD1" s="28" t="s">
        <v>58</v>
      </c>
      <c r="BE1" s="29" t="s">
        <v>59</v>
      </c>
      <c r="BF1" s="30" t="s">
        <v>60</v>
      </c>
      <c r="BG1" s="64" t="s">
        <v>115</v>
      </c>
      <c r="BH1" s="31" t="s">
        <v>61</v>
      </c>
      <c r="BI1" s="12" t="s">
        <v>62</v>
      </c>
      <c r="BJ1" s="32" t="s">
        <v>63</v>
      </c>
      <c r="BK1" s="32" t="s">
        <v>64</v>
      </c>
      <c r="BM1" s="4" t="s">
        <v>78</v>
      </c>
      <c r="BN1" s="4" t="s">
        <v>79</v>
      </c>
    </row>
    <row r="2" spans="1:66" ht="78.75" customHeight="1">
      <c r="A2" s="33">
        <v>1</v>
      </c>
      <c r="B2" s="1"/>
      <c r="C2" s="1"/>
      <c r="D2" s="1" t="s">
        <v>7</v>
      </c>
      <c r="E2" s="1" t="s">
        <v>70</v>
      </c>
      <c r="F2" s="1" t="s">
        <v>4</v>
      </c>
      <c r="G2" s="56" t="s">
        <v>74</v>
      </c>
      <c r="H2" s="56" t="s">
        <v>81</v>
      </c>
      <c r="I2" s="56" t="s">
        <v>133</v>
      </c>
      <c r="J2" s="56" t="s">
        <v>72</v>
      </c>
      <c r="K2" s="55" t="s">
        <v>75</v>
      </c>
      <c r="L2" s="56" t="s">
        <v>105</v>
      </c>
      <c r="M2" s="56" t="s">
        <v>73</v>
      </c>
      <c r="N2" s="1"/>
      <c r="O2" s="65" t="s">
        <v>116</v>
      </c>
      <c r="P2" s="1"/>
      <c r="Q2" s="1" t="s">
        <v>66</v>
      </c>
      <c r="R2" s="34"/>
      <c r="S2" s="35">
        <v>7.7</v>
      </c>
      <c r="T2" s="36">
        <v>0</v>
      </c>
      <c r="U2" s="57">
        <v>22.88</v>
      </c>
      <c r="V2" s="11"/>
      <c r="W2" s="1" t="s">
        <v>3</v>
      </c>
      <c r="X2" s="49">
        <v>63</v>
      </c>
      <c r="Y2" s="49">
        <v>43</v>
      </c>
      <c r="Z2" s="49">
        <v>38</v>
      </c>
      <c r="AA2" s="35">
        <v>2</v>
      </c>
      <c r="AB2" s="38">
        <v>2</v>
      </c>
      <c r="AC2" s="53">
        <f>IF(X2="","",X2*Y2*Z2/1000000)</f>
        <v>0.10299999999999999</v>
      </c>
      <c r="AD2" s="39">
        <f>IF(AB2="","",65/AC2*AB2)</f>
        <v>1262</v>
      </c>
      <c r="AE2" s="58">
        <v>3750</v>
      </c>
      <c r="AF2" s="40">
        <f>IF(ISERROR(AE2/AD2),"",AE2/AD2)</f>
        <v>2.97</v>
      </c>
      <c r="AG2" s="58" t="s">
        <v>80</v>
      </c>
      <c r="AH2" s="59">
        <f>4.4%+10%</f>
        <v>0.14399999999999999</v>
      </c>
      <c r="AI2" s="40">
        <f>IF(ISERROR(U2*AH2),"",U2*AH2)</f>
        <v>3.29</v>
      </c>
      <c r="AJ2" s="40">
        <f t="shared" ref="AJ2:AJ3" si="0">IF(ISERROR(U2+AF2+AI2),"",U2+AF2+AI2)</f>
        <v>29.14</v>
      </c>
      <c r="AK2" s="59">
        <v>0.02</v>
      </c>
      <c r="AL2" s="40">
        <f t="shared" ref="AL2:AL3" si="1">IF(ISERROR(BE2*AK2),"",BE2*AK2)</f>
        <v>0.75</v>
      </c>
      <c r="AM2" s="41"/>
      <c r="AN2" s="40">
        <f t="shared" ref="AN2:AN3" si="2">IF(ISERROR(BE2*AM2),"",BE2*AM2)</f>
        <v>0</v>
      </c>
      <c r="AO2" s="41"/>
      <c r="AP2" s="40">
        <f t="shared" ref="AP2:AP3" si="3">IF(ISERROR(BE2*AO2),"",BE2*AO2)</f>
        <v>0</v>
      </c>
      <c r="AQ2" s="41"/>
      <c r="AR2" s="40">
        <f>IF(ISERROR(BE2*AQ2),"",BE2*AQ2)</f>
        <v>0</v>
      </c>
      <c r="AS2" s="58" t="s">
        <v>76</v>
      </c>
      <c r="AT2" s="59">
        <v>0.06</v>
      </c>
      <c r="AU2" s="40">
        <f t="shared" ref="AU2:AU3" si="4">IF(ISERROR(BE2*AT2),"",BE2*AT2)</f>
        <v>2.2599999999999998</v>
      </c>
      <c r="AV2" s="60" t="s">
        <v>77</v>
      </c>
      <c r="AW2" s="59">
        <v>5.0000000000000001E-3</v>
      </c>
      <c r="AX2" s="40">
        <f>IF(ISERROR(BE2*AW2),"",BE2*AW2)</f>
        <v>0.19</v>
      </c>
      <c r="AY2" s="40"/>
      <c r="AZ2" s="41"/>
      <c r="BA2" s="40">
        <f>IF(ISERROR(BE2*AZ2),"",BE2*AZ2)</f>
        <v>0</v>
      </c>
      <c r="BB2" s="40">
        <f t="shared" ref="BB2:BB3" si="5">IF(ISERROR(AL2+AN2+AP2+AU2),"",AL2+AN2+AP2+AU2)</f>
        <v>3.01</v>
      </c>
      <c r="BC2" s="40">
        <f t="shared" ref="BC2:BC3" si="6">IF(ISERROR(AJ2+BB2),"",AJ2+BB2)</f>
        <v>32.15</v>
      </c>
      <c r="BD2" s="62">
        <f t="shared" ref="BD2:BD3" si="7">IF(ISERROR((BE2-BC2)/BE2),"",(BE2-BC2)/BE2)</f>
        <v>0.1477</v>
      </c>
      <c r="BE2" s="61">
        <v>37.72</v>
      </c>
      <c r="BF2" s="11">
        <v>74.989999999999995</v>
      </c>
      <c r="BG2" s="61">
        <v>37.72</v>
      </c>
      <c r="BH2" s="42">
        <f>IF(ISERROR((BF2-BE2)/BF2),"",(BF2-BE2)/BF2)</f>
        <v>0.497</v>
      </c>
      <c r="BI2" s="63">
        <f>SUM(BM2:BN2)</f>
        <v>600</v>
      </c>
      <c r="BJ2" s="40">
        <f>IF(ISERROR(BC2*BI2),"",BC2*BI2)</f>
        <v>19290</v>
      </c>
      <c r="BK2" s="40">
        <f>IF(ISERROR(BE2*BI2),"",BE2*BI2)</f>
        <v>22632</v>
      </c>
      <c r="BM2" s="3">
        <v>400</v>
      </c>
      <c r="BN2" s="3">
        <v>200</v>
      </c>
    </row>
    <row r="3" spans="1:66" ht="78.75" customHeight="1">
      <c r="A3" s="33">
        <v>2</v>
      </c>
      <c r="B3" s="1"/>
      <c r="C3" s="1"/>
      <c r="D3" s="1" t="s">
        <v>7</v>
      </c>
      <c r="E3" s="1" t="s">
        <v>70</v>
      </c>
      <c r="F3" s="1" t="s">
        <v>4</v>
      </c>
      <c r="G3" s="56" t="s">
        <v>74</v>
      </c>
      <c r="H3" s="56" t="s">
        <v>81</v>
      </c>
      <c r="I3" s="56" t="s">
        <v>133</v>
      </c>
      <c r="J3" s="56" t="s">
        <v>72</v>
      </c>
      <c r="K3" s="55" t="s">
        <v>75</v>
      </c>
      <c r="L3" s="56" t="s">
        <v>106</v>
      </c>
      <c r="M3" s="56" t="s">
        <v>73</v>
      </c>
      <c r="N3" s="1"/>
      <c r="O3" s="65" t="s">
        <v>117</v>
      </c>
      <c r="P3" s="1"/>
      <c r="Q3" s="1" t="s">
        <v>66</v>
      </c>
      <c r="R3" s="34"/>
      <c r="S3" s="35">
        <v>7.7</v>
      </c>
      <c r="T3" s="36">
        <v>0</v>
      </c>
      <c r="U3" s="57">
        <v>26.09</v>
      </c>
      <c r="V3" s="11"/>
      <c r="W3" s="1" t="s">
        <v>3</v>
      </c>
      <c r="X3" s="49">
        <v>63</v>
      </c>
      <c r="Y3" s="49">
        <v>43</v>
      </c>
      <c r="Z3" s="49">
        <v>41</v>
      </c>
      <c r="AA3" s="35">
        <v>2</v>
      </c>
      <c r="AB3" s="10">
        <v>2</v>
      </c>
      <c r="AC3" s="53">
        <f t="shared" ref="AC3" si="8">IF(X3="","",X3*Y3*Z3/1000000)</f>
        <v>0.111</v>
      </c>
      <c r="AD3" s="39">
        <f t="shared" ref="AD3" si="9">IF(AB3="","",65/AC3*AB3)</f>
        <v>1171</v>
      </c>
      <c r="AE3" s="58">
        <v>3750</v>
      </c>
      <c r="AF3" s="40">
        <f t="shared" ref="AF3" si="10">IF(ISERROR(AE3/AD3),"",AE3/AD3)</f>
        <v>3.2</v>
      </c>
      <c r="AG3" s="58" t="s">
        <v>80</v>
      </c>
      <c r="AH3" s="59">
        <f>4.4%+10%</f>
        <v>0.14399999999999999</v>
      </c>
      <c r="AI3" s="40">
        <f>IF(ISERROR(U3*AH3),"",U3*AH3)</f>
        <v>3.76</v>
      </c>
      <c r="AJ3" s="40">
        <f t="shared" si="0"/>
        <v>33.049999999999997</v>
      </c>
      <c r="AK3" s="59">
        <v>0.02</v>
      </c>
      <c r="AL3" s="40">
        <f t="shared" si="1"/>
        <v>0.86</v>
      </c>
      <c r="AM3" s="41"/>
      <c r="AN3" s="40">
        <f t="shared" si="2"/>
        <v>0</v>
      </c>
      <c r="AO3" s="41"/>
      <c r="AP3" s="40">
        <f t="shared" si="3"/>
        <v>0</v>
      </c>
      <c r="AQ3" s="41"/>
      <c r="AR3" s="40">
        <f t="shared" ref="AR3" si="11">IF(ISERROR(BE3*AQ3),"",BE3*AQ3)</f>
        <v>0</v>
      </c>
      <c r="AS3" s="58" t="s">
        <v>76</v>
      </c>
      <c r="AT3" s="59">
        <v>0.06</v>
      </c>
      <c r="AU3" s="40">
        <f t="shared" si="4"/>
        <v>2.57</v>
      </c>
      <c r="AV3" s="60" t="s">
        <v>77</v>
      </c>
      <c r="AW3" s="59">
        <v>5.0000000000000001E-3</v>
      </c>
      <c r="AX3" s="40">
        <f t="shared" ref="AX3" si="12">IF(ISERROR(BE3*AW3),"",BE3*AW3)</f>
        <v>0.21</v>
      </c>
      <c r="AY3" s="40"/>
      <c r="AZ3" s="41"/>
      <c r="BA3" s="40">
        <f t="shared" ref="BA3" si="13">IF(ISERROR(BE3*AZ3),"",BE3*AZ3)</f>
        <v>0</v>
      </c>
      <c r="BB3" s="40">
        <f t="shared" si="5"/>
        <v>3.43</v>
      </c>
      <c r="BC3" s="40">
        <f t="shared" si="6"/>
        <v>36.479999999999997</v>
      </c>
      <c r="BD3" s="62">
        <f t="shared" si="7"/>
        <v>0.14729999999999999</v>
      </c>
      <c r="BE3" s="61">
        <v>42.78</v>
      </c>
      <c r="BF3" s="11">
        <v>84.99</v>
      </c>
      <c r="BG3" s="61">
        <v>42.78</v>
      </c>
      <c r="BH3" s="42">
        <f t="shared" ref="BH3" si="14">IF(ISERROR((BF3-BE3)/BF3),"",(BF3-BE3)/BF3)</f>
        <v>0.49659999999999999</v>
      </c>
      <c r="BI3" s="63">
        <f>SUM(BM3:BN3)</f>
        <v>600</v>
      </c>
      <c r="BJ3" s="40">
        <f t="shared" ref="BJ3" si="15">IF(ISERROR(BC3*BI3),"",BC3*BI3)</f>
        <v>21888</v>
      </c>
      <c r="BK3" s="40">
        <f t="shared" ref="BK3" si="16">IF(ISERROR(BE3*BI3),"",BE3*BI3)</f>
        <v>25668</v>
      </c>
      <c r="BM3" s="3">
        <v>400</v>
      </c>
      <c r="BN3" s="3">
        <v>200</v>
      </c>
    </row>
    <row r="4" spans="1:66" ht="78" customHeight="1">
      <c r="A4" s="33">
        <v>1</v>
      </c>
      <c r="B4" s="1"/>
      <c r="C4" s="1"/>
      <c r="D4" s="1" t="s">
        <v>7</v>
      </c>
      <c r="E4" s="1" t="s">
        <v>70</v>
      </c>
      <c r="F4" s="1" t="s">
        <v>5</v>
      </c>
      <c r="G4" s="1" t="s">
        <v>82</v>
      </c>
      <c r="H4" s="1" t="s">
        <v>86</v>
      </c>
      <c r="I4" s="56" t="s">
        <v>134</v>
      </c>
      <c r="J4" s="1" t="s">
        <v>83</v>
      </c>
      <c r="K4" s="55" t="s">
        <v>84</v>
      </c>
      <c r="L4" s="56" t="s">
        <v>107</v>
      </c>
      <c r="M4" s="1" t="s">
        <v>73</v>
      </c>
      <c r="N4" s="1"/>
      <c r="O4" s="65" t="s">
        <v>118</v>
      </c>
      <c r="P4" s="1"/>
      <c r="Q4" s="1" t="s">
        <v>66</v>
      </c>
      <c r="R4" s="34"/>
      <c r="S4" s="35">
        <v>7.7</v>
      </c>
      <c r="T4" s="36">
        <v>0</v>
      </c>
      <c r="U4" s="37">
        <v>7.1</v>
      </c>
      <c r="V4" s="11"/>
      <c r="W4" s="1" t="s">
        <v>3</v>
      </c>
      <c r="X4" s="49">
        <v>52</v>
      </c>
      <c r="Y4" s="49">
        <v>42</v>
      </c>
      <c r="Z4" s="49">
        <v>20</v>
      </c>
      <c r="AA4" s="35">
        <v>2</v>
      </c>
      <c r="AB4" s="10">
        <v>2</v>
      </c>
      <c r="AC4" s="53">
        <v>4.3999999999999997E-2</v>
      </c>
      <c r="AD4" s="39">
        <v>2955</v>
      </c>
      <c r="AE4" s="1">
        <v>3750</v>
      </c>
      <c r="AF4" s="40">
        <v>1.27</v>
      </c>
      <c r="AG4" s="1" t="s">
        <v>85</v>
      </c>
      <c r="AH4" s="41">
        <v>0.14399999999999999</v>
      </c>
      <c r="AI4" s="40">
        <v>1.02</v>
      </c>
      <c r="AJ4" s="40">
        <v>9.39</v>
      </c>
      <c r="AK4" s="41">
        <v>0.02</v>
      </c>
      <c r="AL4" s="40">
        <v>0.27</v>
      </c>
      <c r="AM4" s="41"/>
      <c r="AN4" s="40">
        <v>0</v>
      </c>
      <c r="AO4" s="41"/>
      <c r="AP4" s="40">
        <v>0</v>
      </c>
      <c r="AQ4" s="41"/>
      <c r="AR4" s="40">
        <v>0</v>
      </c>
      <c r="AS4" s="1" t="s">
        <v>76</v>
      </c>
      <c r="AT4" s="41">
        <v>0.06</v>
      </c>
      <c r="AU4" s="40">
        <v>0.81</v>
      </c>
      <c r="AV4" s="40" t="s">
        <v>77</v>
      </c>
      <c r="AW4" s="41">
        <v>5.0000000000000001E-3</v>
      </c>
      <c r="AX4" s="40">
        <v>7.0000000000000007E-2</v>
      </c>
      <c r="AY4" s="40"/>
      <c r="AZ4" s="41"/>
      <c r="BA4" s="40">
        <v>0</v>
      </c>
      <c r="BB4" s="40">
        <v>1.08</v>
      </c>
      <c r="BC4" s="40">
        <v>10.47</v>
      </c>
      <c r="BD4" s="42">
        <v>0.22439999999999999</v>
      </c>
      <c r="BE4" s="11">
        <v>13.5</v>
      </c>
      <c r="BF4" s="11">
        <v>27.99</v>
      </c>
      <c r="BG4" s="11">
        <v>13.5</v>
      </c>
      <c r="BH4" s="42">
        <v>0.51770000000000005</v>
      </c>
      <c r="BI4" s="10">
        <v>300</v>
      </c>
      <c r="BJ4" s="40">
        <v>3141</v>
      </c>
      <c r="BK4" s="40">
        <v>4050</v>
      </c>
    </row>
    <row r="5" spans="1:66" ht="78" customHeight="1">
      <c r="A5" s="33">
        <v>2</v>
      </c>
      <c r="B5" s="1"/>
      <c r="C5" s="1"/>
      <c r="D5" s="1" t="s">
        <v>7</v>
      </c>
      <c r="E5" s="1" t="s">
        <v>70</v>
      </c>
      <c r="F5" s="1" t="s">
        <v>5</v>
      </c>
      <c r="G5" s="1" t="s">
        <v>82</v>
      </c>
      <c r="H5" s="1" t="s">
        <v>86</v>
      </c>
      <c r="I5" s="56" t="s">
        <v>134</v>
      </c>
      <c r="J5" s="1" t="s">
        <v>83</v>
      </c>
      <c r="K5" s="55" t="s">
        <v>84</v>
      </c>
      <c r="L5" s="56" t="s">
        <v>108</v>
      </c>
      <c r="M5" s="1" t="s">
        <v>73</v>
      </c>
      <c r="N5" s="1"/>
      <c r="O5" s="65" t="s">
        <v>119</v>
      </c>
      <c r="P5" s="1"/>
      <c r="Q5" s="1" t="s">
        <v>66</v>
      </c>
      <c r="R5" s="34"/>
      <c r="S5" s="35">
        <v>7.7</v>
      </c>
      <c r="T5" s="36">
        <v>0</v>
      </c>
      <c r="U5" s="37">
        <v>8.6999999999999993</v>
      </c>
      <c r="V5" s="11"/>
      <c r="W5" s="1" t="s">
        <v>3</v>
      </c>
      <c r="X5" s="49">
        <v>52</v>
      </c>
      <c r="Y5" s="49">
        <v>42</v>
      </c>
      <c r="Z5" s="49">
        <v>23</v>
      </c>
      <c r="AA5" s="35">
        <v>2</v>
      </c>
      <c r="AB5" s="10">
        <v>2</v>
      </c>
      <c r="AC5" s="53">
        <v>0.05</v>
      </c>
      <c r="AD5" s="39">
        <v>2600</v>
      </c>
      <c r="AE5" s="1">
        <v>3750</v>
      </c>
      <c r="AF5" s="40">
        <v>1.44</v>
      </c>
      <c r="AG5" s="1" t="s">
        <v>85</v>
      </c>
      <c r="AH5" s="41">
        <v>0.14399999999999999</v>
      </c>
      <c r="AI5" s="40">
        <v>1.25</v>
      </c>
      <c r="AJ5" s="40">
        <v>11.39</v>
      </c>
      <c r="AK5" s="41">
        <v>0.02</v>
      </c>
      <c r="AL5" s="40">
        <v>0.34</v>
      </c>
      <c r="AM5" s="41"/>
      <c r="AN5" s="40">
        <v>0</v>
      </c>
      <c r="AO5" s="41"/>
      <c r="AP5" s="40">
        <v>0</v>
      </c>
      <c r="AQ5" s="41"/>
      <c r="AR5" s="40">
        <v>0</v>
      </c>
      <c r="AS5" s="1" t="s">
        <v>76</v>
      </c>
      <c r="AT5" s="41">
        <v>0.06</v>
      </c>
      <c r="AU5" s="40">
        <v>1.02</v>
      </c>
      <c r="AV5" s="40" t="s">
        <v>77</v>
      </c>
      <c r="AW5" s="41">
        <v>5.0000000000000001E-3</v>
      </c>
      <c r="AX5" s="40">
        <v>0.09</v>
      </c>
      <c r="AY5" s="40"/>
      <c r="AZ5" s="41"/>
      <c r="BA5" s="40">
        <v>0</v>
      </c>
      <c r="BB5" s="40">
        <v>1.36</v>
      </c>
      <c r="BC5" s="40">
        <v>12.75</v>
      </c>
      <c r="BD5" s="42">
        <v>0.25090000000000001</v>
      </c>
      <c r="BE5" s="11">
        <v>17.02</v>
      </c>
      <c r="BF5" s="11">
        <v>34.99</v>
      </c>
      <c r="BG5" s="11">
        <v>17.02</v>
      </c>
      <c r="BH5" s="42">
        <v>0.51359999999999995</v>
      </c>
      <c r="BI5" s="10">
        <v>600</v>
      </c>
      <c r="BJ5" s="40">
        <v>7650</v>
      </c>
      <c r="BK5" s="40">
        <v>10212</v>
      </c>
    </row>
    <row r="6" spans="1:66" ht="78" customHeight="1">
      <c r="A6" s="33">
        <v>3</v>
      </c>
      <c r="B6" s="1"/>
      <c r="C6" s="1"/>
      <c r="D6" s="1" t="s">
        <v>7</v>
      </c>
      <c r="E6" s="1" t="s">
        <v>70</v>
      </c>
      <c r="F6" s="1" t="s">
        <v>5</v>
      </c>
      <c r="G6" s="1" t="s">
        <v>82</v>
      </c>
      <c r="H6" s="1" t="s">
        <v>86</v>
      </c>
      <c r="I6" s="56" t="s">
        <v>134</v>
      </c>
      <c r="J6" s="1" t="s">
        <v>83</v>
      </c>
      <c r="K6" s="55" t="s">
        <v>84</v>
      </c>
      <c r="L6" s="56" t="s">
        <v>109</v>
      </c>
      <c r="M6" s="1" t="s">
        <v>73</v>
      </c>
      <c r="N6" s="1"/>
      <c r="O6" s="65" t="s">
        <v>120</v>
      </c>
      <c r="P6" s="1"/>
      <c r="Q6" s="1" t="s">
        <v>66</v>
      </c>
      <c r="R6" s="34"/>
      <c r="S6" s="35">
        <v>7.7</v>
      </c>
      <c r="T6" s="36">
        <v>0</v>
      </c>
      <c r="U6" s="37">
        <v>9.5299999999999994</v>
      </c>
      <c r="V6" s="11"/>
      <c r="W6" s="1" t="s">
        <v>3</v>
      </c>
      <c r="X6" s="49">
        <v>52</v>
      </c>
      <c r="Y6" s="49">
        <v>42</v>
      </c>
      <c r="Z6" s="49">
        <v>24</v>
      </c>
      <c r="AA6" s="35">
        <v>2</v>
      </c>
      <c r="AB6" s="10">
        <v>2</v>
      </c>
      <c r="AC6" s="53">
        <v>5.1999999999999998E-2</v>
      </c>
      <c r="AD6" s="39">
        <v>2500</v>
      </c>
      <c r="AE6" s="1">
        <v>3750</v>
      </c>
      <c r="AF6" s="40">
        <v>1.5</v>
      </c>
      <c r="AG6" s="1" t="s">
        <v>85</v>
      </c>
      <c r="AH6" s="41">
        <v>0.14399999999999999</v>
      </c>
      <c r="AI6" s="40">
        <v>1.37</v>
      </c>
      <c r="AJ6" s="40">
        <v>12.4</v>
      </c>
      <c r="AK6" s="41">
        <v>0.02</v>
      </c>
      <c r="AL6" s="40">
        <v>0.37</v>
      </c>
      <c r="AM6" s="41"/>
      <c r="AN6" s="40">
        <v>0</v>
      </c>
      <c r="AO6" s="41"/>
      <c r="AP6" s="40">
        <v>0</v>
      </c>
      <c r="AQ6" s="41"/>
      <c r="AR6" s="40">
        <v>0</v>
      </c>
      <c r="AS6" s="1" t="s">
        <v>76</v>
      </c>
      <c r="AT6" s="41">
        <v>0.06</v>
      </c>
      <c r="AU6" s="40">
        <v>1.1000000000000001</v>
      </c>
      <c r="AV6" s="40" t="s">
        <v>77</v>
      </c>
      <c r="AW6" s="41">
        <v>5.0000000000000001E-3</v>
      </c>
      <c r="AX6" s="40">
        <v>0.09</v>
      </c>
      <c r="AY6" s="40"/>
      <c r="AZ6" s="41"/>
      <c r="BA6" s="40">
        <v>0</v>
      </c>
      <c r="BB6" s="40">
        <v>1.47</v>
      </c>
      <c r="BC6" s="40">
        <v>13.87</v>
      </c>
      <c r="BD6" s="42">
        <v>0.2462</v>
      </c>
      <c r="BE6" s="11">
        <v>18.399999999999999</v>
      </c>
      <c r="BF6" s="11">
        <v>37.99</v>
      </c>
      <c r="BG6" s="11">
        <v>18.399999999999999</v>
      </c>
      <c r="BH6" s="42">
        <v>0.51570000000000005</v>
      </c>
      <c r="BI6" s="10">
        <v>1600</v>
      </c>
      <c r="BJ6" s="40">
        <v>22192</v>
      </c>
      <c r="BK6" s="40">
        <v>29440</v>
      </c>
    </row>
    <row r="7" spans="1:66" ht="78" customHeight="1">
      <c r="A7" s="33">
        <v>4</v>
      </c>
      <c r="B7" s="1"/>
      <c r="C7" s="1"/>
      <c r="D7" s="1" t="s">
        <v>7</v>
      </c>
      <c r="E7" s="1" t="s">
        <v>70</v>
      </c>
      <c r="F7" s="1" t="s">
        <v>5</v>
      </c>
      <c r="G7" s="1" t="s">
        <v>82</v>
      </c>
      <c r="H7" s="1" t="s">
        <v>86</v>
      </c>
      <c r="I7" s="56" t="s">
        <v>134</v>
      </c>
      <c r="J7" s="1" t="s">
        <v>83</v>
      </c>
      <c r="K7" s="55" t="s">
        <v>84</v>
      </c>
      <c r="L7" s="56" t="s">
        <v>110</v>
      </c>
      <c r="M7" s="1" t="s">
        <v>73</v>
      </c>
      <c r="N7" s="1"/>
      <c r="O7" s="65" t="s">
        <v>121</v>
      </c>
      <c r="P7" s="1"/>
      <c r="Q7" s="1" t="s">
        <v>66</v>
      </c>
      <c r="R7" s="34"/>
      <c r="S7" s="35">
        <v>7.7</v>
      </c>
      <c r="T7" s="36">
        <v>0</v>
      </c>
      <c r="U7" s="37">
        <v>11.47</v>
      </c>
      <c r="V7" s="11"/>
      <c r="W7" s="1" t="s">
        <v>3</v>
      </c>
      <c r="X7" s="49">
        <v>52</v>
      </c>
      <c r="Y7" s="49">
        <v>42</v>
      </c>
      <c r="Z7" s="49">
        <v>28</v>
      </c>
      <c r="AA7" s="35">
        <v>2</v>
      </c>
      <c r="AB7" s="10">
        <v>2</v>
      </c>
      <c r="AC7" s="53">
        <v>6.0999999999999999E-2</v>
      </c>
      <c r="AD7" s="39">
        <v>2131</v>
      </c>
      <c r="AE7" s="1">
        <v>3750</v>
      </c>
      <c r="AF7" s="40">
        <v>1.76</v>
      </c>
      <c r="AG7" s="1" t="s">
        <v>85</v>
      </c>
      <c r="AH7" s="41">
        <v>0.14399999999999999</v>
      </c>
      <c r="AI7" s="40">
        <v>1.65</v>
      </c>
      <c r="AJ7" s="40">
        <v>14.88</v>
      </c>
      <c r="AK7" s="41">
        <v>0.02</v>
      </c>
      <c r="AL7" s="40">
        <v>0.42</v>
      </c>
      <c r="AM7" s="41"/>
      <c r="AN7" s="40">
        <v>0</v>
      </c>
      <c r="AO7" s="41"/>
      <c r="AP7" s="40">
        <v>0</v>
      </c>
      <c r="AQ7" s="41"/>
      <c r="AR7" s="40">
        <v>0</v>
      </c>
      <c r="AS7" s="1" t="s">
        <v>76</v>
      </c>
      <c r="AT7" s="41">
        <v>0.06</v>
      </c>
      <c r="AU7" s="40">
        <v>1.27</v>
      </c>
      <c r="AV7" s="40" t="s">
        <v>77</v>
      </c>
      <c r="AW7" s="41">
        <v>5.0000000000000001E-3</v>
      </c>
      <c r="AX7" s="40">
        <v>0.11</v>
      </c>
      <c r="AY7" s="40"/>
      <c r="AZ7" s="41"/>
      <c r="BA7" s="40">
        <v>0</v>
      </c>
      <c r="BB7" s="40">
        <v>1.69</v>
      </c>
      <c r="BC7" s="40">
        <v>16.57</v>
      </c>
      <c r="BD7" s="42">
        <v>0.21990000000000001</v>
      </c>
      <c r="BE7" s="11">
        <v>21.24</v>
      </c>
      <c r="BF7" s="11">
        <v>44.99</v>
      </c>
      <c r="BG7" s="11">
        <v>21.24</v>
      </c>
      <c r="BH7" s="42">
        <v>0.52790000000000004</v>
      </c>
      <c r="BI7" s="10">
        <v>1500</v>
      </c>
      <c r="BJ7" s="40">
        <v>24855</v>
      </c>
      <c r="BK7" s="40">
        <v>31860</v>
      </c>
    </row>
    <row r="8" spans="1:66" ht="75">
      <c r="A8" s="33">
        <v>1</v>
      </c>
      <c r="B8" s="1"/>
      <c r="C8" s="1"/>
      <c r="D8" s="1" t="s">
        <v>7</v>
      </c>
      <c r="E8" s="1" t="s">
        <v>70</v>
      </c>
      <c r="F8" s="1" t="s">
        <v>5</v>
      </c>
      <c r="G8" s="1" t="s">
        <v>87</v>
      </c>
      <c r="H8" s="1" t="s">
        <v>88</v>
      </c>
      <c r="I8" s="1" t="s">
        <v>89</v>
      </c>
      <c r="J8" s="1" t="s">
        <v>90</v>
      </c>
      <c r="K8" s="55" t="s">
        <v>91</v>
      </c>
      <c r="L8" s="56" t="s">
        <v>111</v>
      </c>
      <c r="M8" s="1" t="s">
        <v>73</v>
      </c>
      <c r="N8" s="1"/>
      <c r="O8" s="65" t="s">
        <v>122</v>
      </c>
      <c r="P8" s="1"/>
      <c r="Q8" s="1" t="s">
        <v>66</v>
      </c>
      <c r="R8" s="34"/>
      <c r="S8" s="35">
        <v>7.7</v>
      </c>
      <c r="T8" s="36">
        <v>0</v>
      </c>
      <c r="U8" s="37">
        <v>7.6</v>
      </c>
      <c r="V8" s="11"/>
      <c r="W8" s="1" t="s">
        <v>3</v>
      </c>
      <c r="X8" s="49">
        <v>52</v>
      </c>
      <c r="Y8" s="49">
        <v>42</v>
      </c>
      <c r="Z8" s="49">
        <v>22</v>
      </c>
      <c r="AA8" s="35">
        <v>2</v>
      </c>
      <c r="AB8" s="10">
        <v>2</v>
      </c>
      <c r="AC8" s="53">
        <v>4.8000000000000001E-2</v>
      </c>
      <c r="AD8" s="39">
        <v>2708</v>
      </c>
      <c r="AE8" s="1">
        <v>3750</v>
      </c>
      <c r="AF8" s="40">
        <v>1.38</v>
      </c>
      <c r="AG8" s="1" t="s">
        <v>92</v>
      </c>
      <c r="AH8" s="41">
        <v>0.17299999999999999</v>
      </c>
      <c r="AI8" s="40">
        <v>1.31</v>
      </c>
      <c r="AJ8" s="40">
        <v>10.29</v>
      </c>
      <c r="AK8" s="41">
        <v>0.02</v>
      </c>
      <c r="AL8" s="40">
        <v>0.26</v>
      </c>
      <c r="AM8" s="41"/>
      <c r="AN8" s="40">
        <v>0</v>
      </c>
      <c r="AO8" s="41"/>
      <c r="AP8" s="40">
        <v>0</v>
      </c>
      <c r="AQ8" s="41"/>
      <c r="AR8" s="40">
        <v>0</v>
      </c>
      <c r="AS8" s="1" t="s">
        <v>76</v>
      </c>
      <c r="AT8" s="41">
        <v>0.06</v>
      </c>
      <c r="AU8" s="40">
        <v>0.78</v>
      </c>
      <c r="AV8" s="40" t="s">
        <v>77</v>
      </c>
      <c r="AW8" s="41">
        <v>5.0000000000000001E-3</v>
      </c>
      <c r="AX8" s="40">
        <v>7.0000000000000007E-2</v>
      </c>
      <c r="AY8" s="40"/>
      <c r="AZ8" s="41"/>
      <c r="BA8" s="40">
        <v>0</v>
      </c>
      <c r="BB8" s="40">
        <v>1.04</v>
      </c>
      <c r="BC8" s="40">
        <v>11.33</v>
      </c>
      <c r="BD8" s="42">
        <v>0.1305</v>
      </c>
      <c r="BE8" s="11">
        <v>13.03</v>
      </c>
      <c r="BF8" s="11">
        <v>24.99</v>
      </c>
      <c r="BG8" s="11">
        <v>13.03</v>
      </c>
      <c r="BH8" s="42">
        <v>0.47860000000000003</v>
      </c>
      <c r="BI8" s="10">
        <v>340</v>
      </c>
      <c r="BJ8" s="40">
        <v>3852.2</v>
      </c>
      <c r="BK8" s="40">
        <v>4430.2</v>
      </c>
    </row>
    <row r="9" spans="1:66" ht="75">
      <c r="A9" s="33">
        <v>2</v>
      </c>
      <c r="B9" s="1"/>
      <c r="C9" s="1"/>
      <c r="D9" s="1" t="s">
        <v>7</v>
      </c>
      <c r="E9" s="1" t="s">
        <v>70</v>
      </c>
      <c r="F9" s="1" t="s">
        <v>5</v>
      </c>
      <c r="G9" s="1" t="s">
        <v>87</v>
      </c>
      <c r="H9" s="1" t="s">
        <v>88</v>
      </c>
      <c r="I9" s="1" t="s">
        <v>89</v>
      </c>
      <c r="J9" s="1" t="s">
        <v>90</v>
      </c>
      <c r="K9" s="55" t="s">
        <v>91</v>
      </c>
      <c r="L9" s="56" t="s">
        <v>112</v>
      </c>
      <c r="M9" s="1" t="s">
        <v>73</v>
      </c>
      <c r="N9" s="1"/>
      <c r="O9" s="65" t="s">
        <v>123</v>
      </c>
      <c r="P9" s="1"/>
      <c r="Q9" s="1" t="s">
        <v>66</v>
      </c>
      <c r="R9" s="34"/>
      <c r="S9" s="35">
        <v>7.7</v>
      </c>
      <c r="T9" s="36">
        <v>0</v>
      </c>
      <c r="U9" s="37">
        <v>9.5</v>
      </c>
      <c r="V9" s="11"/>
      <c r="W9" s="1" t="s">
        <v>3</v>
      </c>
      <c r="X9" s="49">
        <v>52</v>
      </c>
      <c r="Y9" s="49">
        <v>42</v>
      </c>
      <c r="Z9" s="49">
        <v>26</v>
      </c>
      <c r="AA9" s="35">
        <v>2</v>
      </c>
      <c r="AB9" s="10">
        <v>2</v>
      </c>
      <c r="AC9" s="53">
        <v>5.7000000000000002E-2</v>
      </c>
      <c r="AD9" s="39">
        <v>2281</v>
      </c>
      <c r="AE9" s="1">
        <v>3750</v>
      </c>
      <c r="AF9" s="40">
        <v>1.64</v>
      </c>
      <c r="AG9" s="1" t="s">
        <v>93</v>
      </c>
      <c r="AH9" s="41">
        <v>0.17299999999999999</v>
      </c>
      <c r="AI9" s="40">
        <v>1.64</v>
      </c>
      <c r="AJ9" s="40">
        <v>12.78</v>
      </c>
      <c r="AK9" s="41">
        <v>0.02</v>
      </c>
      <c r="AL9" s="40">
        <v>0.32</v>
      </c>
      <c r="AM9" s="41"/>
      <c r="AN9" s="40">
        <v>0</v>
      </c>
      <c r="AO9" s="41"/>
      <c r="AP9" s="40">
        <v>0</v>
      </c>
      <c r="AQ9" s="41"/>
      <c r="AR9" s="40">
        <v>0</v>
      </c>
      <c r="AS9" s="1" t="s">
        <v>76</v>
      </c>
      <c r="AT9" s="41">
        <v>0.06</v>
      </c>
      <c r="AU9" s="40">
        <v>0.96</v>
      </c>
      <c r="AV9" s="40" t="s">
        <v>77</v>
      </c>
      <c r="AW9" s="41">
        <v>5.0000000000000001E-3</v>
      </c>
      <c r="AX9" s="40">
        <v>0.08</v>
      </c>
      <c r="AY9" s="40"/>
      <c r="AZ9" s="41"/>
      <c r="BA9" s="40">
        <v>0</v>
      </c>
      <c r="BB9" s="40">
        <v>1.28</v>
      </c>
      <c r="BC9" s="40">
        <v>14.06</v>
      </c>
      <c r="BD9" s="42">
        <v>0.12230000000000001</v>
      </c>
      <c r="BE9" s="11">
        <v>16.02</v>
      </c>
      <c r="BF9" s="11">
        <v>29.99</v>
      </c>
      <c r="BG9" s="11">
        <v>16.02</v>
      </c>
      <c r="BH9" s="42">
        <v>0.46579999999999999</v>
      </c>
      <c r="BI9" s="10">
        <v>366</v>
      </c>
      <c r="BJ9" s="40">
        <v>5145.96</v>
      </c>
      <c r="BK9" s="40">
        <v>5863.32</v>
      </c>
    </row>
    <row r="10" spans="1:66" ht="75">
      <c r="A10" s="33">
        <v>3</v>
      </c>
      <c r="B10" s="1"/>
      <c r="C10" s="1"/>
      <c r="D10" s="1" t="s">
        <v>7</v>
      </c>
      <c r="E10" s="1" t="s">
        <v>70</v>
      </c>
      <c r="F10" s="1" t="s">
        <v>5</v>
      </c>
      <c r="G10" s="1" t="s">
        <v>87</v>
      </c>
      <c r="H10" s="1" t="s">
        <v>88</v>
      </c>
      <c r="I10" s="1" t="s">
        <v>89</v>
      </c>
      <c r="J10" s="1" t="s">
        <v>90</v>
      </c>
      <c r="K10" s="55" t="s">
        <v>91</v>
      </c>
      <c r="L10" s="56" t="s">
        <v>113</v>
      </c>
      <c r="M10" s="1" t="s">
        <v>73</v>
      </c>
      <c r="N10" s="1"/>
      <c r="O10" s="65" t="s">
        <v>124</v>
      </c>
      <c r="P10" s="1"/>
      <c r="Q10" s="1" t="s">
        <v>66</v>
      </c>
      <c r="R10" s="34"/>
      <c r="S10" s="35">
        <v>7.7</v>
      </c>
      <c r="T10" s="36">
        <v>0</v>
      </c>
      <c r="U10" s="37">
        <v>9.8000000000000007</v>
      </c>
      <c r="V10" s="11"/>
      <c r="W10" s="1" t="s">
        <v>3</v>
      </c>
      <c r="X10" s="49">
        <v>52</v>
      </c>
      <c r="Y10" s="49">
        <v>42</v>
      </c>
      <c r="Z10" s="49">
        <v>27</v>
      </c>
      <c r="AA10" s="35">
        <v>2</v>
      </c>
      <c r="AB10" s="10">
        <v>2</v>
      </c>
      <c r="AC10" s="53">
        <v>5.8999999999999997E-2</v>
      </c>
      <c r="AD10" s="39">
        <v>2203</v>
      </c>
      <c r="AE10" s="1">
        <v>3750</v>
      </c>
      <c r="AF10" s="40">
        <v>1.7</v>
      </c>
      <c r="AG10" s="1" t="s">
        <v>94</v>
      </c>
      <c r="AH10" s="41">
        <v>0.17299999999999999</v>
      </c>
      <c r="AI10" s="40">
        <v>1.7</v>
      </c>
      <c r="AJ10" s="40">
        <v>13.2</v>
      </c>
      <c r="AK10" s="41">
        <v>0.02</v>
      </c>
      <c r="AL10" s="40">
        <v>0.33</v>
      </c>
      <c r="AM10" s="41"/>
      <c r="AN10" s="40">
        <v>0</v>
      </c>
      <c r="AO10" s="41"/>
      <c r="AP10" s="40">
        <v>0</v>
      </c>
      <c r="AQ10" s="41"/>
      <c r="AR10" s="40">
        <v>0</v>
      </c>
      <c r="AS10" s="1" t="s">
        <v>76</v>
      </c>
      <c r="AT10" s="41">
        <v>0.06</v>
      </c>
      <c r="AU10" s="40">
        <v>0.98</v>
      </c>
      <c r="AV10" s="40" t="s">
        <v>77</v>
      </c>
      <c r="AW10" s="41">
        <v>5.0000000000000001E-3</v>
      </c>
      <c r="AX10" s="40">
        <v>0.08</v>
      </c>
      <c r="AY10" s="40"/>
      <c r="AZ10" s="41"/>
      <c r="BA10" s="40">
        <v>0</v>
      </c>
      <c r="BB10" s="40">
        <v>1.31</v>
      </c>
      <c r="BC10" s="40">
        <v>14.51</v>
      </c>
      <c r="BD10" s="42">
        <v>0.1152</v>
      </c>
      <c r="BE10" s="11">
        <v>16.399999999999999</v>
      </c>
      <c r="BF10" s="11">
        <v>34.99</v>
      </c>
      <c r="BG10" s="11">
        <v>16.399999999999999</v>
      </c>
      <c r="BH10" s="42">
        <v>0.53129999999999999</v>
      </c>
      <c r="BI10" s="10">
        <v>1434</v>
      </c>
      <c r="BJ10" s="40">
        <v>20807.34</v>
      </c>
      <c r="BK10" s="40">
        <v>23517.599999999999</v>
      </c>
    </row>
    <row r="11" spans="1:66" ht="75">
      <c r="A11" s="33">
        <v>4</v>
      </c>
      <c r="B11" s="1"/>
      <c r="C11" s="1"/>
      <c r="D11" s="1" t="s">
        <v>7</v>
      </c>
      <c r="E11" s="1" t="s">
        <v>70</v>
      </c>
      <c r="F11" s="1" t="s">
        <v>5</v>
      </c>
      <c r="G11" s="1" t="s">
        <v>87</v>
      </c>
      <c r="H11" s="1" t="s">
        <v>88</v>
      </c>
      <c r="I11" s="1" t="s">
        <v>89</v>
      </c>
      <c r="J11" s="1" t="s">
        <v>90</v>
      </c>
      <c r="K11" s="55" t="s">
        <v>91</v>
      </c>
      <c r="L11" s="56" t="s">
        <v>114</v>
      </c>
      <c r="M11" s="1" t="s">
        <v>73</v>
      </c>
      <c r="N11" s="1"/>
      <c r="O11" s="65" t="s">
        <v>125</v>
      </c>
      <c r="P11" s="1"/>
      <c r="Q11" s="1" t="s">
        <v>66</v>
      </c>
      <c r="R11" s="34"/>
      <c r="S11" s="35">
        <v>7.7</v>
      </c>
      <c r="T11" s="36">
        <v>0</v>
      </c>
      <c r="U11" s="37">
        <v>12.9</v>
      </c>
      <c r="V11" s="11"/>
      <c r="W11" s="1" t="s">
        <v>3</v>
      </c>
      <c r="X11" s="49">
        <v>52</v>
      </c>
      <c r="Y11" s="49">
        <v>42</v>
      </c>
      <c r="Z11" s="49">
        <v>30</v>
      </c>
      <c r="AA11" s="35">
        <v>2</v>
      </c>
      <c r="AB11" s="10">
        <v>2</v>
      </c>
      <c r="AC11" s="53">
        <v>6.6000000000000003E-2</v>
      </c>
      <c r="AD11" s="39">
        <v>1970</v>
      </c>
      <c r="AE11" s="1">
        <v>3750</v>
      </c>
      <c r="AF11" s="40">
        <v>1.9</v>
      </c>
      <c r="AG11" s="1" t="s">
        <v>95</v>
      </c>
      <c r="AH11" s="41">
        <v>0.17299999999999999</v>
      </c>
      <c r="AI11" s="40">
        <v>2.23</v>
      </c>
      <c r="AJ11" s="40">
        <v>17.03</v>
      </c>
      <c r="AK11" s="41">
        <v>0.02</v>
      </c>
      <c r="AL11" s="40">
        <v>0.43</v>
      </c>
      <c r="AM11" s="41"/>
      <c r="AN11" s="40">
        <v>0</v>
      </c>
      <c r="AO11" s="41"/>
      <c r="AP11" s="40">
        <v>0</v>
      </c>
      <c r="AQ11" s="41"/>
      <c r="AR11" s="40">
        <v>0</v>
      </c>
      <c r="AS11" s="1" t="s">
        <v>76</v>
      </c>
      <c r="AT11" s="41">
        <v>0.06</v>
      </c>
      <c r="AU11" s="40">
        <v>1.28</v>
      </c>
      <c r="AV11" s="40" t="s">
        <v>77</v>
      </c>
      <c r="AW11" s="41">
        <v>5.0000000000000001E-3</v>
      </c>
      <c r="AX11" s="40">
        <v>0.11</v>
      </c>
      <c r="AY11" s="40"/>
      <c r="AZ11" s="41"/>
      <c r="BA11" s="40">
        <v>0</v>
      </c>
      <c r="BB11" s="40">
        <v>1.71</v>
      </c>
      <c r="BC11" s="40">
        <v>18.739999999999998</v>
      </c>
      <c r="BD11" s="42">
        <v>0.1222</v>
      </c>
      <c r="BE11" s="11">
        <v>21.35</v>
      </c>
      <c r="BF11" s="11">
        <v>44.99</v>
      </c>
      <c r="BG11" s="11">
        <v>21.35</v>
      </c>
      <c r="BH11" s="42">
        <v>0.52549999999999997</v>
      </c>
      <c r="BI11" s="10">
        <v>902</v>
      </c>
      <c r="BJ11" s="40">
        <v>16903.48</v>
      </c>
      <c r="BK11" s="40">
        <v>19257.7</v>
      </c>
    </row>
    <row r="12" spans="1:66" ht="90">
      <c r="A12" s="33">
        <v>1</v>
      </c>
      <c r="B12" s="1"/>
      <c r="C12" s="1"/>
      <c r="D12" s="1" t="s">
        <v>8</v>
      </c>
      <c r="E12" s="1" t="s">
        <v>6</v>
      </c>
      <c r="F12" s="1" t="s">
        <v>5</v>
      </c>
      <c r="G12" s="1" t="s">
        <v>96</v>
      </c>
      <c r="H12" s="1" t="s">
        <v>97</v>
      </c>
      <c r="I12" s="56" t="s">
        <v>135</v>
      </c>
      <c r="J12" s="1" t="s">
        <v>98</v>
      </c>
      <c r="K12" s="55" t="s">
        <v>84</v>
      </c>
      <c r="L12" s="56" t="s">
        <v>108</v>
      </c>
      <c r="M12" s="1" t="s">
        <v>73</v>
      </c>
      <c r="N12" s="1"/>
      <c r="O12" s="66" t="s">
        <v>126</v>
      </c>
      <c r="P12" s="1"/>
      <c r="Q12" s="1" t="s">
        <v>66</v>
      </c>
      <c r="R12" s="34"/>
      <c r="S12" s="35">
        <v>7.7</v>
      </c>
      <c r="T12" s="36">
        <v>0</v>
      </c>
      <c r="U12" s="37">
        <v>7.5</v>
      </c>
      <c r="V12" s="11"/>
      <c r="W12" s="1" t="s">
        <v>3</v>
      </c>
      <c r="X12" s="49">
        <v>52</v>
      </c>
      <c r="Y12" s="49">
        <v>42</v>
      </c>
      <c r="Z12" s="49">
        <v>16</v>
      </c>
      <c r="AA12" s="35">
        <v>2</v>
      </c>
      <c r="AB12" s="10">
        <v>2</v>
      </c>
      <c r="AC12" s="53">
        <v>3.5000000000000003E-2</v>
      </c>
      <c r="AD12" s="39">
        <v>3714</v>
      </c>
      <c r="AE12" s="1">
        <v>3750</v>
      </c>
      <c r="AF12" s="40">
        <v>1.01</v>
      </c>
      <c r="AG12" s="1" t="s">
        <v>85</v>
      </c>
      <c r="AH12" s="41">
        <v>0.14399999999999999</v>
      </c>
      <c r="AI12" s="40">
        <v>1.08</v>
      </c>
      <c r="AJ12" s="40">
        <v>9.59</v>
      </c>
      <c r="AK12" s="41">
        <v>0.02</v>
      </c>
      <c r="AL12" s="40">
        <v>0.25</v>
      </c>
      <c r="AM12" s="41"/>
      <c r="AN12" s="40">
        <v>0</v>
      </c>
      <c r="AO12" s="41"/>
      <c r="AP12" s="40">
        <v>0</v>
      </c>
      <c r="AQ12" s="41"/>
      <c r="AR12" s="40">
        <v>0</v>
      </c>
      <c r="AS12" s="1" t="s">
        <v>76</v>
      </c>
      <c r="AT12" s="41">
        <v>0.05</v>
      </c>
      <c r="AU12" s="40">
        <v>0.64</v>
      </c>
      <c r="AV12" s="40" t="s">
        <v>77</v>
      </c>
      <c r="AW12" s="41">
        <v>5.0000000000000001E-3</v>
      </c>
      <c r="AX12" s="40">
        <v>0.06</v>
      </c>
      <c r="AY12" s="40"/>
      <c r="AZ12" s="41"/>
      <c r="BA12" s="40">
        <v>0</v>
      </c>
      <c r="BB12" s="40">
        <v>0.89</v>
      </c>
      <c r="BC12" s="40">
        <v>10.48</v>
      </c>
      <c r="BD12" s="42">
        <v>0.17610000000000001</v>
      </c>
      <c r="BE12" s="11">
        <v>12.72</v>
      </c>
      <c r="BF12" s="11">
        <v>24.99</v>
      </c>
      <c r="BG12" s="11">
        <v>12.72</v>
      </c>
      <c r="BH12" s="42">
        <v>0.49099999999999999</v>
      </c>
      <c r="BI12" s="10">
        <v>520</v>
      </c>
      <c r="BJ12" s="40">
        <v>5449.6</v>
      </c>
      <c r="BK12" s="40">
        <v>6614.4</v>
      </c>
    </row>
    <row r="13" spans="1:66" ht="90">
      <c r="A13" s="33">
        <v>2</v>
      </c>
      <c r="B13" s="1"/>
      <c r="C13" s="1"/>
      <c r="D13" s="1" t="s">
        <v>8</v>
      </c>
      <c r="E13" s="1" t="s">
        <v>6</v>
      </c>
      <c r="F13" s="1" t="s">
        <v>5</v>
      </c>
      <c r="G13" s="1" t="s">
        <v>96</v>
      </c>
      <c r="H13" s="1" t="s">
        <v>97</v>
      </c>
      <c r="I13" s="56" t="s">
        <v>135</v>
      </c>
      <c r="J13" s="1" t="s">
        <v>98</v>
      </c>
      <c r="K13" s="55" t="s">
        <v>84</v>
      </c>
      <c r="L13" s="56" t="s">
        <v>109</v>
      </c>
      <c r="M13" s="1" t="s">
        <v>73</v>
      </c>
      <c r="N13" s="1"/>
      <c r="O13" s="66" t="s">
        <v>127</v>
      </c>
      <c r="P13" s="1"/>
      <c r="Q13" s="1" t="s">
        <v>66</v>
      </c>
      <c r="R13" s="34"/>
      <c r="S13" s="35">
        <v>7.7</v>
      </c>
      <c r="T13" s="36">
        <v>0</v>
      </c>
      <c r="U13" s="37">
        <v>8.5</v>
      </c>
      <c r="V13" s="11"/>
      <c r="W13" s="1" t="s">
        <v>3</v>
      </c>
      <c r="X13" s="49">
        <v>52</v>
      </c>
      <c r="Y13" s="49">
        <v>42</v>
      </c>
      <c r="Z13" s="49">
        <v>19</v>
      </c>
      <c r="AA13" s="35">
        <v>2</v>
      </c>
      <c r="AB13" s="10">
        <v>2</v>
      </c>
      <c r="AC13" s="53">
        <v>4.1000000000000002E-2</v>
      </c>
      <c r="AD13" s="39">
        <v>3171</v>
      </c>
      <c r="AE13" s="1">
        <v>3750</v>
      </c>
      <c r="AF13" s="40">
        <v>1.18</v>
      </c>
      <c r="AG13" s="1" t="s">
        <v>85</v>
      </c>
      <c r="AH13" s="41">
        <v>0.14399999999999999</v>
      </c>
      <c r="AI13" s="40">
        <v>1.22</v>
      </c>
      <c r="AJ13" s="40">
        <v>10.9</v>
      </c>
      <c r="AK13" s="41">
        <v>0.02</v>
      </c>
      <c r="AL13" s="40">
        <v>0.28999999999999998</v>
      </c>
      <c r="AM13" s="41"/>
      <c r="AN13" s="40">
        <v>0</v>
      </c>
      <c r="AO13" s="41"/>
      <c r="AP13" s="40">
        <v>0</v>
      </c>
      <c r="AQ13" s="41"/>
      <c r="AR13" s="40">
        <v>0</v>
      </c>
      <c r="AS13" s="1" t="s">
        <v>76</v>
      </c>
      <c r="AT13" s="41">
        <v>0.05</v>
      </c>
      <c r="AU13" s="40">
        <v>0.72</v>
      </c>
      <c r="AV13" s="40" t="s">
        <v>77</v>
      </c>
      <c r="AW13" s="41">
        <v>5.0000000000000001E-3</v>
      </c>
      <c r="AX13" s="40">
        <v>7.0000000000000007E-2</v>
      </c>
      <c r="AY13" s="40"/>
      <c r="AZ13" s="41"/>
      <c r="BA13" s="40">
        <v>0</v>
      </c>
      <c r="BB13" s="40">
        <v>1.01</v>
      </c>
      <c r="BC13" s="40">
        <v>11.91</v>
      </c>
      <c r="BD13" s="42">
        <v>0.16889999999999999</v>
      </c>
      <c r="BE13" s="11">
        <v>14.33</v>
      </c>
      <c r="BF13" s="11">
        <v>29.99</v>
      </c>
      <c r="BG13" s="11">
        <v>14.33</v>
      </c>
      <c r="BH13" s="42">
        <v>0.5222</v>
      </c>
      <c r="BI13" s="10">
        <v>1250</v>
      </c>
      <c r="BJ13" s="40">
        <v>14887.5</v>
      </c>
      <c r="BK13" s="40">
        <v>17912.5</v>
      </c>
    </row>
    <row r="14" spans="1:66" ht="90">
      <c r="A14" s="33">
        <v>3</v>
      </c>
      <c r="B14" s="1"/>
      <c r="C14" s="1"/>
      <c r="D14" s="1" t="s">
        <v>8</v>
      </c>
      <c r="E14" s="1" t="s">
        <v>6</v>
      </c>
      <c r="F14" s="1" t="s">
        <v>5</v>
      </c>
      <c r="G14" s="1" t="s">
        <v>96</v>
      </c>
      <c r="H14" s="1" t="s">
        <v>97</v>
      </c>
      <c r="I14" s="56" t="s">
        <v>135</v>
      </c>
      <c r="J14" s="1" t="s">
        <v>98</v>
      </c>
      <c r="K14" s="55" t="s">
        <v>84</v>
      </c>
      <c r="L14" s="56" t="s">
        <v>110</v>
      </c>
      <c r="M14" s="1" t="s">
        <v>73</v>
      </c>
      <c r="N14" s="1"/>
      <c r="O14" s="66" t="s">
        <v>128</v>
      </c>
      <c r="P14" s="1"/>
      <c r="Q14" s="1" t="s">
        <v>66</v>
      </c>
      <c r="R14" s="34"/>
      <c r="S14" s="35">
        <v>7.7</v>
      </c>
      <c r="T14" s="36">
        <v>0</v>
      </c>
      <c r="U14" s="37">
        <v>9.8000000000000007</v>
      </c>
      <c r="V14" s="11"/>
      <c r="W14" s="1" t="s">
        <v>3</v>
      </c>
      <c r="X14" s="49">
        <v>52</v>
      </c>
      <c r="Y14" s="49">
        <v>42</v>
      </c>
      <c r="Z14" s="49">
        <v>23</v>
      </c>
      <c r="AA14" s="35">
        <v>2</v>
      </c>
      <c r="AB14" s="10">
        <v>2</v>
      </c>
      <c r="AC14" s="53">
        <v>0.05</v>
      </c>
      <c r="AD14" s="39">
        <v>2600</v>
      </c>
      <c r="AE14" s="1">
        <v>3750</v>
      </c>
      <c r="AF14" s="40">
        <v>1.44</v>
      </c>
      <c r="AG14" s="1" t="s">
        <v>85</v>
      </c>
      <c r="AH14" s="41">
        <v>0.14399999999999999</v>
      </c>
      <c r="AI14" s="40">
        <v>1.41</v>
      </c>
      <c r="AJ14" s="40">
        <v>12.65</v>
      </c>
      <c r="AK14" s="41">
        <v>0.02</v>
      </c>
      <c r="AL14" s="40">
        <v>0.33</v>
      </c>
      <c r="AM14" s="41"/>
      <c r="AN14" s="40">
        <v>0</v>
      </c>
      <c r="AO14" s="41"/>
      <c r="AP14" s="40">
        <v>0</v>
      </c>
      <c r="AQ14" s="41"/>
      <c r="AR14" s="40">
        <v>0</v>
      </c>
      <c r="AS14" s="1" t="s">
        <v>76</v>
      </c>
      <c r="AT14" s="41">
        <v>0.05</v>
      </c>
      <c r="AU14" s="40">
        <v>0.83</v>
      </c>
      <c r="AV14" s="40" t="s">
        <v>77</v>
      </c>
      <c r="AW14" s="41">
        <v>5.0000000000000001E-3</v>
      </c>
      <c r="AX14" s="40">
        <v>0.08</v>
      </c>
      <c r="AY14" s="40"/>
      <c r="AZ14" s="41"/>
      <c r="BA14" s="40">
        <v>0</v>
      </c>
      <c r="BB14" s="40">
        <v>1.1599999999999999</v>
      </c>
      <c r="BC14" s="40">
        <v>13.81</v>
      </c>
      <c r="BD14" s="42">
        <v>0.1656</v>
      </c>
      <c r="BE14" s="11">
        <v>16.55</v>
      </c>
      <c r="BF14" s="11">
        <v>34.99</v>
      </c>
      <c r="BG14" s="11">
        <v>16.55</v>
      </c>
      <c r="BH14" s="42">
        <v>0.52700000000000002</v>
      </c>
      <c r="BI14" s="10">
        <v>1250</v>
      </c>
      <c r="BJ14" s="40">
        <v>17262.5</v>
      </c>
      <c r="BK14" s="40">
        <v>20687.5</v>
      </c>
    </row>
    <row r="15" spans="1:66" ht="105">
      <c r="A15" s="33">
        <v>1</v>
      </c>
      <c r="B15" s="1"/>
      <c r="C15" s="1"/>
      <c r="D15" s="1" t="s">
        <v>9</v>
      </c>
      <c r="E15" s="1" t="s">
        <v>71</v>
      </c>
      <c r="F15" s="1" t="s">
        <v>5</v>
      </c>
      <c r="G15" s="1" t="s">
        <v>99</v>
      </c>
      <c r="H15" s="1" t="s">
        <v>100</v>
      </c>
      <c r="I15" s="1" t="s">
        <v>101</v>
      </c>
      <c r="J15" s="1" t="s">
        <v>102</v>
      </c>
      <c r="K15" s="55" t="s">
        <v>103</v>
      </c>
      <c r="L15" s="56" t="s">
        <v>107</v>
      </c>
      <c r="M15" s="1" t="s">
        <v>73</v>
      </c>
      <c r="N15" s="1"/>
      <c r="O15" s="67" t="s">
        <v>129</v>
      </c>
      <c r="P15" s="1"/>
      <c r="Q15" s="1" t="s">
        <v>66</v>
      </c>
      <c r="R15" s="34"/>
      <c r="S15" s="35">
        <v>7.7</v>
      </c>
      <c r="T15" s="36"/>
      <c r="U15" s="37">
        <v>6.75</v>
      </c>
      <c r="V15" s="11"/>
      <c r="W15" s="1" t="s">
        <v>3</v>
      </c>
      <c r="X15" s="49">
        <v>45</v>
      </c>
      <c r="Y15" s="49">
        <v>40</v>
      </c>
      <c r="Z15" s="49">
        <v>33</v>
      </c>
      <c r="AA15" s="35">
        <v>2</v>
      </c>
      <c r="AB15" s="10">
        <v>2</v>
      </c>
      <c r="AC15" s="53">
        <v>5.8999999999999997E-2</v>
      </c>
      <c r="AD15" s="39">
        <v>2203</v>
      </c>
      <c r="AE15" s="1">
        <v>3750</v>
      </c>
      <c r="AF15" s="40">
        <v>1.7</v>
      </c>
      <c r="AG15" s="1" t="s">
        <v>92</v>
      </c>
      <c r="AH15" s="41">
        <v>0.17299999999999999</v>
      </c>
      <c r="AI15" s="40">
        <v>1.17</v>
      </c>
      <c r="AJ15" s="40">
        <v>9.6199999999999992</v>
      </c>
      <c r="AK15" s="41">
        <v>0.02</v>
      </c>
      <c r="AL15" s="40">
        <v>0.24</v>
      </c>
      <c r="AM15" s="41"/>
      <c r="AN15" s="40">
        <v>0</v>
      </c>
      <c r="AO15" s="41"/>
      <c r="AP15" s="40">
        <v>0</v>
      </c>
      <c r="AQ15" s="41"/>
      <c r="AR15" s="40">
        <v>0</v>
      </c>
      <c r="AS15" s="1" t="s">
        <v>104</v>
      </c>
      <c r="AT15" s="41">
        <v>0.06</v>
      </c>
      <c r="AU15" s="40">
        <v>0.73</v>
      </c>
      <c r="AV15" s="40" t="s">
        <v>77</v>
      </c>
      <c r="AW15" s="41">
        <v>5.0000000000000001E-3</v>
      </c>
      <c r="AX15" s="40">
        <v>0.06</v>
      </c>
      <c r="AY15" s="40"/>
      <c r="AZ15" s="41"/>
      <c r="BA15" s="40">
        <v>0</v>
      </c>
      <c r="BB15" s="40">
        <v>0.97</v>
      </c>
      <c r="BC15" s="40">
        <v>10.59</v>
      </c>
      <c r="BD15" s="42">
        <v>0.12620000000000001</v>
      </c>
      <c r="BE15" s="11">
        <v>12.12</v>
      </c>
      <c r="BF15" s="11">
        <v>24.99</v>
      </c>
      <c r="BG15" s="11">
        <v>12.12</v>
      </c>
      <c r="BH15" s="42">
        <v>0.51500000000000001</v>
      </c>
      <c r="BI15" s="10">
        <v>340</v>
      </c>
      <c r="BJ15" s="40">
        <v>3600.6</v>
      </c>
      <c r="BK15" s="40">
        <v>4120.8</v>
      </c>
    </row>
    <row r="16" spans="1:66" ht="105">
      <c r="A16" s="33">
        <v>2</v>
      </c>
      <c r="B16" s="1"/>
      <c r="C16" s="1"/>
      <c r="D16" s="1" t="s">
        <v>9</v>
      </c>
      <c r="E16" s="1" t="s">
        <v>71</v>
      </c>
      <c r="F16" s="1" t="s">
        <v>5</v>
      </c>
      <c r="G16" s="1" t="s">
        <v>99</v>
      </c>
      <c r="H16" s="1" t="s">
        <v>100</v>
      </c>
      <c r="I16" s="1" t="s">
        <v>101</v>
      </c>
      <c r="J16" s="1" t="s">
        <v>102</v>
      </c>
      <c r="K16" s="55" t="s">
        <v>103</v>
      </c>
      <c r="L16" s="56" t="s">
        <v>108</v>
      </c>
      <c r="M16" s="1" t="s">
        <v>73</v>
      </c>
      <c r="N16" s="1"/>
      <c r="O16" s="67" t="s">
        <v>130</v>
      </c>
      <c r="P16" s="1"/>
      <c r="Q16" s="1" t="s">
        <v>66</v>
      </c>
      <c r="R16" s="34"/>
      <c r="S16" s="35">
        <v>7.7</v>
      </c>
      <c r="T16" s="36"/>
      <c r="U16" s="37">
        <v>8.17</v>
      </c>
      <c r="V16" s="11"/>
      <c r="W16" s="1" t="s">
        <v>3</v>
      </c>
      <c r="X16" s="49">
        <v>45</v>
      </c>
      <c r="Y16" s="49">
        <v>40</v>
      </c>
      <c r="Z16" s="49">
        <v>38</v>
      </c>
      <c r="AA16" s="35">
        <v>2</v>
      </c>
      <c r="AB16" s="10">
        <v>2</v>
      </c>
      <c r="AC16" s="53">
        <v>6.8000000000000005E-2</v>
      </c>
      <c r="AD16" s="39">
        <v>1912</v>
      </c>
      <c r="AE16" s="1">
        <v>3750</v>
      </c>
      <c r="AF16" s="40">
        <v>1.96</v>
      </c>
      <c r="AG16" s="1" t="s">
        <v>93</v>
      </c>
      <c r="AH16" s="41">
        <v>0.17299999999999999</v>
      </c>
      <c r="AI16" s="40">
        <v>1.41</v>
      </c>
      <c r="AJ16" s="40">
        <v>11.54</v>
      </c>
      <c r="AK16" s="41">
        <v>0.02</v>
      </c>
      <c r="AL16" s="40">
        <v>0.28999999999999998</v>
      </c>
      <c r="AM16" s="41"/>
      <c r="AN16" s="40">
        <v>0</v>
      </c>
      <c r="AO16" s="41"/>
      <c r="AP16" s="40">
        <v>0</v>
      </c>
      <c r="AQ16" s="41"/>
      <c r="AR16" s="40">
        <v>0</v>
      </c>
      <c r="AS16" s="1" t="s">
        <v>104</v>
      </c>
      <c r="AT16" s="41">
        <v>0.06</v>
      </c>
      <c r="AU16" s="40">
        <v>0.86</v>
      </c>
      <c r="AV16" s="40" t="s">
        <v>77</v>
      </c>
      <c r="AW16" s="41">
        <v>5.0000000000000001E-3</v>
      </c>
      <c r="AX16" s="40">
        <v>7.0000000000000007E-2</v>
      </c>
      <c r="AY16" s="40"/>
      <c r="AZ16" s="41"/>
      <c r="BA16" s="40">
        <v>0</v>
      </c>
      <c r="BB16" s="40">
        <v>1.1499999999999999</v>
      </c>
      <c r="BC16" s="40">
        <v>12.69</v>
      </c>
      <c r="BD16" s="42">
        <v>0.11940000000000001</v>
      </c>
      <c r="BE16" s="11">
        <v>14.41</v>
      </c>
      <c r="BF16" s="11">
        <v>29.99</v>
      </c>
      <c r="BG16" s="11">
        <v>14.41</v>
      </c>
      <c r="BH16" s="42">
        <v>0.51949999999999996</v>
      </c>
      <c r="BI16" s="10">
        <v>420</v>
      </c>
      <c r="BJ16" s="40">
        <v>5329.8</v>
      </c>
      <c r="BK16" s="40">
        <v>6052.2</v>
      </c>
    </row>
    <row r="17" spans="1:63" ht="105">
      <c r="A17" s="33">
        <v>3</v>
      </c>
      <c r="B17" s="1"/>
      <c r="C17" s="1"/>
      <c r="D17" s="1" t="s">
        <v>9</v>
      </c>
      <c r="E17" s="1" t="s">
        <v>71</v>
      </c>
      <c r="F17" s="1" t="s">
        <v>5</v>
      </c>
      <c r="G17" s="1" t="s">
        <v>99</v>
      </c>
      <c r="H17" s="1" t="s">
        <v>100</v>
      </c>
      <c r="I17" s="1" t="s">
        <v>101</v>
      </c>
      <c r="J17" s="1" t="s">
        <v>102</v>
      </c>
      <c r="K17" s="55" t="s">
        <v>103</v>
      </c>
      <c r="L17" s="56" t="s">
        <v>109</v>
      </c>
      <c r="M17" s="1" t="s">
        <v>73</v>
      </c>
      <c r="N17" s="1"/>
      <c r="O17" s="67" t="s">
        <v>131</v>
      </c>
      <c r="P17" s="1"/>
      <c r="Q17" s="1" t="s">
        <v>66</v>
      </c>
      <c r="R17" s="34"/>
      <c r="S17" s="35">
        <v>7.7</v>
      </c>
      <c r="T17" s="36"/>
      <c r="U17" s="37">
        <v>8.83</v>
      </c>
      <c r="V17" s="11"/>
      <c r="W17" s="1" t="s">
        <v>3</v>
      </c>
      <c r="X17" s="49">
        <v>45</v>
      </c>
      <c r="Y17" s="49">
        <v>40</v>
      </c>
      <c r="Z17" s="49">
        <v>40</v>
      </c>
      <c r="AA17" s="35">
        <v>2</v>
      </c>
      <c r="AB17" s="10">
        <v>2</v>
      </c>
      <c r="AC17" s="53">
        <v>7.1999999999999995E-2</v>
      </c>
      <c r="AD17" s="39">
        <v>1806</v>
      </c>
      <c r="AE17" s="1">
        <v>3750</v>
      </c>
      <c r="AF17" s="40">
        <v>2.08</v>
      </c>
      <c r="AG17" s="1" t="s">
        <v>94</v>
      </c>
      <c r="AH17" s="41">
        <v>0.17299999999999999</v>
      </c>
      <c r="AI17" s="40">
        <v>1.53</v>
      </c>
      <c r="AJ17" s="40">
        <v>12.44</v>
      </c>
      <c r="AK17" s="41">
        <v>0.02</v>
      </c>
      <c r="AL17" s="40">
        <v>0.33</v>
      </c>
      <c r="AM17" s="41"/>
      <c r="AN17" s="40">
        <v>0</v>
      </c>
      <c r="AO17" s="41"/>
      <c r="AP17" s="40">
        <v>0</v>
      </c>
      <c r="AQ17" s="41"/>
      <c r="AR17" s="40">
        <v>0</v>
      </c>
      <c r="AS17" s="1" t="s">
        <v>104</v>
      </c>
      <c r="AT17" s="41">
        <v>0.06</v>
      </c>
      <c r="AU17" s="40">
        <v>0.99</v>
      </c>
      <c r="AV17" s="40" t="s">
        <v>77</v>
      </c>
      <c r="AW17" s="41">
        <v>5.0000000000000001E-3</v>
      </c>
      <c r="AX17" s="40">
        <v>0.08</v>
      </c>
      <c r="AY17" s="40"/>
      <c r="AZ17" s="41"/>
      <c r="BA17" s="40">
        <v>0</v>
      </c>
      <c r="BB17" s="40">
        <v>1.32</v>
      </c>
      <c r="BC17" s="40">
        <v>13.76</v>
      </c>
      <c r="BD17" s="42">
        <v>0.16200000000000001</v>
      </c>
      <c r="BE17" s="11">
        <v>16.420000000000002</v>
      </c>
      <c r="BF17" s="11">
        <v>32.99</v>
      </c>
      <c r="BG17" s="11">
        <v>16.420000000000002</v>
      </c>
      <c r="BH17" s="42">
        <v>0.50229999999999997</v>
      </c>
      <c r="BI17" s="10">
        <v>1700</v>
      </c>
      <c r="BJ17" s="40">
        <v>23392</v>
      </c>
      <c r="BK17" s="40">
        <v>27914</v>
      </c>
    </row>
    <row r="18" spans="1:63" ht="105">
      <c r="A18" s="33">
        <v>4</v>
      </c>
      <c r="B18" s="1"/>
      <c r="C18" s="1"/>
      <c r="D18" s="1" t="s">
        <v>9</v>
      </c>
      <c r="E18" s="1" t="s">
        <v>71</v>
      </c>
      <c r="F18" s="1" t="s">
        <v>5</v>
      </c>
      <c r="G18" s="1" t="s">
        <v>99</v>
      </c>
      <c r="H18" s="1" t="s">
        <v>100</v>
      </c>
      <c r="I18" s="1" t="s">
        <v>101</v>
      </c>
      <c r="J18" s="1" t="s">
        <v>102</v>
      </c>
      <c r="K18" s="55" t="s">
        <v>103</v>
      </c>
      <c r="L18" s="56" t="s">
        <v>110</v>
      </c>
      <c r="M18" s="1" t="s">
        <v>73</v>
      </c>
      <c r="N18" s="1"/>
      <c r="O18" s="67" t="s">
        <v>132</v>
      </c>
      <c r="P18" s="1"/>
      <c r="Q18" s="1" t="s">
        <v>66</v>
      </c>
      <c r="R18" s="34"/>
      <c r="S18" s="35">
        <v>7.7</v>
      </c>
      <c r="T18" s="36"/>
      <c r="U18" s="37">
        <v>10.47</v>
      </c>
      <c r="V18" s="11"/>
      <c r="W18" s="1" t="s">
        <v>3</v>
      </c>
      <c r="X18" s="49">
        <v>45</v>
      </c>
      <c r="Y18" s="49">
        <v>40</v>
      </c>
      <c r="Z18" s="49">
        <v>45</v>
      </c>
      <c r="AA18" s="35">
        <v>2</v>
      </c>
      <c r="AB18" s="10">
        <v>2</v>
      </c>
      <c r="AC18" s="53">
        <v>8.1000000000000003E-2</v>
      </c>
      <c r="AD18" s="39">
        <v>1605</v>
      </c>
      <c r="AE18" s="1">
        <v>3750</v>
      </c>
      <c r="AF18" s="40">
        <v>2.34</v>
      </c>
      <c r="AG18" s="1" t="s">
        <v>95</v>
      </c>
      <c r="AH18" s="41">
        <v>0.17299999999999999</v>
      </c>
      <c r="AI18" s="40">
        <v>1.81</v>
      </c>
      <c r="AJ18" s="40">
        <v>14.62</v>
      </c>
      <c r="AK18" s="41">
        <v>0.02</v>
      </c>
      <c r="AL18" s="40">
        <v>0.38</v>
      </c>
      <c r="AM18" s="41"/>
      <c r="AN18" s="40">
        <v>0</v>
      </c>
      <c r="AO18" s="41"/>
      <c r="AP18" s="40">
        <v>0</v>
      </c>
      <c r="AQ18" s="41"/>
      <c r="AR18" s="40">
        <v>0</v>
      </c>
      <c r="AS18" s="1" t="s">
        <v>104</v>
      </c>
      <c r="AT18" s="41">
        <v>0.06</v>
      </c>
      <c r="AU18" s="40">
        <v>1.1399999999999999</v>
      </c>
      <c r="AV18" s="40" t="s">
        <v>77</v>
      </c>
      <c r="AW18" s="41">
        <v>5.0000000000000001E-3</v>
      </c>
      <c r="AX18" s="40">
        <v>0.1</v>
      </c>
      <c r="AY18" s="40"/>
      <c r="AZ18" s="41"/>
      <c r="BA18" s="40">
        <v>0</v>
      </c>
      <c r="BB18" s="40">
        <v>1.52</v>
      </c>
      <c r="BC18" s="40">
        <v>16.14</v>
      </c>
      <c r="BD18" s="42">
        <v>0.151</v>
      </c>
      <c r="BE18" s="11">
        <v>19.010000000000002</v>
      </c>
      <c r="BF18" s="11">
        <v>37.99</v>
      </c>
      <c r="BG18" s="11">
        <v>19.010000000000002</v>
      </c>
      <c r="BH18" s="42">
        <v>0.49959999999999999</v>
      </c>
      <c r="BI18" s="10">
        <v>1200</v>
      </c>
      <c r="BJ18" s="40">
        <v>19368</v>
      </c>
      <c r="BK18" s="40">
        <v>22812</v>
      </c>
    </row>
  </sheetData>
  <sheetProtection insertRows="0" deleteRows="0" sort="0"/>
  <protectedRanges>
    <protectedRange sqref="AQ4:BD18 AQ1:AR1 AV1 AY1 L19:BA143 AQ2:AU3 AX2:BD3 BF2:BF18 BH2:BI18 L2:N18 P2:AP18 A2:J143" name="Range1"/>
    <protectedRange sqref="K2:K148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8421AC4-1A6B-4E07-834C-8AF6D0E92497}">
          <x14:formula1>
            <xm:f>#REF!</xm:f>
          </x14:formula1>
          <xm:sqref>D2:D18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W2:W18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Q2:Q18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F2:F18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E4:E18</xm:sqref>
        </x14:dataValidation>
        <x14:dataValidation type="list" allowBlank="1" showInputMessage="1" showErrorMessage="1" xr:uid="{D0068E15-E067-4F10-B630-28E033D1FE90}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2026-07-07T06:19:05Z</dcterms:modified>
</cp:coreProperties>
</file>