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AC4A098F-9890-4715-9D4D-51CCBB4A1B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definedNames>
    <definedName name="a">#REF!,#REF!,#REF!,#REF!,#REF!,#REF!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#REF!</definedName>
    <definedName name="ADUL">#REF!</definedName>
    <definedName name="APL">#REF!</definedName>
    <definedName name="ART">#REF!</definedName>
    <definedName name="Artwork">#REF!</definedName>
    <definedName name="as">#REF!</definedName>
    <definedName name="AssortedSKU_Range">#REF!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F">#REF!</definedName>
    <definedName name="bigidea">#REF!</definedName>
    <definedName name="Blankets_Throws">#REF!</definedName>
    <definedName name="BLK">#REF!</definedName>
    <definedName name="BRAND">#REF!</definedName>
    <definedName name="Branded">#REF!</definedName>
    <definedName name="brands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se_Freight_Range">#REF!</definedName>
    <definedName name="Categories">#REF!</definedName>
    <definedName name="CATEGORY">#REF!</definedName>
    <definedName name="categoryfinal">#REF!</definedName>
    <definedName name="chargeback">#REF!</definedName>
    <definedName name="CL">#REF!</definedName>
    <definedName name="class1">#REF!</definedName>
    <definedName name="class2">#REF!</definedName>
    <definedName name="class3">#REF!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#REF!</definedName>
    <definedName name="COLOR_FAMILY">#REF!</definedName>
    <definedName name="colour">#REF!</definedName>
    <definedName name="COO_Dest">#REF!:#REF!</definedName>
    <definedName name="COOCountry_Range">#REF!</definedName>
    <definedName name="COODest_Range">#REF!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#REF!</definedName>
    <definedName name="crs">#REF!</definedName>
    <definedName name="Cycle">#REF!</definedName>
    <definedName name="d">#REF!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#REF!</definedName>
    <definedName name="Decorative_Accessories">#REF!</definedName>
    <definedName name="Decorative_Pillows_Inserts_Covers">#REF!</definedName>
    <definedName name="del">#REF!</definedName>
    <definedName name="den">#REF!</definedName>
    <definedName name="Description1_Range">#REF!</definedName>
    <definedName name="Description2_Range">#REF!</definedName>
    <definedName name="DesignStrat">#REF!</definedName>
    <definedName name="diffgrp">#REF!</definedName>
    <definedName name="DIFFS">#REF!</definedName>
    <definedName name="division">#REF!</definedName>
    <definedName name="Division1">#REF!</definedName>
    <definedName name="Down_Comforters">#REF!</definedName>
    <definedName name="Duvet_Covers">#REF!</definedName>
    <definedName name="Electrics">#REF!</definedName>
    <definedName name="Exchange_Rate">#REF!</definedName>
    <definedName name="FASHION">#REF!</definedName>
    <definedName name="Feature_Master">#REF!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eatures">#REF!</definedName>
    <definedName name="FIFRACompliance_Range">#REF!</definedName>
    <definedName name="FIFRAExemption_Range">#REF!</definedName>
    <definedName name="finalports">#REF!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#REF!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#REF!</definedName>
    <definedName name="FUR">#REF!</definedName>
    <definedName name="FYE10_Features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#REF!</definedName>
    <definedName name="hanger2">#REF!</definedName>
    <definedName name="Home_Décor">#REF!</definedName>
    <definedName name="Home_Décor.">#REF!</definedName>
    <definedName name="implmentationWeek">#REF!</definedName>
    <definedName name="INITIALBUY">#REF!</definedName>
    <definedName name="JLA">#REF!</definedName>
    <definedName name="KD">#REF!</definedName>
    <definedName name="Kids_Bath">#REF!</definedName>
    <definedName name="Kids_or_Teen">#REF!</definedName>
    <definedName name="LGT">#REF!</definedName>
    <definedName name="LicensedProduct_Range">#REF!</definedName>
    <definedName name="LIFESTYLE">#REF!</definedName>
    <definedName name="Lighting_or_Candleholders">#REF!</definedName>
    <definedName name="LOCALIZATION__PRICEPOINT">#REF!</definedName>
    <definedName name="loctype">#REF!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M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#REF!</definedName>
    <definedName name="ORDERTYPE">#REF!</definedName>
    <definedName name="OTB">#REF!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#REF!</definedName>
    <definedName name="PackageType">#REF!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#REF!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#REF!</definedName>
    <definedName name="po_type">#REF!</definedName>
    <definedName name="PORT_IFF">#REF!</definedName>
    <definedName name="ports">#REF!</definedName>
    <definedName name="PortSeq">#REF!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#REF!</definedName>
    <definedName name="PrevBuy">#REF!</definedName>
    <definedName name="PRICE">#REF!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#REF!</definedName>
    <definedName name="QSFOB_2">"'file://192.168.20.8/beyond%20basic/slard%20-%20design/customs%20memo/master%20copy%20quote%20sheet%202.xls'#$q1.$c$38"</definedName>
    <definedName name="Quilts">#REF!</definedName>
    <definedName name="RateSeq">#REF!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US_O_YN_Range">#REF!</definedName>
    <definedName name="RoutingDesc">#REF!</definedName>
    <definedName name="RUG">#REF!</definedName>
    <definedName name="runnum">#REF!</definedName>
    <definedName name="saetwe">#REF!</definedName>
    <definedName name="scalenum">#REF!</definedName>
    <definedName name="Season">#REF!</definedName>
    <definedName name="Seasonal">#REF!</definedName>
    <definedName name="SellUnits_Range">#REF!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#REF!</definedName>
    <definedName name="ssn_code">#REF!</definedName>
    <definedName name="ssn_phase">#REF!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#REF!</definedName>
    <definedName name="SUPPLIER">#REF!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#REF!</definedName>
    <definedName name="TERMS">#REF!</definedName>
    <definedName name="THEME">#REF!</definedName>
    <definedName name="TICKET">#REF!</definedName>
    <definedName name="ticket2">#REF!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#REF!</definedName>
    <definedName name="UDA3A">#REF!</definedName>
    <definedName name="UDA3B">#REF!</definedName>
    <definedName name="UNIT">#REF!</definedName>
    <definedName name="upc">#REF!</definedName>
    <definedName name="UPC1A">#REF!</definedName>
    <definedName name="UPC2A">#REF!</definedName>
    <definedName name="Upload">#REF!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#REF!</definedName>
    <definedName name="VendorType">#REF!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#REF!</definedName>
    <definedName name="WIN">#REF!</definedName>
    <definedName name="Window_Treatments_Hardware_Accessories">#REF!</definedName>
    <definedName name="Window_Treatments_Hardware_Accessories.">#REF!</definedName>
    <definedName name="wood">#REF!</definedName>
    <definedName name="World1">#REF!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#REF!</definedName>
    <definedName name="YNES">#REF!</definedName>
    <definedName name="YOUT">#REF!</definedName>
    <definedName name="阿萨德股份">#REF!</definedName>
    <definedName name="先说说">#REF!</definedName>
    <definedName name="正确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" i="8" l="1"/>
  <c r="AI2" i="8"/>
  <c r="BC3" i="8" l="1"/>
  <c r="AT3" i="8"/>
  <c r="AQ3" i="8"/>
  <c r="AN3" i="8"/>
  <c r="AL3" i="8"/>
  <c r="AD3" i="8"/>
  <c r="AE3" i="8" s="1"/>
  <c r="AG3" i="8" s="1"/>
  <c r="AU3" i="8" l="1"/>
  <c r="AV3" i="8" s="1"/>
  <c r="AJ3" i="8"/>
  <c r="AQ2" i="8"/>
  <c r="BB3" i="8" l="1"/>
  <c r="AW3" i="8"/>
  <c r="BC2" i="8" l="1"/>
  <c r="AT2" i="8"/>
  <c r="AN2" i="8"/>
  <c r="AL2" i="8"/>
  <c r="AD2" i="8"/>
  <c r="AE2" i="8" s="1"/>
  <c r="AG2" i="8" s="1"/>
  <c r="AJ2" i="8"/>
  <c r="AU2" i="8" l="1"/>
  <c r="AV2" i="8" s="1"/>
  <c r="BB2" i="8" s="1"/>
  <c r="AW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DBA8482B-B3EC-4189-ABFB-4011FD9467D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C36F1D08-FCFE-4F02-B4C9-E1DA3FFEB4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A8730FFE-8900-4FC3-89D2-A16897652832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5800745D-4ACC-4967-80E8-03019040F8C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4B8B4C00-4315-4FDA-B84A-9BD8C32625D3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7E76AF67-6CCC-477C-85E4-5B18639BBF42}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 xr:uid="{B86CD806-719A-4631-984E-07584738E12B}">
      <text>
        <r>
          <rPr>
            <sz val="11"/>
            <rFont val="Calibri"/>
            <family val="2"/>
          </rPr>
          <t>[JLA FOB Price Quote (Value)]*[Rebate/Co-op %]</t>
        </r>
      </text>
    </comment>
    <comment ref="AQ1" authorId="0" shapeId="0" xr:uid="{126972AE-9D4F-4B86-8E0F-316017639581}">
      <text>
        <r>
          <rPr>
            <sz val="11"/>
            <rFont val="Calibri"/>
            <family val="2"/>
          </rPr>
          <t>[JLA FOB Price Quote (Value)]*[Load 1 %]</t>
        </r>
      </text>
    </comment>
    <comment ref="AT1" authorId="0" shapeId="0" xr:uid="{58696756-C5DA-4176-9D23-0C1B68C8B6D1}">
      <text>
        <r>
          <rPr>
            <sz val="11"/>
            <rFont val="Calibri"/>
            <family val="2"/>
          </rPr>
          <t>[JLA FOB Price Quote (Value)]*[Load 2 %]</t>
        </r>
      </text>
    </comment>
    <comment ref="AU1" authorId="0" shapeId="0" xr:uid="{75800080-3131-406A-8029-F7379E2147F6}">
      <text>
        <r>
          <rPr>
            <sz val="11"/>
            <rFont val="Calibri"/>
            <family val="2"/>
          </rPr>
          <t>[DA $]+[Rebate/Co-op $]+[Load 1 $]+[Load 2 $]</t>
        </r>
      </text>
    </comment>
    <comment ref="AV1" authorId="0" shapeId="0" xr:uid="{7BC7CD7B-9984-4C39-8052-23168EA0BA7F}">
      <text>
        <r>
          <rPr>
            <sz val="11"/>
            <rFont val="Calibri"/>
            <family val="2"/>
          </rPr>
          <t>[FOB Cost $ (Value)]+[DI Total Load $]</t>
        </r>
      </text>
    </comment>
    <comment ref="AW1" authorId="0" shapeId="0" xr:uid="{B5284972-8E7C-4F38-8986-B3AAF9FDADAA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BB1" authorId="0" shapeId="0" xr:uid="{D4E2EB31-8A29-4539-BB4B-FE08B9451D84}">
      <text>
        <r>
          <rPr>
            <sz val="11"/>
            <rFont val="Calibri"/>
            <family val="2"/>
          </rPr>
          <t>[FOB Cost with Load $]*[Total Quantity]</t>
        </r>
      </text>
    </comment>
    <comment ref="BC1" authorId="0" shapeId="0" xr:uid="{10CBD64D-17BD-4414-BA92-D97E32C745F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<sst xmlns="http://schemas.openxmlformats.org/spreadsheetml/2006/main" count="85" uniqueCount="73">
  <si>
    <t>Brand</t>
  </si>
  <si>
    <t>Package Type</t>
  </si>
  <si>
    <t>Licensor</t>
  </si>
  <si>
    <t>Normal</t>
  </si>
  <si>
    <t>THROW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</si>
  <si>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</si>
  <si>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</si>
  <si>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</si>
  <si>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</si>
  <si>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</si>
  <si>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</si>
  <si>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</si>
  <si>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</si>
  <si>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</si>
  <si>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</si>
  <si>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</si>
  <si>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</si>
  <si>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</si>
  <si>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</si>
  <si>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</si>
  <si>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</si>
  <si>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</si>
  <si>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</si>
  <si>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</si>
  <si>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</si>
  <si>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</si>
  <si>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</si>
  <si>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</si>
  <si>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</si>
  <si>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</si>
  <si>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</si>
  <si>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</si>
  <si>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</si>
  <si>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</si>
  <si>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</si>
  <si>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</si>
  <si>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</si>
  <si>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</si>
  <si>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</si>
  <si>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</si>
  <si>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</si>
  <si>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</si>
  <si>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</si>
  <si>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</si>
  <si>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</si>
  <si>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</si>
  <si>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</si>
  <si>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</si>
  <si>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</si>
  <si>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</si>
  <si>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</si>
  <si>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</si>
  <si>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</si>
  <si>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</si>
  <si>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</si>
  <si>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Shanghai, China</t>
  </si>
  <si>
    <t>Material-Short</t>
  </si>
  <si>
    <t>Additional Customer Price</t>
  </si>
  <si>
    <t>Additional Customer Item#</t>
  </si>
  <si>
    <t>Blanket Throw of 100%polyester fabrics</t>
  </si>
  <si>
    <t>6301.40.0020</t>
  </si>
  <si>
    <t>Floral</t>
  </si>
  <si>
    <t>Western</t>
  </si>
  <si>
    <t>Miranda Royalty</t>
  </si>
  <si>
    <t>Miranda</t>
  </si>
  <si>
    <t>Whipstitch Reversible Throw</t>
  </si>
  <si>
    <t>100%polyester bonded printed microvelour, 180gsm each side. Whipstitch edge</t>
  </si>
  <si>
    <t>Miranda 4%</t>
  </si>
  <si>
    <t>Blanket Throw of 100%polyester fabrics</t>
    <phoneticPr fontId="13" type="noConversion"/>
  </si>
  <si>
    <t>100%polyester Whipstitch Reversible Throw</t>
    <phoneticPr fontId="13" type="noConversion"/>
  </si>
  <si>
    <t>1 Throw 50"Wx60"L</t>
    <phoneticPr fontId="13" type="noConversion"/>
  </si>
  <si>
    <t>DG50-465</t>
    <phoneticPr fontId="15" type="noConversion"/>
  </si>
  <si>
    <t>DG50-466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</si>
</sst>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8" formatCode="[$¥-804]#,##0.000"/>
    <numFmt numFmtId="190" formatCode="&quot;$&quot;#,##0.0000"/>
    <numFmt numFmtId="191" formatCode="_(* #,##0_);_(* \(#,##0\);_(* &quot;-&quot;??_);_(@_)"/>
    <numFmt numFmtId="193" formatCode="[$-409]mmmm\ d\,\ yyyy;@"/>
    <numFmt numFmtId="196" formatCode="[$¥-804]#,##0.00;[Red][$¥-804]#,##0.00"/>
    <numFmt numFmtId="202" formatCode="[$$-409]#,##0.00;\-[$$-409]#,##0.00"/>
  </numFmts>
  <fonts count="1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Verdana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10" fillId="0" borderId="0">
      <alignment vertical="center"/>
    </xf>
    <xf numFmtId="188" fontId="3" fillId="0" borderId="0"/>
    <xf numFmtId="0" fontId="11" fillId="0" borderId="0">
      <alignment vertical="center"/>
    </xf>
    <xf numFmtId="0" fontId="11" fillId="0" borderId="0">
      <alignment vertical="center"/>
    </xf>
    <xf numFmtId="193" fontId="11" fillId="0" borderId="0">
      <alignment vertical="center"/>
    </xf>
    <xf numFmtId="9" fontId="12" fillId="0" borderId="0" applyFont="0" applyFill="0" applyBorder="0" applyAlignment="0" applyProtection="0"/>
    <xf numFmtId="196" fontId="14" fillId="0" borderId="0">
      <alignment vertical="center"/>
    </xf>
    <xf numFmtId="196" fontId="3" fillId="0" borderId="0">
      <alignment vertical="center"/>
    </xf>
    <xf numFmtId="196" fontId="3" fillId="0" borderId="0">
      <alignment vertical="center"/>
    </xf>
    <xf numFmtId="0" fontId="3" fillId="0" borderId="0"/>
    <xf numFmtId="176" fontId="3" fillId="0" borderId="0"/>
    <xf numFmtId="9" fontId="3" fillId="0" borderId="0"/>
    <xf numFmtId="202" fontId="3" fillId="0" borderId="0"/>
    <xf numFmtId="196" fontId="12" fillId="0" borderId="0"/>
    <xf numFmtId="0" fontId="9" fillId="0" borderId="0">
      <alignment vertical="center"/>
    </xf>
    <xf numFmtId="196" fontId="11" fillId="0" borderId="0"/>
  </cellStyleXfs>
  <cellXfs count="61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79" fontId="1" fillId="5" borderId="1" xfId="0" applyNumberFormat="1" applyFont="1" applyFill="1" applyBorder="1" applyAlignment="1">
      <alignment horizontal="center" wrapText="1"/>
    </xf>
    <xf numFmtId="2" fontId="1" fillId="5" borderId="1" xfId="0" applyNumberFormat="1" applyFont="1" applyFill="1" applyBorder="1" applyAlignment="1">
      <alignment horizontal="center" wrapText="1"/>
    </xf>
    <xf numFmtId="178" fontId="5" fillId="5" borderId="1" xfId="1" applyNumberFormat="1" applyFont="1" applyFill="1" applyBorder="1" applyAlignment="1">
      <alignment wrapText="1"/>
    </xf>
    <xf numFmtId="178" fontId="1" fillId="8" borderId="2" xfId="0" applyNumberFormat="1" applyFont="1" applyFill="1" applyBorder="1" applyAlignment="1">
      <alignment horizontal="center" wrapText="1"/>
    </xf>
    <xf numFmtId="178" fontId="1" fillId="5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5" fillId="7" borderId="1" xfId="1" applyNumberFormat="1" applyFont="1" applyFill="1" applyBorder="1" applyAlignment="1">
      <alignment wrapText="1"/>
    </xf>
    <xf numFmtId="0" fontId="5" fillId="6" borderId="1" xfId="1" applyFont="1" applyFill="1" applyBorder="1" applyAlignment="1">
      <alignment wrapText="1"/>
    </xf>
    <xf numFmtId="178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1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78" fontId="7" fillId="3" borderId="2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5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178" fontId="7" fillId="6" borderId="2" xfId="1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190" fontId="0" fillId="2" borderId="1" xfId="0" applyNumberFormat="1" applyFill="1" applyBorder="1" applyAlignment="1">
      <alignment wrapText="1"/>
    </xf>
    <xf numFmtId="191" fontId="0" fillId="0" borderId="1" xfId="7" applyNumberFormat="1" applyFont="1" applyBorder="1" applyAlignment="1">
      <alignment wrapText="1"/>
    </xf>
    <xf numFmtId="0" fontId="0" fillId="7" borderId="1" xfId="0" applyFill="1" applyBorder="1" applyAlignment="1">
      <alignment wrapText="1"/>
    </xf>
    <xf numFmtId="0" fontId="2" fillId="7" borderId="1" xfId="0" applyFont="1" applyFill="1" applyBorder="1" applyAlignment="1">
      <alignment wrapText="1"/>
    </xf>
    <xf numFmtId="191" fontId="0" fillId="0" borderId="0" xfId="0" applyNumberFormat="1" applyAlignment="1">
      <alignment wrapText="1"/>
    </xf>
    <xf numFmtId="10" fontId="1" fillId="7" borderId="1" xfId="0" applyNumberFormat="1" applyFont="1" applyFill="1" applyBorder="1" applyAlignment="1">
      <alignment horizontal="center" wrapText="1"/>
    </xf>
    <xf numFmtId="10" fontId="6" fillId="7" borderId="1" xfId="0" applyNumberFormat="1" applyFont="1" applyFill="1" applyBorder="1" applyAlignment="1">
      <alignment horizontal="center" wrapText="1"/>
    </xf>
    <xf numFmtId="10" fontId="0" fillId="7" borderId="1" xfId="0" applyNumberFormat="1" applyFill="1" applyBorder="1" applyAlignment="1">
      <alignment wrapText="1"/>
    </xf>
    <xf numFmtId="176" fontId="0" fillId="7" borderId="1" xfId="8" applyFont="1" applyFill="1" applyBorder="1" applyAlignment="1">
      <alignment wrapText="1"/>
    </xf>
    <xf numFmtId="0" fontId="3" fillId="4" borderId="1" xfId="0" applyFont="1" applyFill="1" applyBorder="1"/>
  </cellXfs>
  <cellStyles count="25">
    <cellStyle name="Currency 2" xfId="5" xr:uid="{2FAF1D55-D6CB-42D0-8B51-42EB00C03301}"/>
    <cellStyle name="Currency 2 2" xfId="19" xr:uid="{825E9259-4262-41B5-BD88-58334CB8D1E2}"/>
    <cellStyle name="Normal 1" xfId="18" xr:uid="{ECA9C2B4-4A3C-419E-92F1-9FFB3C285FFC}"/>
    <cellStyle name="Normal 127" xfId="11" xr:uid="{28AD5C3E-5656-44AA-BE07-54BF2EDCCF30}"/>
    <cellStyle name="Normal 146" xfId="12" xr:uid="{1C464982-646B-4E88-AD19-DA4A31FCE02F}"/>
    <cellStyle name="Normal 2" xfId="4" xr:uid="{48B94C46-0AEB-498B-8577-219C43D37EB5}"/>
    <cellStyle name="Normal 2 18 2" xfId="1" xr:uid="{1BA08453-9F65-454B-A4A0-7177E70831F2}"/>
    <cellStyle name="Normal 27 5" xfId="9" xr:uid="{1608BDA5-AD4C-4CAE-A3BD-5D735E86DB44}"/>
    <cellStyle name="Normal 3" xfId="13" xr:uid="{2CEE5AFA-7650-4418-92D6-21B05A39AD63}"/>
    <cellStyle name="Normal 4" xfId="24" xr:uid="{25044EB8-669E-43E1-A371-69B3BFFFC3F9}"/>
    <cellStyle name="Normal 4 21 2" xfId="23" xr:uid="{482ADD4D-B4D8-498F-854E-3CC4810640B1}"/>
    <cellStyle name="Normal 73" xfId="15" xr:uid="{EB8656D6-A8A1-4898-8447-1E38868499C9}"/>
    <cellStyle name="Normal_CCD-HSN  1.14.11 2" xfId="16" xr:uid="{A768E99C-F46D-4944-920C-9386337D97B6}"/>
    <cellStyle name="Percent 2" xfId="6" xr:uid="{E70589B9-27E6-48C2-9E75-E5CCCEF28152}"/>
    <cellStyle name="Percent 2 2" xfId="14" xr:uid="{7B67F87E-4AD8-4C86-8093-F367353A8A09}"/>
    <cellStyle name="Percent 2 3" xfId="20" xr:uid="{9461B8F4-A80D-4BE4-A8F8-A8CF16C8B703}"/>
    <cellStyle name="Style 1" xfId="3" xr:uid="{F4609D05-B161-47A5-8040-F8D4BA086F06}"/>
    <cellStyle name="常规" xfId="0" builtinId="0"/>
    <cellStyle name="常规 13" xfId="22" xr:uid="{89E6AFE9-D94E-4863-B72B-A34F1876E961}"/>
    <cellStyle name="常规 2 4 2 2" xfId="21" xr:uid="{CBA2E029-5E50-48F9-AE29-1EFB4A09623A}"/>
    <cellStyle name="货币" xfId="8" builtinId="4"/>
    <cellStyle name="千位分隔" xfId="7" builtinId="3"/>
    <cellStyle name="样式 1 10" xfId="17" xr:uid="{8E6F4ED2-4EE6-436A-A3E0-E56E16CD0DED}"/>
    <cellStyle name="样式 1 2" xfId="2" xr:uid="{DC9B73B6-A1E9-48DB-83A0-64D6E1D16DDF}"/>
    <cellStyle name="样式 1 6" xfId="10" xr:uid="{0648F8C9-018B-4C61-8AEC-79FB53A919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76CC-2815-481A-847D-A2E3E6F7F712}">
  <dimension ref="A1:BE4"/>
  <sheetViews>
    <sheetView tabSelected="1" workbookViewId="0">
      <selection activeCell="J7" sqref="J7"/>
    </sheetView>
  </sheetViews>
  <sheetFormatPr defaultColWidth="9.140625" defaultRowHeight="15"/>
  <cols>
    <col min="1" max="1" width="10.140625" style="2" customWidth="1"/>
    <col min="2" max="2" width="12.140625" style="3" customWidth="1"/>
    <col min="3" max="3" width="8.42578125" style="3" customWidth="1"/>
    <col min="4" max="4" width="9.85546875" style="3" customWidth="1"/>
    <col min="5" max="5" width="10" style="3" customWidth="1"/>
    <col min="6" max="6" width="11.28515625" style="3" customWidth="1"/>
    <col min="7" max="7" width="7.5703125" style="3" customWidth="1"/>
    <col min="8" max="8" width="18.5703125" style="3" customWidth="1"/>
    <col min="9" max="9" width="18.42578125" style="3" customWidth="1"/>
    <col min="10" max="10" width="38.5703125" style="3" customWidth="1"/>
    <col min="11" max="11" width="22.7109375" style="47" customWidth="1"/>
    <col min="12" max="12" width="24.7109375" style="3" customWidth="1"/>
    <col min="13" max="13" width="12.28515625" style="3" customWidth="1"/>
    <col min="14" max="14" width="20.28515625" style="3" customWidth="1"/>
    <col min="15" max="15" width="8.5703125" style="3" customWidth="1"/>
    <col min="16" max="16" width="9.85546875" style="3" customWidth="1"/>
    <col min="17" max="17" width="13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11.140625" style="6" customWidth="1"/>
    <col min="23" max="23" width="8.140625" style="6" customWidth="1"/>
    <col min="24" max="24" width="9.42578125" style="3" customWidth="1"/>
    <col min="25" max="25" width="8.140625" style="40" customWidth="1"/>
    <col min="26" max="26" width="8.7109375" style="40" customWidth="1"/>
    <col min="27" max="27" width="7.140625" style="40" customWidth="1"/>
    <col min="28" max="28" width="9" style="5" customWidth="1"/>
    <col min="29" max="29" width="6.28515625" style="7" customWidth="1"/>
    <col min="30" max="30" width="10" style="44" customWidth="1"/>
    <col min="31" max="31" width="9.85546875" style="7" customWidth="1"/>
    <col min="32" max="32" width="7.85546875" style="3" customWidth="1"/>
    <col min="33" max="33" width="8.85546875" style="6" customWidth="1"/>
    <col min="34" max="34" width="15.140625" style="3" customWidth="1"/>
    <col min="35" max="35" width="8.42578125" style="8" customWidth="1"/>
    <col min="36" max="36" width="9" style="6" customWidth="1"/>
    <col min="37" max="37" width="7.85546875" style="8" customWidth="1"/>
    <col min="38" max="38" width="5.85546875" style="6" customWidth="1"/>
    <col min="39" max="40" width="9.5703125" style="8" customWidth="1"/>
    <col min="41" max="41" width="10" style="6" customWidth="1"/>
    <col min="42" max="42" width="9.5703125" style="6" customWidth="1"/>
    <col min="43" max="43" width="9.42578125" style="6" customWidth="1"/>
    <col min="44" max="44" width="7.140625" style="8" customWidth="1"/>
    <col min="45" max="45" width="7.85546875" style="8" customWidth="1"/>
    <col min="46" max="46" width="9.5703125" style="6" customWidth="1"/>
    <col min="47" max="47" width="8.140625" style="6" customWidth="1"/>
    <col min="48" max="48" width="9.140625" style="3" customWidth="1"/>
    <col min="49" max="50" width="9.140625" style="3"/>
    <col min="51" max="51" width="10.140625" style="6" customWidth="1"/>
    <col min="52" max="52" width="9.140625" style="6"/>
    <col min="53" max="53" width="11" style="6" bestFit="1" customWidth="1"/>
    <col min="54" max="57" width="11.140625" style="3" bestFit="1" customWidth="1"/>
    <col min="58" max="58" width="11.5703125" style="3" bestFit="1" customWidth="1"/>
    <col min="59" max="16384" width="9.140625" style="3"/>
  </cols>
  <sheetData>
    <row r="1" spans="1:57" ht="68.099999999999994" customHeight="1">
      <c r="A1" s="10" t="s">
        <v>5</v>
      </c>
      <c r="B1" s="10" t="s">
        <v>6</v>
      </c>
      <c r="C1" s="38" t="s">
        <v>7</v>
      </c>
      <c r="D1" s="39" t="s">
        <v>0</v>
      </c>
      <c r="E1" s="39" t="s">
        <v>2</v>
      </c>
      <c r="F1" s="12" t="s">
        <v>51</v>
      </c>
      <c r="G1" s="38" t="s">
        <v>8</v>
      </c>
      <c r="H1" s="11" t="s">
        <v>9</v>
      </c>
      <c r="I1" s="37" t="s">
        <v>53</v>
      </c>
      <c r="J1" s="11" t="s">
        <v>10</v>
      </c>
      <c r="K1" s="37" t="s">
        <v>56</v>
      </c>
      <c r="L1" s="11" t="s">
        <v>11</v>
      </c>
      <c r="M1" s="11" t="s">
        <v>12</v>
      </c>
      <c r="N1" s="38" t="s">
        <v>13</v>
      </c>
      <c r="O1" s="38" t="s">
        <v>58</v>
      </c>
      <c r="P1" s="38" t="s">
        <v>14</v>
      </c>
      <c r="Q1" s="38" t="s">
        <v>15</v>
      </c>
      <c r="R1" s="37" t="s">
        <v>54</v>
      </c>
      <c r="S1" s="13" t="s">
        <v>16</v>
      </c>
      <c r="T1" s="14" t="s">
        <v>17</v>
      </c>
      <c r="U1" s="15" t="s">
        <v>18</v>
      </c>
      <c r="V1" s="16" t="s">
        <v>19</v>
      </c>
      <c r="W1" s="17" t="s">
        <v>20</v>
      </c>
      <c r="X1" s="18" t="s">
        <v>1</v>
      </c>
      <c r="Y1" s="41" t="s">
        <v>21</v>
      </c>
      <c r="Z1" s="41" t="s">
        <v>22</v>
      </c>
      <c r="AA1" s="41" t="s">
        <v>23</v>
      </c>
      <c r="AB1" s="19" t="s">
        <v>24</v>
      </c>
      <c r="AC1" s="20" t="s">
        <v>25</v>
      </c>
      <c r="AD1" s="45" t="s">
        <v>26</v>
      </c>
      <c r="AE1" s="21" t="s">
        <v>27</v>
      </c>
      <c r="AF1" s="10" t="s">
        <v>28</v>
      </c>
      <c r="AG1" s="22" t="s">
        <v>29</v>
      </c>
      <c r="AH1" s="10" t="s">
        <v>30</v>
      </c>
      <c r="AI1" s="23" t="s">
        <v>31</v>
      </c>
      <c r="AJ1" s="24" t="s">
        <v>32</v>
      </c>
      <c r="AK1" s="56" t="s">
        <v>33</v>
      </c>
      <c r="AL1" s="22" t="s">
        <v>34</v>
      </c>
      <c r="AM1" s="57" t="s">
        <v>35</v>
      </c>
      <c r="AN1" s="22" t="s">
        <v>36</v>
      </c>
      <c r="AO1" s="12" t="s">
        <v>37</v>
      </c>
      <c r="AP1" s="56" t="s">
        <v>38</v>
      </c>
      <c r="AQ1" s="22" t="s">
        <v>39</v>
      </c>
      <c r="AR1" s="18" t="s">
        <v>40</v>
      </c>
      <c r="AS1" s="23" t="s">
        <v>41</v>
      </c>
      <c r="AT1" s="22" t="s">
        <v>42</v>
      </c>
      <c r="AU1" s="22" t="s">
        <v>43</v>
      </c>
      <c r="AV1" s="25" t="s">
        <v>44</v>
      </c>
      <c r="AW1" s="25" t="s">
        <v>45</v>
      </c>
      <c r="AX1" s="43" t="s">
        <v>46</v>
      </c>
      <c r="AY1" s="49" t="s">
        <v>57</v>
      </c>
      <c r="AZ1" s="10" t="s">
        <v>47</v>
      </c>
      <c r="BA1" s="10" t="s">
        <v>48</v>
      </c>
      <c r="BB1" s="26" t="s">
        <v>49</v>
      </c>
      <c r="BC1" s="26" t="s">
        <v>50</v>
      </c>
    </row>
    <row r="2" spans="1:57" ht="61.5" customHeight="1">
      <c r="A2" s="27">
        <v>1</v>
      </c>
      <c r="B2" s="1"/>
      <c r="C2" s="1"/>
      <c r="D2" s="53" t="s">
        <v>64</v>
      </c>
      <c r="E2" s="53" t="s">
        <v>67</v>
      </c>
      <c r="F2" s="1" t="s">
        <v>4</v>
      </c>
      <c r="G2" s="1"/>
      <c r="H2" s="50" t="s">
        <v>69</v>
      </c>
      <c r="I2" s="50" t="s">
        <v>65</v>
      </c>
      <c r="J2" s="50" t="s">
        <v>66</v>
      </c>
      <c r="K2" s="48" t="s">
        <v>68</v>
      </c>
      <c r="L2" s="50" t="s">
        <v>70</v>
      </c>
      <c r="M2" s="50" t="s">
        <v>61</v>
      </c>
      <c r="N2" s="1"/>
      <c r="O2" s="1"/>
      <c r="P2" s="60" t="s">
        <v>71</v>
      </c>
      <c r="Q2" s="53"/>
      <c r="R2" s="1" t="s">
        <v>52</v>
      </c>
      <c r="S2" s="28"/>
      <c r="T2" s="29">
        <v>7.7</v>
      </c>
      <c r="U2" s="30">
        <v>0</v>
      </c>
      <c r="V2" s="31">
        <v>3.05</v>
      </c>
      <c r="W2" s="59">
        <v>2.99</v>
      </c>
      <c r="X2" s="1" t="s">
        <v>3</v>
      </c>
      <c r="Y2" s="42">
        <v>74</v>
      </c>
      <c r="Z2" s="42">
        <v>38</v>
      </c>
      <c r="AA2" s="42">
        <v>36</v>
      </c>
      <c r="AB2" s="29">
        <v>2</v>
      </c>
      <c r="AC2" s="32">
        <v>12</v>
      </c>
      <c r="AD2" s="46">
        <f>IF(Y2="","",Y2*Z2*AA2/1000000)</f>
        <v>0.10100000000000001</v>
      </c>
      <c r="AE2" s="33">
        <f>IF(AC2="","",65/AD2*AC2)</f>
        <v>7723</v>
      </c>
      <c r="AF2" s="1"/>
      <c r="AG2" s="34">
        <f>IF(ISERROR(AF2/AE2),"",AF2/AE2)</f>
        <v>0</v>
      </c>
      <c r="AH2" s="50" t="s">
        <v>60</v>
      </c>
      <c r="AI2" s="35">
        <f>8.5%+15%</f>
        <v>0.23499999999999999</v>
      </c>
      <c r="AJ2" s="34">
        <f>IF(ISERROR(V2*AI2),"",V2*AI2)</f>
        <v>0.72</v>
      </c>
      <c r="AK2" s="58">
        <v>5.0000000000000001E-3</v>
      </c>
      <c r="AL2" s="34">
        <f>IF(ISERROR(AX2*AK2),"",AX2*AK2)</f>
        <v>0.02</v>
      </c>
      <c r="AM2" s="58">
        <v>6.5000000000000002E-2</v>
      </c>
      <c r="AN2" s="34">
        <f>IF(ISERROR(AX2*AM2),"",AX2*AM2)</f>
        <v>0.25</v>
      </c>
      <c r="AO2" s="54" t="s">
        <v>63</v>
      </c>
      <c r="AP2" s="58">
        <v>0.04</v>
      </c>
      <c r="AQ2" s="34">
        <f>IF(ISERROR(AX2*AP2),"",AX2*AP2)</f>
        <v>0.16</v>
      </c>
      <c r="AR2" s="9"/>
      <c r="AS2" s="35"/>
      <c r="AT2" s="34">
        <f>IF(ISERROR(AX2*AS2),"",AX2*AS2)</f>
        <v>0</v>
      </c>
      <c r="AU2" s="34">
        <f>IF(ISERROR(AL2+AN2+AQ2+AT2),"",AL2+AN2+AQ2+AT2)</f>
        <v>0.43</v>
      </c>
      <c r="AV2" s="34">
        <f t="shared" ref="AV2" si="0">IF(ISERROR(V2+AU2),"",V2+AU2)</f>
        <v>3.48</v>
      </c>
      <c r="AW2" s="36">
        <f>IF(ISERROR((AX2-AV2)/AX2),"",(AX2-AV2)/AX2)</f>
        <v>0.1077</v>
      </c>
      <c r="AX2" s="51">
        <v>3.9</v>
      </c>
      <c r="AY2" s="9"/>
      <c r="AZ2" s="9" t="s">
        <v>55</v>
      </c>
      <c r="BA2" s="52">
        <v>42000</v>
      </c>
      <c r="BB2" s="34">
        <f>IF(ISERROR(AV2*BA2),"",AV2*BA2)</f>
        <v>146160</v>
      </c>
      <c r="BC2" s="34">
        <f>IF(ISERROR(AX2*BA2),"",AX2*BA2)</f>
        <v>163800</v>
      </c>
    </row>
    <row r="3" spans="1:57" ht="61.5" customHeight="1">
      <c r="A3" s="27">
        <v>2</v>
      </c>
      <c r="B3" s="1"/>
      <c r="C3" s="1"/>
      <c r="D3" s="53" t="s">
        <v>64</v>
      </c>
      <c r="E3" s="53" t="s">
        <v>67</v>
      </c>
      <c r="F3" s="1" t="s">
        <v>4</v>
      </c>
      <c r="G3" s="1"/>
      <c r="H3" s="50" t="s">
        <v>69</v>
      </c>
      <c r="I3" s="50" t="s">
        <v>65</v>
      </c>
      <c r="J3" s="50" t="s">
        <v>66</v>
      </c>
      <c r="K3" s="48" t="s">
        <v>59</v>
      </c>
      <c r="L3" s="50" t="s">
        <v>70</v>
      </c>
      <c r="M3" s="50" t="s">
        <v>62</v>
      </c>
      <c r="N3" s="1"/>
      <c r="O3" s="1"/>
      <c r="P3" s="60" t="s">
        <v>72</v>
      </c>
      <c r="Q3" s="53"/>
      <c r="R3" s="1" t="s">
        <v>52</v>
      </c>
      <c r="S3" s="28"/>
      <c r="T3" s="29">
        <v>7.7</v>
      </c>
      <c r="U3" s="30">
        <v>0</v>
      </c>
      <c r="V3" s="31">
        <v>3.05</v>
      </c>
      <c r="W3" s="59">
        <v>2.99</v>
      </c>
      <c r="X3" s="1" t="s">
        <v>3</v>
      </c>
      <c r="Y3" s="42">
        <v>74</v>
      </c>
      <c r="Z3" s="42">
        <v>38</v>
      </c>
      <c r="AA3" s="42">
        <v>36</v>
      </c>
      <c r="AB3" s="29">
        <v>2</v>
      </c>
      <c r="AC3" s="32">
        <v>12</v>
      </c>
      <c r="AD3" s="46">
        <f>IF(Y3="","",Y3*Z3*AA3/1000000)</f>
        <v>0.10100000000000001</v>
      </c>
      <c r="AE3" s="33">
        <f>IF(AC3="","",65/AD3*AC3)</f>
        <v>7723</v>
      </c>
      <c r="AF3" s="1"/>
      <c r="AG3" s="34">
        <f>IF(ISERROR(AF3/AE3),"",AF3/AE3)</f>
        <v>0</v>
      </c>
      <c r="AH3" s="50" t="s">
        <v>60</v>
      </c>
      <c r="AI3" s="35">
        <f>8.5%+15%</f>
        <v>0.23499999999999999</v>
      </c>
      <c r="AJ3" s="34">
        <f>IF(ISERROR(V3*AI3),"",V3*AI3)</f>
        <v>0.72</v>
      </c>
      <c r="AK3" s="58">
        <v>5.0000000000000001E-3</v>
      </c>
      <c r="AL3" s="34">
        <f>IF(ISERROR(AX3*AK3),"",AX3*AK3)</f>
        <v>0.02</v>
      </c>
      <c r="AM3" s="58">
        <v>6.5000000000000002E-2</v>
      </c>
      <c r="AN3" s="34">
        <f>IF(ISERROR(AX3*AM3),"",AX3*AM3)</f>
        <v>0.25</v>
      </c>
      <c r="AO3" s="54" t="s">
        <v>63</v>
      </c>
      <c r="AP3" s="58">
        <v>0.04</v>
      </c>
      <c r="AQ3" s="34">
        <f>IF(ISERROR(AX3*AP3),"",AX3*AP3)</f>
        <v>0.16</v>
      </c>
      <c r="AR3" s="9"/>
      <c r="AS3" s="35"/>
      <c r="AT3" s="34">
        <f>IF(ISERROR(AX3*AS3),"",AX3*AS3)</f>
        <v>0</v>
      </c>
      <c r="AU3" s="34">
        <f>IF(ISERROR(AL3+AN3+AQ3+AT3),"",AL3+AN3+AQ3+AT3)</f>
        <v>0.43</v>
      </c>
      <c r="AV3" s="34">
        <f t="shared" ref="AV3" si="1">IF(ISERROR(V3+AU3),"",V3+AU3)</f>
        <v>3.48</v>
      </c>
      <c r="AW3" s="36">
        <f>IF(ISERROR((AX3-AV3)/AX3),"",(AX3-AV3)/AX3)</f>
        <v>0.1077</v>
      </c>
      <c r="AX3" s="51">
        <v>3.9</v>
      </c>
      <c r="AY3" s="9"/>
      <c r="AZ3" s="9" t="s">
        <v>55</v>
      </c>
      <c r="BA3" s="52">
        <v>42000</v>
      </c>
      <c r="BB3" s="34">
        <f>IF(ISERROR(AV3*BA3),"",AV3*BA3)</f>
        <v>146160</v>
      </c>
      <c r="BC3" s="34">
        <f>IF(ISERROR(AX3*BA3),"",AX3*BA3)</f>
        <v>163800</v>
      </c>
      <c r="BE3" s="55"/>
    </row>
    <row r="4" spans="1:57">
      <c r="P4" s="1"/>
    </row>
  </sheetData>
  <sheetProtection insertRows="0" deleteRows="0" sort="0"/>
  <protectedRanges>
    <protectedRange sqref="A4:J195 AZ1 A2:G3 J2:J3 AM1:AN1 P5:AU195 BA2:BA3 Q2:AX3 L2:N195 Q4:AU4" name="Range1"/>
    <protectedRange sqref="K2:K202" name="Range1_1"/>
    <protectedRange sqref="AY2:AY197" name="Range1_2"/>
    <protectedRange sqref="O2:O197" name="Range1_3"/>
    <protectedRange sqref="H2:H3" name="Range1_4"/>
    <protectedRange sqref="I2:I3" name="Range1_5"/>
    <protectedRange sqref="P4" name="Range1_6"/>
  </protectedRanges>
  <phoneticPr fontId="1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BEF637D-A3A7-483C-9885-282E13F8253E}">
          <x14:formula1>
            <xm:f>#REF!</xm:f>
          </x14:formula1>
          <xm:sqref>X2:X3</xm:sqref>
        </x14:dataValidation>
        <x14:dataValidation type="list" allowBlank="1" showInputMessage="1" showErrorMessage="1" xr:uid="{065B5675-627F-44FF-8E56-11613DCE8A38}">
          <x14:formula1>
            <xm:f>#REF!</xm:f>
          </x14:formula1>
          <xm:sqref>R2:R3</xm:sqref>
        </x14:dataValidation>
        <x14:dataValidation type="list" allowBlank="1" showInputMessage="1" showErrorMessage="1" xr:uid="{D2B33139-09CF-4BD3-878B-AB124AE8C200}">
          <x14:formula1>
            <xm:f>#REF!</xm:f>
          </x14:formula1>
          <xm:sqref>AZ2:AZ3</xm:sqref>
        </x14:dataValidation>
        <x14:dataValidation type="list" allowBlank="1" showInputMessage="1" showErrorMessage="1" xr:uid="{63ABC40F-D9F0-4933-81EB-0AB4607EDD7B}">
          <x14:formula1>
            <xm:f>#REF!</xm:f>
          </x14:formula1>
          <xm:sqref>F2:F3</xm:sqref>
        </x14:dataValidation>
        <x14:dataValidation type="list" allowBlank="1" showInputMessage="1" showErrorMessage="1" xr:uid="{1395DBF2-9719-490D-A5F3-FDB71566C045}">
          <x14:formula1>
            <xm:f>#REF!</xm:f>
          </x14:formula1>
          <xm:sqref>D2:D3</xm:sqref>
        </x14:dataValidation>
        <x14:dataValidation type="list" allowBlank="1" showInputMessage="1" showErrorMessage="1" xr:uid="{AE9994C2-9C60-43DD-A320-81131AF9597F}">
          <x14:formula1>
            <xm:f>#REF!</xm:f>
          </x14:formula1>
          <xm:sqref>E2:E3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2026-07-09T02:38:43Z</dcterms:modified>
</cp:coreProperties>
</file>