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9E854FF-F8D4-440D-B382-E081FE4C8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0" i="5" l="1"/>
  <c r="AY15" i="5"/>
  <c r="AY14" i="5"/>
  <c r="AY13" i="5"/>
  <c r="AY12" i="5"/>
  <c r="AY11" i="5"/>
  <c r="AY10" i="5"/>
  <c r="AR19" i="5" l="1"/>
  <c r="AO19" i="5"/>
  <c r="AL19" i="5"/>
  <c r="AR18" i="5"/>
  <c r="AO18" i="5"/>
  <c r="AL18" i="5"/>
  <c r="AR17" i="5"/>
  <c r="AO17" i="5"/>
  <c r="AL17" i="5"/>
  <c r="AR16" i="5"/>
  <c r="AO16" i="5"/>
  <c r="AL16" i="5"/>
  <c r="AR15" i="5"/>
  <c r="AO15" i="5"/>
  <c r="AL15" i="5"/>
  <c r="AR14" i="5"/>
  <c r="AO14" i="5"/>
  <c r="AL14" i="5"/>
  <c r="AR13" i="5"/>
  <c r="AO13" i="5"/>
  <c r="AL13" i="5"/>
  <c r="AR12" i="5"/>
  <c r="AO12" i="5"/>
  <c r="AL12" i="5"/>
  <c r="AR11" i="5"/>
  <c r="AO11" i="5"/>
  <c r="AL11" i="5"/>
  <c r="AR10" i="5"/>
  <c r="AO10" i="5"/>
  <c r="AL10" i="5"/>
  <c r="AJ19" i="5"/>
  <c r="AJ18" i="5"/>
  <c r="AJ17" i="5"/>
  <c r="AJ16" i="5"/>
  <c r="AJ15" i="5"/>
  <c r="AJ14" i="5"/>
  <c r="AJ13" i="5"/>
  <c r="AJ12" i="5"/>
  <c r="AJ11" i="5"/>
  <c r="AJ10" i="5"/>
  <c r="AD2" i="5"/>
  <c r="AG2" i="5" s="1"/>
  <c r="AL2" i="5"/>
  <c r="AO2" i="5"/>
  <c r="AR2" i="5"/>
  <c r="AY2" i="5"/>
  <c r="AJ3" i="5"/>
  <c r="AD3" i="5"/>
  <c r="AG3" i="5" s="1"/>
  <c r="AL3" i="5"/>
  <c r="AO3" i="5"/>
  <c r="AR3" i="5"/>
  <c r="AY3" i="5"/>
  <c r="AJ4" i="5"/>
  <c r="AD4" i="5"/>
  <c r="AG4" i="5" s="1"/>
  <c r="AL4" i="5"/>
  <c r="AO4" i="5"/>
  <c r="AR4" i="5"/>
  <c r="AY4" i="5"/>
  <c r="AD5" i="5"/>
  <c r="AG5" i="5" s="1"/>
  <c r="AL5" i="5"/>
  <c r="AO5" i="5"/>
  <c r="AR5" i="5"/>
  <c r="AY5" i="5"/>
  <c r="AD6" i="5"/>
  <c r="AG6" i="5"/>
  <c r="AL6" i="5"/>
  <c r="AO6" i="5"/>
  <c r="AR6" i="5"/>
  <c r="AY6" i="5"/>
  <c r="AJ7" i="5"/>
  <c r="AD7" i="5"/>
  <c r="AG7" i="5" s="1"/>
  <c r="AL7" i="5"/>
  <c r="AO7" i="5"/>
  <c r="AR7" i="5"/>
  <c r="AY7" i="5"/>
  <c r="AJ8" i="5"/>
  <c r="AD8" i="5"/>
  <c r="AG8" i="5"/>
  <c r="AL8" i="5"/>
  <c r="AO8" i="5"/>
  <c r="AR8" i="5"/>
  <c r="AY8" i="5"/>
  <c r="AJ9" i="5"/>
  <c r="AD9" i="5"/>
  <c r="AG9" i="5" s="1"/>
  <c r="AL9" i="5"/>
  <c r="AO9" i="5"/>
  <c r="AR9" i="5"/>
  <c r="AY9" i="5"/>
  <c r="AD15" i="5"/>
  <c r="AG15" i="5"/>
  <c r="AD16" i="5"/>
  <c r="AG16" i="5"/>
  <c r="AY16" i="5"/>
  <c r="AD17" i="5"/>
  <c r="AG17" i="5"/>
  <c r="AY17" i="5"/>
  <c r="AD18" i="5"/>
  <c r="AG18" i="5"/>
  <c r="AY18" i="5"/>
  <c r="AD19" i="5"/>
  <c r="AG19" i="5"/>
  <c r="AY19" i="5"/>
  <c r="AJ20" i="5"/>
  <c r="AD20" i="5"/>
  <c r="AG20" i="5"/>
  <c r="AL20" i="5"/>
  <c r="AO20" i="5"/>
  <c r="AR20" i="5"/>
  <c r="AS11" i="5" l="1"/>
  <c r="AS10" i="5"/>
  <c r="AT10" i="5" s="1"/>
  <c r="AS17" i="5"/>
  <c r="AS15" i="5"/>
  <c r="AS14" i="5"/>
  <c r="AS18" i="5"/>
  <c r="AS20" i="5"/>
  <c r="AT20" i="5" s="1"/>
  <c r="AS8" i="5"/>
  <c r="AT8" i="5" s="1"/>
  <c r="AS16" i="5"/>
  <c r="AS2" i="5"/>
  <c r="AT14" i="5"/>
  <c r="AT11" i="5"/>
  <c r="AS5" i="5"/>
  <c r="AT5" i="5" s="1"/>
  <c r="AU5" i="5" s="1"/>
  <c r="AS13" i="5"/>
  <c r="AT13" i="5" s="1"/>
  <c r="AS12" i="5"/>
  <c r="AT12" i="5" s="1"/>
  <c r="AS19" i="5"/>
  <c r="AS6" i="5"/>
  <c r="AT6" i="5" s="1"/>
  <c r="AT19" i="5"/>
  <c r="AU19" i="5" s="1"/>
  <c r="AT15" i="5"/>
  <c r="AU15" i="5" s="1"/>
  <c r="AT16" i="5"/>
  <c r="AU16" i="5" s="1"/>
  <c r="AT17" i="5"/>
  <c r="AU17" i="5" s="1"/>
  <c r="AT18" i="5"/>
  <c r="AU18" i="5" s="1"/>
  <c r="AS9" i="5"/>
  <c r="AT9" i="5" s="1"/>
  <c r="AX9" i="5" s="1"/>
  <c r="AS3" i="5"/>
  <c r="AT3" i="5" s="1"/>
  <c r="AS4" i="5"/>
  <c r="AT4" i="5" s="1"/>
  <c r="AX4" i="5" s="1"/>
  <c r="AS7" i="5"/>
  <c r="AT7" i="5" s="1"/>
  <c r="AJ6" i="5"/>
  <c r="AT2" i="5"/>
  <c r="AJ2" i="5"/>
  <c r="AJ5" i="5"/>
  <c r="AX20" i="5" l="1"/>
  <c r="AU20" i="5"/>
  <c r="AX19" i="5"/>
  <c r="AU13" i="5"/>
  <c r="AX13" i="5"/>
  <c r="AU11" i="5"/>
  <c r="AX11" i="5"/>
  <c r="AU12" i="5"/>
  <c r="AX12" i="5"/>
  <c r="AU10" i="5"/>
  <c r="AX10" i="5"/>
  <c r="AU14" i="5"/>
  <c r="AX14" i="5"/>
  <c r="AX15" i="5"/>
  <c r="AX5" i="5"/>
  <c r="AX16" i="5"/>
  <c r="AX18" i="5"/>
  <c r="AX17" i="5"/>
  <c r="AX7" i="5"/>
  <c r="AU7" i="5"/>
  <c r="AU4" i="5"/>
  <c r="AU9" i="5"/>
  <c r="AU6" i="5"/>
  <c r="AX6" i="5"/>
  <c r="AU8" i="5"/>
  <c r="AX8" i="5"/>
  <c r="AU2" i="5"/>
  <c r="AX2" i="5"/>
  <c r="AU3" i="5"/>
  <c r="AX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<sst xmlns="http://schemas.openxmlformats.org/spreadsheetml/2006/main" count="260" uniqueCount="106">
  <si>
    <t>Brand</t>
  </si>
  <si>
    <t>Package Type</t>
  </si>
  <si>
    <t>Licensor</t>
  </si>
  <si>
    <t>Normal</t>
  </si>
  <si>
    <t>DUVET&amp;DUVET SET</t>
  </si>
  <si>
    <t>QUILT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</si>
  <si>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</si>
  <si>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</si>
  <si>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</si>
  <si>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</si>
  <si>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</si>
  <si>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</si>
  <si>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</si>
  <si>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</si>
  <si>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</si>
  <si>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</si>
  <si>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</si>
  <si>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</si>
  <si>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</si>
  <si>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</si>
  <si>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</si>
  <si>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</si>
  <si>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</si>
  <si>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</si>
  <si>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</si>
  <si>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</si>
  <si>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</si>
  <si>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</si>
  <si>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</si>
  <si>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</si>
  <si>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</si>
  <si>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</si>
  <si>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</si>
  <si>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</si>
  <si>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</si>
  <si>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</si>
  <si>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</si>
  <si>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</si>
  <si>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</si>
  <si>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</si>
  <si>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</si>
  <si>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</si>
  <si>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</si>
  <si>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</si>
  <si>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</si>
  <si>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</si>
  <si>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</si>
  <si>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</si>
  <si>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</si>
  <si>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</si>
  <si>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</si>
  <si>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</si>
  <si>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</si>
  <si>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</si>
  <si>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</si>
  <si>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</si>
  <si>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</si>
  <si>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Duvet Set</t>
    <phoneticPr fontId="68" type="noConversion"/>
  </si>
  <si>
    <t>100% polyester</t>
    <phoneticPr fontId="68" type="noConversion"/>
  </si>
  <si>
    <t>Comforter Set</t>
    <phoneticPr fontId="68" type="noConversion"/>
  </si>
  <si>
    <t>Joanna</t>
    <phoneticPr fontId="68" type="noConversion"/>
  </si>
  <si>
    <t>Multi</t>
    <phoneticPr fontId="68" type="noConversion"/>
  </si>
  <si>
    <r>
      <t>Double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200cm Wx 200cm L
2 Pillowcase  45cm Wx70cm L+5 cm(2)
1 Easybed 137x190x26x30cm D</t>
    </r>
    <phoneticPr fontId="68" type="noConversion"/>
  </si>
  <si>
    <t>Queen
1 Duvet Cover 230cm W x 200cm L
2 Pillowcase 45cm Wx70cm L+5cm(2)
1 Easybed 152x190x26x30cm D</t>
    <phoneticPr fontId="68" type="noConversion"/>
  </si>
  <si>
    <r>
      <t>King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230cm W x 220cm L
2 Pillowcase 45cm Wx70cm L+5cm(2)
1 Easybed 182x190x26x30cm D</t>
    </r>
    <phoneticPr fontId="68" type="noConversion"/>
  </si>
  <si>
    <r>
      <t>Double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200cm W x 200cm L
2 Pillowcase  45cm Wx70cm L+5 cm(2)
2 King Pillowcase 50cm Wx90cm L+5cm(2)
2 King Pillow inner 50cm Wx90cm L(2)
1 Easybed 137x190x26x30cm D</t>
    </r>
    <phoneticPr fontId="68" type="noConversion"/>
  </si>
  <si>
    <t>Queen
1 Duvet Cover 230cm W x 200cm L
2 Pillowcase 45cm Wx70cm L+5cm(2)
2 King Pillowcase 50cm Wx90cm L+5cm(2)
2 King Pillow inner 50cm Wx90cm L(2)
1 Easybed 152x190x26x30cm D</t>
    <phoneticPr fontId="68" type="noConversion"/>
  </si>
  <si>
    <r>
      <t>King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230cm W x 220cm L
2 Pillowcase 45cm Wx70cm L+5cm(2)
2 King Pillowcase 50cm Wx90cm L+5cm(2)
2 King Pillow inner 50cm Wx90cm L(2)
1 Easybed 182x190x26x30cm D</t>
    </r>
    <phoneticPr fontId="68" type="noConversion"/>
  </si>
  <si>
    <r>
      <t>Double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200cm W x 200cm L
2 Pillowcase  45cm Wx70cm L+5 cm(2)
2 King Pillowcase 50cm Wx90cm L+5cm(2)
2 King Pillow inner 50cm Wx90cm L(2)
1 Easybed 137x190x26x30cm D
2 Tieback 50cm L
1 Quilt 200cm W x 200cm L
1 Tote bag 40cm W x 39cm L</t>
    </r>
    <phoneticPr fontId="68" type="noConversion"/>
  </si>
  <si>
    <t>Queen
1 Duvet Cover 230cm W x 200cm L
2 Pillowcase 45cm Wx70cm L+5cm(2)
2 King Pillowcase 50cm Wx90cm L+5cm(2)
2 King Pillow inner 50cm Wx90cm L(2)
1 Easybed 152x190x26x30cm D
2 Tieback 50cm L
1 Quilt 230cm W x 200cm L
1 Tote bag 40cm W x 39cm L</t>
    <phoneticPr fontId="68" type="noConversion"/>
  </si>
  <si>
    <r>
      <t>King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230cm W x 220cm L
2 Pillowcase 45cm Wx70cm L+5cm(2)
2 King Pillowcase 50cm Wx90cm L+5cm(2)
2 King Pillow inner 50cm Wx90cm L(2)
1 Easybed 182x190x26x30cm D
2 Tieback 50cm L
1 Quilt 230cm W x 220cm L
1 Tote bag 40cm W x 39cm L</t>
    </r>
    <phoneticPr fontId="68" type="noConversion"/>
  </si>
  <si>
    <t>Quilt</t>
    <phoneticPr fontId="68" type="noConversion"/>
  </si>
  <si>
    <t xml:space="preserve"> 100% polyester microfiber 95gsm. printed front and back. 120gsm polyester filling. Machine quilted. Tote bag packaging</t>
    <phoneticPr fontId="68" type="noConversion"/>
  </si>
  <si>
    <t>1 Quilt 230cm W x 200cm L
1 Tote bag 40cm W x 39cm L</t>
    <phoneticPr fontId="68" type="noConversion"/>
  </si>
  <si>
    <t>Comforter/pillowcase, 100% polyester microfiber 95gsm. printed front and back. 250gsm polyester filling. King pillowcase, 100% polyester microfiber 95gsm in Solid. Pillow inner, 100% polyester microfiber 85gsm with polyester filling.  easybed fitted sheet, 100% polyester microfiber 95gsm. Rope tie back. Quilt,  100% polyester microfiber 95gsm. printed front and back. 120gsm polyester filling. Machine quilted. Tote bag packaging</t>
    <phoneticPr fontId="68" type="noConversion"/>
  </si>
  <si>
    <t>Duvet cover/pillowcase, 100% polyester microfiber 95gsm. Block printed front reverses to rotary print. Button closure. King pillowcase, 100% polyester microfiber 95gsm in Solid. Pillow inner, 100% polyester microfiber 85gsm with polyester filling.  easybed fitted sheet, 100% polyester microfiber 95gsm. Rope tie back. Quilt,  100% polyester microfiber 95gsm. printed front and back. 120gsm polyester filling. Machine quilted. Tote bag packaging</t>
    <phoneticPr fontId="68" type="noConversion"/>
  </si>
  <si>
    <t>Duvet cover/pillowcase, 100% polyester microfiber 95gsm. printed front and back. Button closure. Easybed, 100% polyester microfiber 95gsm solid.</t>
    <phoneticPr fontId="68" type="noConversion"/>
  </si>
  <si>
    <t>Duvet cover/pillowcase, 100% polyester microfiber 95gsm. Block printed front reverses to rotary print. Button closure. King pillowcase, 100% polyester microfiber 95gsm in Solid. Pillow inner, 100% polyester microfiber 85gsm with polyester filling.  Easybed, 100% polyester microfiber solid.</t>
    <phoneticPr fontId="68" type="noConversion"/>
  </si>
  <si>
    <t>Comforter/pillowcase, 100% polyester microfiber 95gsm. printed front and back. 250gsm polyester filling. Easybed, 100% polyester microfiber solid.</t>
    <phoneticPr fontId="68" type="noConversion"/>
  </si>
  <si>
    <t>Comforter/pillowcase, 100% polyester microfiber 95gsm. printed front and back. 250gsm polyester filling. King pillowcase, 100% polyester microfiber 95gsm in Solid. Pillow inner, 100% polyester microfiber 85gsm with polyester filling. Easybed, 100% polyester microfiber solid.</t>
    <phoneticPr fontId="68" type="noConversion"/>
  </si>
  <si>
    <t>HOCH12-4460</t>
    <phoneticPr fontId="70" type="noConversion"/>
  </si>
  <si>
    <t>HOCH12-4461</t>
  </si>
  <si>
    <t>HOCH12-4462</t>
  </si>
  <si>
    <t>HOCH12-4463</t>
  </si>
  <si>
    <t>HOCH12-4464</t>
  </si>
  <si>
    <t>HOCH12-4465</t>
  </si>
  <si>
    <t>HOCH12-4466</t>
  </si>
  <si>
    <t>HOCH12-4467</t>
  </si>
  <si>
    <t>HOCH12-4468</t>
  </si>
  <si>
    <t>HOCH10-4469</t>
    <phoneticPr fontId="68" type="noConversion"/>
  </si>
  <si>
    <t>HOCH10-4470</t>
  </si>
  <si>
    <t>HOCH10-4471</t>
  </si>
  <si>
    <t>HOCH10-4472</t>
  </si>
  <si>
    <t>HOCH10-4473</t>
  </si>
  <si>
    <t>HOCH10-4474</t>
  </si>
  <si>
    <t>HOCH10-4475</t>
  </si>
  <si>
    <t>HOCH10-4476</t>
  </si>
  <si>
    <t>HOCH10-4477</t>
  </si>
  <si>
    <t>HOCH14-4478</t>
    <phoneticPr fontId="68" type="noConversion"/>
  </si>
  <si>
    <t>100% polyester 4pc Essentials Duvet Set</t>
    <phoneticPr fontId="68" type="noConversion"/>
  </si>
  <si>
    <t>100% polyester 8pc Deluxe Duvet Set</t>
    <phoneticPr fontId="68" type="noConversion"/>
  </si>
  <si>
    <t>100% polyester 12pc Luxury Duvet Set</t>
    <phoneticPr fontId="68" type="noConversion"/>
  </si>
  <si>
    <t>100% polyester 4pc Essentials Comforter Set</t>
    <phoneticPr fontId="68" type="noConversion"/>
  </si>
  <si>
    <t>100% polyester 8pc Deluxe Comforter Set</t>
    <phoneticPr fontId="68" type="noConversion"/>
  </si>
  <si>
    <t>100% polyester 12pc Luxury Comforter Set</t>
    <phoneticPr fontId="68" type="noConversion"/>
  </si>
  <si>
    <t>100% polyester 1pc Quilt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</si>
</sst>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/>
    </xf>
    <xf numFmtId="0" fontId="3" fillId="0" borderId="1" xfId="4" applyBorder="1" applyAlignment="1"/>
    <xf numFmtId="0" fontId="3" fillId="0" borderId="1" xfId="0" applyFont="1" applyBorder="1" applyAlignment="1"/>
    <xf numFmtId="179" fontId="3" fillId="0" borderId="1" xfId="4" applyNumberFormat="1" applyBorder="1" applyAlignment="1"/>
    <xf numFmtId="180" fontId="3" fillId="0" borderId="1" xfId="4" applyNumberFormat="1" applyBorder="1" applyAlignment="1"/>
    <xf numFmtId="178" fontId="0" fillId="2" borderId="1" xfId="5" applyNumberFormat="1" applyFont="1" applyFill="1" applyBorder="1" applyAlignment="1"/>
    <xf numFmtId="178" fontId="3" fillId="0" borderId="2" xfId="4" applyNumberFormat="1" applyBorder="1" applyAlignment="1"/>
    <xf numFmtId="178" fontId="3" fillId="0" borderId="1" xfId="4" applyNumberFormat="1" applyBorder="1" applyAlignment="1"/>
    <xf numFmtId="2" fontId="3" fillId="0" borderId="1" xfId="4" applyNumberFormat="1" applyBorder="1" applyAlignment="1"/>
    <xf numFmtId="1" fontId="3" fillId="0" borderId="1" xfId="4" applyNumberFormat="1" applyBorder="1" applyAlignment="1"/>
    <xf numFmtId="181" fontId="3" fillId="2" borderId="1" xfId="4" applyNumberFormat="1" applyFill="1" applyBorder="1" applyAlignment="1"/>
    <xf numFmtId="1" fontId="3" fillId="2" borderId="1" xfId="4" applyNumberFormat="1" applyFill="1" applyBorder="1" applyAlignment="1"/>
    <xf numFmtId="178" fontId="3" fillId="2" borderId="1" xfId="4" applyNumberFormat="1" applyFill="1" applyBorder="1" applyAlignment="1"/>
    <xf numFmtId="10" fontId="3" fillId="0" borderId="1" xfId="4" applyNumberFormat="1" applyBorder="1" applyAlignment="1"/>
    <xf numFmtId="10" fontId="0" fillId="2" borderId="1" xfId="6" applyNumberFormat="1" applyFont="1" applyFill="1" applyBorder="1" applyAlignment="1"/>
    <xf numFmtId="0" fontId="3" fillId="0" borderId="0" xfId="4" applyAlignment="1"/>
    <xf numFmtId="180" fontId="3" fillId="0" borderId="0" xfId="4" applyNumberFormat="1" applyAlignment="1"/>
    <xf numFmtId="2" fontId="3" fillId="0" borderId="0" xfId="4" applyNumberFormat="1" applyAlignment="1"/>
    <xf numFmtId="0" fontId="3" fillId="5" borderId="1" xfId="4" applyFill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20"/>
  <sheetViews>
    <sheetView tabSelected="1" topLeftCell="A16" zoomScale="85" zoomScaleNormal="85" workbookViewId="0">
      <selection activeCell="K17" sqref="K17"/>
    </sheetView>
  </sheetViews>
  <sheetFormatPr defaultColWidth="9.140625" defaultRowHeight="15" x14ac:dyDescent="0.2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53.42578125" style="3" customWidth="1"/>
    <col min="9" max="9" width="7.42578125" style="3" customWidth="1"/>
    <col min="10" max="10" width="8.5703125" style="3" customWidth="1"/>
    <col min="11" max="11" width="23.7109375" style="3" customWidth="1"/>
    <col min="12" max="12" width="40.85546875" style="1" customWidth="1"/>
    <col min="13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28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28" customWidth="1"/>
    <col min="26" max="26" width="8.7109375" style="28" customWidth="1"/>
    <col min="27" max="27" width="7.140625" style="28" customWidth="1"/>
    <col min="28" max="28" width="9" style="5" customWidth="1"/>
    <col min="29" max="29" width="6.28515625" style="7" customWidth="1"/>
    <col min="30" max="30" width="10" style="3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13.7109375" style="8" customWidth="1"/>
    <col min="48" max="48" width="7.85546875" style="6" customWidth="1"/>
    <col min="49" max="49" width="9.5703125" style="6" customWidth="1"/>
    <col min="50" max="51" width="11" style="3" customWidth="1"/>
    <col min="52" max="52" width="9.140625" style="3"/>
    <col min="53" max="53" width="12.28515625" style="6" bestFit="1" customWidth="1"/>
    <col min="54" max="54" width="9.140625" style="6"/>
    <col min="55" max="16384" width="9.140625" style="3"/>
  </cols>
  <sheetData>
    <row r="1" spans="1:54" ht="68.099999999999994" customHeight="1" x14ac:dyDescent="0.25">
      <c r="A1" s="9" t="s">
        <v>6</v>
      </c>
      <c r="B1" s="9" t="s">
        <v>7</v>
      </c>
      <c r="C1" s="26" t="s">
        <v>8</v>
      </c>
      <c r="D1" s="27" t="s">
        <v>0</v>
      </c>
      <c r="E1" s="27" t="s">
        <v>2</v>
      </c>
      <c r="F1" s="11" t="s">
        <v>45</v>
      </c>
      <c r="G1" s="26" t="s">
        <v>9</v>
      </c>
      <c r="H1" s="10" t="s">
        <v>10</v>
      </c>
      <c r="I1" s="10" t="s">
        <v>48</v>
      </c>
      <c r="J1" s="10" t="s">
        <v>11</v>
      </c>
      <c r="K1" s="10" t="s">
        <v>52</v>
      </c>
      <c r="L1" s="32" t="s">
        <v>56</v>
      </c>
      <c r="M1" s="10" t="s">
        <v>12</v>
      </c>
      <c r="N1" s="26" t="s">
        <v>51</v>
      </c>
      <c r="O1" s="26" t="s">
        <v>13</v>
      </c>
      <c r="P1" s="26" t="s">
        <v>14</v>
      </c>
      <c r="Q1" s="26" t="s">
        <v>15</v>
      </c>
      <c r="R1" s="10" t="s">
        <v>49</v>
      </c>
      <c r="S1" s="12" t="s">
        <v>16</v>
      </c>
      <c r="T1" s="33" t="s">
        <v>17</v>
      </c>
      <c r="U1" s="13" t="s">
        <v>18</v>
      </c>
      <c r="V1" s="14" t="s">
        <v>19</v>
      </c>
      <c r="W1" s="15" t="s">
        <v>20</v>
      </c>
      <c r="X1" s="16" t="s">
        <v>1</v>
      </c>
      <c r="Y1" s="29" t="s">
        <v>21</v>
      </c>
      <c r="Z1" s="29" t="s">
        <v>22</v>
      </c>
      <c r="AA1" s="29" t="s">
        <v>23</v>
      </c>
      <c r="AB1" s="17" t="s">
        <v>24</v>
      </c>
      <c r="AC1" s="18" t="s">
        <v>25</v>
      </c>
      <c r="AD1" s="31" t="s">
        <v>26</v>
      </c>
      <c r="AE1" s="19" t="s">
        <v>27</v>
      </c>
      <c r="AF1" s="9" t="s">
        <v>28</v>
      </c>
      <c r="AG1" s="20" t="s">
        <v>29</v>
      </c>
      <c r="AH1" s="9" t="s">
        <v>30</v>
      </c>
      <c r="AI1" s="21" t="s">
        <v>31</v>
      </c>
      <c r="AJ1" s="22" t="s">
        <v>32</v>
      </c>
      <c r="AK1" s="21" t="s">
        <v>33</v>
      </c>
      <c r="AL1" s="20" t="s">
        <v>34</v>
      </c>
      <c r="AM1" s="16" t="s">
        <v>35</v>
      </c>
      <c r="AN1" s="21" t="s">
        <v>36</v>
      </c>
      <c r="AO1" s="20" t="s">
        <v>37</v>
      </c>
      <c r="AP1" s="16" t="s">
        <v>53</v>
      </c>
      <c r="AQ1" s="21" t="s">
        <v>54</v>
      </c>
      <c r="AR1" s="20" t="s">
        <v>55</v>
      </c>
      <c r="AS1" s="20" t="s">
        <v>38</v>
      </c>
      <c r="AT1" s="23" t="s">
        <v>39</v>
      </c>
      <c r="AU1" s="23" t="s">
        <v>40</v>
      </c>
      <c r="AV1" s="24" t="s">
        <v>41</v>
      </c>
      <c r="AW1" s="9" t="s">
        <v>42</v>
      </c>
      <c r="AX1" s="25" t="s">
        <v>43</v>
      </c>
      <c r="AY1" s="25" t="s">
        <v>44</v>
      </c>
      <c r="BA1" s="3"/>
      <c r="BB1" s="3"/>
    </row>
    <row r="2" spans="1:54" s="49" customFormat="1" ht="111" customHeight="1" x14ac:dyDescent="0.3">
      <c r="A2" s="34">
        <v>1</v>
      </c>
      <c r="B2" s="35"/>
      <c r="C2" s="35"/>
      <c r="D2" s="35"/>
      <c r="E2" s="35"/>
      <c r="F2" s="35" t="s">
        <v>4</v>
      </c>
      <c r="G2" s="35" t="s">
        <v>60</v>
      </c>
      <c r="H2" s="35" t="s">
        <v>99</v>
      </c>
      <c r="I2" s="35" t="s">
        <v>57</v>
      </c>
      <c r="J2" s="35" t="s">
        <v>76</v>
      </c>
      <c r="K2" s="35" t="s">
        <v>58</v>
      </c>
      <c r="L2" s="36" t="s">
        <v>62</v>
      </c>
      <c r="M2" s="35" t="s">
        <v>61</v>
      </c>
      <c r="N2" s="35"/>
      <c r="O2" s="35"/>
      <c r="P2" s="52" t="s">
        <v>80</v>
      </c>
      <c r="Q2" s="35"/>
      <c r="R2" s="35" t="s">
        <v>47</v>
      </c>
      <c r="S2" s="37">
        <v>59.7</v>
      </c>
      <c r="T2" s="38">
        <v>7.7</v>
      </c>
      <c r="U2" s="39">
        <v>7.75</v>
      </c>
      <c r="V2" s="40">
        <v>7.75</v>
      </c>
      <c r="W2" s="41"/>
      <c r="X2" s="35" t="s">
        <v>3</v>
      </c>
      <c r="Y2" s="38"/>
      <c r="Z2" s="38"/>
      <c r="AA2" s="38"/>
      <c r="AB2" s="42">
        <v>2</v>
      </c>
      <c r="AC2" s="43">
        <v>6</v>
      </c>
      <c r="AD2" s="44" t="str">
        <f>IF(Y2="","",Y2*Z2*AA2/1000000)</f>
        <v/>
      </c>
      <c r="AE2" s="45"/>
      <c r="AF2" s="35"/>
      <c r="AG2" s="46" t="str">
        <f>IF(ISERROR(AF2/AE2),"",AF2/AE2)</f>
        <v/>
      </c>
      <c r="AH2" s="35"/>
      <c r="AI2" s="47">
        <v>0.05</v>
      </c>
      <c r="AJ2" s="46">
        <f>IF(ISERROR(V2*AI2),"",V2*AI2)</f>
        <v>0.39</v>
      </c>
      <c r="AK2" s="47">
        <v>0</v>
      </c>
      <c r="AL2" s="46">
        <f t="shared" ref="AL2:AL20" si="0">IF(ISERROR(AV2*AK2),"",AV2*AK2)</f>
        <v>0</v>
      </c>
      <c r="AM2" s="35"/>
      <c r="AN2" s="47"/>
      <c r="AO2" s="46">
        <f>IF(ISERROR(AV2*AN2),"",AV2*AN2)</f>
        <v>0</v>
      </c>
      <c r="AP2" s="35"/>
      <c r="AQ2" s="47"/>
      <c r="AR2" s="46">
        <f>IF(ISERROR(AV2*AQ2),"",AV2*AQ2)</f>
        <v>0</v>
      </c>
      <c r="AS2" s="46">
        <f>IF(ISERROR(AL2+AO2+AR2),"",AL2+AO2+AR2)</f>
        <v>0</v>
      </c>
      <c r="AT2" s="46">
        <f t="shared" ref="AT2:AT20" si="1">IF(ISERROR(V2+AS2),"",V2+AS2)</f>
        <v>7.75</v>
      </c>
      <c r="AU2" s="48">
        <f>IF(ISERROR((AV2-AT2)/AV2),"",(AV2-AT2)/AV2)</f>
        <v>0.33989999999999998</v>
      </c>
      <c r="AV2" s="41">
        <v>11.74</v>
      </c>
      <c r="AW2" s="43">
        <v>54</v>
      </c>
      <c r="AX2" s="46">
        <f t="shared" ref="AX2:AX20" si="2">IF(ISERROR(AT2*AW2),"",AT2*AW2)</f>
        <v>418.5</v>
      </c>
      <c r="AY2" s="46">
        <f t="shared" ref="AY2:AY20" si="3">IF(ISERROR(AV2*AW2),"",AV2*AW2)</f>
        <v>633.96</v>
      </c>
      <c r="BA2" s="50"/>
      <c r="BB2" s="51"/>
    </row>
    <row r="3" spans="1:54" s="49" customFormat="1" ht="111" customHeight="1" x14ac:dyDescent="0.25">
      <c r="A3" s="34">
        <v>2</v>
      </c>
      <c r="B3" s="35"/>
      <c r="C3" s="35"/>
      <c r="D3" s="35"/>
      <c r="E3" s="35"/>
      <c r="F3" s="35" t="s">
        <v>4</v>
      </c>
      <c r="G3" s="35" t="s">
        <v>60</v>
      </c>
      <c r="H3" s="35" t="s">
        <v>99</v>
      </c>
      <c r="I3" s="35" t="s">
        <v>57</v>
      </c>
      <c r="J3" s="35" t="s">
        <v>76</v>
      </c>
      <c r="K3" s="35" t="s">
        <v>58</v>
      </c>
      <c r="L3" s="36" t="s">
        <v>63</v>
      </c>
      <c r="M3" s="35" t="s">
        <v>61</v>
      </c>
      <c r="N3" s="35"/>
      <c r="O3" s="35"/>
      <c r="P3" s="52" t="s">
        <v>81</v>
      </c>
      <c r="Q3" s="35"/>
      <c r="R3" s="35" t="s">
        <v>47</v>
      </c>
      <c r="S3" s="37">
        <v>64.099999999999994</v>
      </c>
      <c r="T3" s="38">
        <v>7.7</v>
      </c>
      <c r="U3" s="39">
        <v>8.32</v>
      </c>
      <c r="V3" s="40">
        <v>8.32</v>
      </c>
      <c r="W3" s="41"/>
      <c r="X3" s="35" t="s">
        <v>3</v>
      </c>
      <c r="Y3" s="38"/>
      <c r="Z3" s="38"/>
      <c r="AA3" s="38"/>
      <c r="AB3" s="42">
        <v>2</v>
      </c>
      <c r="AC3" s="43">
        <v>6</v>
      </c>
      <c r="AD3" s="44" t="str">
        <f t="shared" ref="AD3:AD20" si="4">IF(Y3="","",Y3*Z3*AA3/1000000)</f>
        <v/>
      </c>
      <c r="AE3" s="45"/>
      <c r="AF3" s="35"/>
      <c r="AG3" s="46" t="str">
        <f t="shared" ref="AG3:AG20" si="5">IF(ISERROR(AF3/AE3),"",AF3/AE3)</f>
        <v/>
      </c>
      <c r="AH3" s="35"/>
      <c r="AI3" s="47">
        <v>0.05</v>
      </c>
      <c r="AJ3" s="46">
        <f>IF(ISERROR(V3*AI3),"",V3*AI3)</f>
        <v>0.42</v>
      </c>
      <c r="AK3" s="47">
        <v>0</v>
      </c>
      <c r="AL3" s="46">
        <f t="shared" si="0"/>
        <v>0</v>
      </c>
      <c r="AM3" s="35"/>
      <c r="AN3" s="47"/>
      <c r="AO3" s="46">
        <f t="shared" ref="AO3:AO20" si="6">IF(ISERROR(AV3*AN3),"",AV3*AN3)</f>
        <v>0</v>
      </c>
      <c r="AP3" s="35"/>
      <c r="AQ3" s="47"/>
      <c r="AR3" s="46">
        <f t="shared" ref="AR3:AR20" si="7">IF(ISERROR(AV3*AQ3),"",AV3*AQ3)</f>
        <v>0</v>
      </c>
      <c r="AS3" s="46">
        <f t="shared" ref="AS3:AS20" si="8">IF(ISERROR(AL3+AO3+AR3),"",AL3+AO3+AR3)</f>
        <v>0</v>
      </c>
      <c r="AT3" s="46">
        <f t="shared" si="1"/>
        <v>8.32</v>
      </c>
      <c r="AU3" s="48">
        <f t="shared" ref="AU3:AU9" si="9">IF(ISERROR((AV3-AT3)/AV3),"",(AV3-AT3)/AV3)</f>
        <v>0.34799999999999998</v>
      </c>
      <c r="AV3" s="41">
        <v>12.76</v>
      </c>
      <c r="AW3" s="43">
        <v>114</v>
      </c>
      <c r="AX3" s="46">
        <f t="shared" si="2"/>
        <v>948.48</v>
      </c>
      <c r="AY3" s="46">
        <f t="shared" si="3"/>
        <v>1454.64</v>
      </c>
      <c r="BA3" s="50"/>
      <c r="BB3" s="51"/>
    </row>
    <row r="4" spans="1:54" s="49" customFormat="1" ht="111" customHeight="1" x14ac:dyDescent="0.3">
      <c r="A4" s="34">
        <v>3</v>
      </c>
      <c r="B4" s="35"/>
      <c r="C4" s="35"/>
      <c r="D4" s="35"/>
      <c r="E4" s="35"/>
      <c r="F4" s="35" t="s">
        <v>4</v>
      </c>
      <c r="G4" s="35" t="s">
        <v>60</v>
      </c>
      <c r="H4" s="35" t="s">
        <v>99</v>
      </c>
      <c r="I4" s="35" t="s">
        <v>57</v>
      </c>
      <c r="J4" s="35" t="s">
        <v>76</v>
      </c>
      <c r="K4" s="35" t="s">
        <v>58</v>
      </c>
      <c r="L4" s="36" t="s">
        <v>64</v>
      </c>
      <c r="M4" s="35" t="s">
        <v>61</v>
      </c>
      <c r="N4" s="35"/>
      <c r="O4" s="35"/>
      <c r="P4" s="52" t="s">
        <v>82</v>
      </c>
      <c r="Q4" s="35"/>
      <c r="R4" s="35" t="s">
        <v>47</v>
      </c>
      <c r="S4" s="37">
        <v>64.099999999999994</v>
      </c>
      <c r="T4" s="38">
        <v>7.7</v>
      </c>
      <c r="U4" s="39">
        <v>8.32</v>
      </c>
      <c r="V4" s="40">
        <v>8.32</v>
      </c>
      <c r="W4" s="41"/>
      <c r="X4" s="35" t="s">
        <v>3</v>
      </c>
      <c r="Y4" s="38"/>
      <c r="Z4" s="38"/>
      <c r="AA4" s="38"/>
      <c r="AB4" s="42">
        <v>2</v>
      </c>
      <c r="AC4" s="43">
        <v>6</v>
      </c>
      <c r="AD4" s="44" t="str">
        <f t="shared" si="4"/>
        <v/>
      </c>
      <c r="AE4" s="45"/>
      <c r="AF4" s="35"/>
      <c r="AG4" s="46" t="str">
        <f t="shared" si="5"/>
        <v/>
      </c>
      <c r="AH4" s="35"/>
      <c r="AI4" s="47">
        <v>0.05</v>
      </c>
      <c r="AJ4" s="46">
        <f t="shared" ref="AJ4:AJ20" si="10">IF(ISERROR(V4*AI4),"",V4*AI4)</f>
        <v>0.42</v>
      </c>
      <c r="AK4" s="47">
        <v>0</v>
      </c>
      <c r="AL4" s="46">
        <f t="shared" si="0"/>
        <v>0</v>
      </c>
      <c r="AM4" s="35"/>
      <c r="AN4" s="47"/>
      <c r="AO4" s="46">
        <f t="shared" si="6"/>
        <v>0</v>
      </c>
      <c r="AP4" s="35"/>
      <c r="AQ4" s="47"/>
      <c r="AR4" s="46">
        <f t="shared" si="7"/>
        <v>0</v>
      </c>
      <c r="AS4" s="46">
        <f t="shared" si="8"/>
        <v>0</v>
      </c>
      <c r="AT4" s="46">
        <f t="shared" si="1"/>
        <v>8.32</v>
      </c>
      <c r="AU4" s="48">
        <f t="shared" si="9"/>
        <v>0.39050000000000001</v>
      </c>
      <c r="AV4" s="41">
        <v>13.65</v>
      </c>
      <c r="AW4" s="43">
        <v>18</v>
      </c>
      <c r="AX4" s="46">
        <f t="shared" si="2"/>
        <v>149.76</v>
      </c>
      <c r="AY4" s="46">
        <f t="shared" si="3"/>
        <v>245.7</v>
      </c>
      <c r="BA4" s="50"/>
      <c r="BB4" s="51"/>
    </row>
    <row r="5" spans="1:54" s="49" customFormat="1" ht="111" customHeight="1" x14ac:dyDescent="0.3">
      <c r="A5" s="34">
        <v>4</v>
      </c>
      <c r="B5" s="35"/>
      <c r="C5" s="35"/>
      <c r="D5" s="35"/>
      <c r="E5" s="35"/>
      <c r="F5" s="35" t="s">
        <v>4</v>
      </c>
      <c r="G5" s="35" t="s">
        <v>60</v>
      </c>
      <c r="H5" s="35" t="s">
        <v>100</v>
      </c>
      <c r="I5" s="35" t="s">
        <v>57</v>
      </c>
      <c r="J5" s="35" t="s">
        <v>77</v>
      </c>
      <c r="K5" s="35" t="s">
        <v>58</v>
      </c>
      <c r="L5" s="36" t="s">
        <v>65</v>
      </c>
      <c r="M5" s="35" t="s">
        <v>61</v>
      </c>
      <c r="N5" s="35"/>
      <c r="O5" s="35"/>
      <c r="P5" s="52" t="s">
        <v>83</v>
      </c>
      <c r="Q5" s="35"/>
      <c r="R5" s="35" t="s">
        <v>47</v>
      </c>
      <c r="S5" s="37">
        <v>98.7</v>
      </c>
      <c r="T5" s="38">
        <v>7.7</v>
      </c>
      <c r="U5" s="39">
        <v>12.82</v>
      </c>
      <c r="V5" s="40">
        <v>12.82</v>
      </c>
      <c r="W5" s="41"/>
      <c r="X5" s="35" t="s">
        <v>3</v>
      </c>
      <c r="Y5" s="38"/>
      <c r="Z5" s="38"/>
      <c r="AA5" s="38"/>
      <c r="AB5" s="42">
        <v>2</v>
      </c>
      <c r="AC5" s="43">
        <v>4</v>
      </c>
      <c r="AD5" s="44" t="str">
        <f t="shared" si="4"/>
        <v/>
      </c>
      <c r="AE5" s="45"/>
      <c r="AF5" s="35"/>
      <c r="AG5" s="46" t="str">
        <f t="shared" si="5"/>
        <v/>
      </c>
      <c r="AH5" s="35"/>
      <c r="AI5" s="47">
        <v>0.05</v>
      </c>
      <c r="AJ5" s="46">
        <f t="shared" si="10"/>
        <v>0.64</v>
      </c>
      <c r="AK5" s="47">
        <v>0</v>
      </c>
      <c r="AL5" s="46">
        <f t="shared" si="0"/>
        <v>0</v>
      </c>
      <c r="AM5" s="35"/>
      <c r="AN5" s="47"/>
      <c r="AO5" s="46">
        <f t="shared" si="6"/>
        <v>0</v>
      </c>
      <c r="AP5" s="35"/>
      <c r="AQ5" s="47"/>
      <c r="AR5" s="46">
        <f t="shared" si="7"/>
        <v>0</v>
      </c>
      <c r="AS5" s="46">
        <f t="shared" si="8"/>
        <v>0</v>
      </c>
      <c r="AT5" s="46">
        <f t="shared" si="1"/>
        <v>12.82</v>
      </c>
      <c r="AU5" s="48">
        <f t="shared" si="9"/>
        <v>0.36349999999999999</v>
      </c>
      <c r="AV5" s="41">
        <v>20.14</v>
      </c>
      <c r="AW5" s="43">
        <v>16</v>
      </c>
      <c r="AX5" s="46">
        <f t="shared" si="2"/>
        <v>205.12</v>
      </c>
      <c r="AY5" s="46">
        <f t="shared" si="3"/>
        <v>322.24</v>
      </c>
      <c r="BA5" s="50"/>
      <c r="BB5" s="51"/>
    </row>
    <row r="6" spans="1:54" s="49" customFormat="1" ht="111" customHeight="1" x14ac:dyDescent="0.25">
      <c r="A6" s="34">
        <v>5</v>
      </c>
      <c r="B6" s="35"/>
      <c r="C6" s="35"/>
      <c r="D6" s="35"/>
      <c r="E6" s="35"/>
      <c r="F6" s="35" t="s">
        <v>4</v>
      </c>
      <c r="G6" s="35" t="s">
        <v>60</v>
      </c>
      <c r="H6" s="35" t="s">
        <v>100</v>
      </c>
      <c r="I6" s="35" t="s">
        <v>57</v>
      </c>
      <c r="J6" s="35" t="s">
        <v>77</v>
      </c>
      <c r="K6" s="35" t="s">
        <v>58</v>
      </c>
      <c r="L6" s="36" t="s">
        <v>66</v>
      </c>
      <c r="M6" s="35" t="s">
        <v>61</v>
      </c>
      <c r="N6" s="35"/>
      <c r="O6" s="35"/>
      <c r="P6" s="52" t="s">
        <v>84</v>
      </c>
      <c r="Q6" s="35"/>
      <c r="R6" s="35" t="s">
        <v>47</v>
      </c>
      <c r="S6" s="37">
        <v>103.1</v>
      </c>
      <c r="T6" s="38">
        <v>7.7</v>
      </c>
      <c r="U6" s="39">
        <v>13.39</v>
      </c>
      <c r="V6" s="40">
        <v>13.39</v>
      </c>
      <c r="W6" s="41"/>
      <c r="X6" s="35" t="s">
        <v>3</v>
      </c>
      <c r="Y6" s="38"/>
      <c r="Z6" s="38"/>
      <c r="AA6" s="38"/>
      <c r="AB6" s="42">
        <v>2</v>
      </c>
      <c r="AC6" s="43">
        <v>4</v>
      </c>
      <c r="AD6" s="44" t="str">
        <f t="shared" si="4"/>
        <v/>
      </c>
      <c r="AE6" s="45"/>
      <c r="AF6" s="35"/>
      <c r="AG6" s="46" t="str">
        <f t="shared" si="5"/>
        <v/>
      </c>
      <c r="AH6" s="35"/>
      <c r="AI6" s="47">
        <v>0.05</v>
      </c>
      <c r="AJ6" s="46">
        <f t="shared" si="10"/>
        <v>0.67</v>
      </c>
      <c r="AK6" s="47">
        <v>0</v>
      </c>
      <c r="AL6" s="46">
        <f t="shared" si="0"/>
        <v>0</v>
      </c>
      <c r="AM6" s="35"/>
      <c r="AN6" s="47"/>
      <c r="AO6" s="46">
        <f t="shared" si="6"/>
        <v>0</v>
      </c>
      <c r="AP6" s="35"/>
      <c r="AQ6" s="47"/>
      <c r="AR6" s="46">
        <f t="shared" si="7"/>
        <v>0</v>
      </c>
      <c r="AS6" s="46">
        <f t="shared" si="8"/>
        <v>0</v>
      </c>
      <c r="AT6" s="46">
        <f t="shared" si="1"/>
        <v>13.39</v>
      </c>
      <c r="AU6" s="48">
        <f t="shared" si="9"/>
        <v>0.36720000000000003</v>
      </c>
      <c r="AV6" s="41">
        <v>21.16</v>
      </c>
      <c r="AW6" s="43">
        <v>16</v>
      </c>
      <c r="AX6" s="46">
        <f t="shared" si="2"/>
        <v>214.24</v>
      </c>
      <c r="AY6" s="46">
        <f t="shared" si="3"/>
        <v>338.56</v>
      </c>
      <c r="BA6" s="50"/>
      <c r="BB6" s="51"/>
    </row>
    <row r="7" spans="1:54" s="49" customFormat="1" ht="111" customHeight="1" x14ac:dyDescent="0.3">
      <c r="A7" s="34">
        <v>6</v>
      </c>
      <c r="B7" s="35"/>
      <c r="C7" s="35"/>
      <c r="D7" s="35"/>
      <c r="E7" s="35"/>
      <c r="F7" s="35" t="s">
        <v>4</v>
      </c>
      <c r="G7" s="35" t="s">
        <v>60</v>
      </c>
      <c r="H7" s="35" t="s">
        <v>100</v>
      </c>
      <c r="I7" s="35" t="s">
        <v>57</v>
      </c>
      <c r="J7" s="35" t="s">
        <v>77</v>
      </c>
      <c r="K7" s="35" t="s">
        <v>58</v>
      </c>
      <c r="L7" s="36" t="s">
        <v>67</v>
      </c>
      <c r="M7" s="35" t="s">
        <v>61</v>
      </c>
      <c r="N7" s="35"/>
      <c r="O7" s="35"/>
      <c r="P7" s="52" t="s">
        <v>85</v>
      </c>
      <c r="Q7" s="35"/>
      <c r="R7" s="35" t="s">
        <v>47</v>
      </c>
      <c r="S7" s="37">
        <v>103.1</v>
      </c>
      <c r="T7" s="38">
        <v>7.7</v>
      </c>
      <c r="U7" s="39">
        <v>13.39</v>
      </c>
      <c r="V7" s="40">
        <v>13.39</v>
      </c>
      <c r="W7" s="41"/>
      <c r="X7" s="35" t="s">
        <v>3</v>
      </c>
      <c r="Y7" s="38"/>
      <c r="Z7" s="38"/>
      <c r="AA7" s="38"/>
      <c r="AB7" s="42">
        <v>2</v>
      </c>
      <c r="AC7" s="43">
        <v>4</v>
      </c>
      <c r="AD7" s="44" t="str">
        <f t="shared" si="4"/>
        <v/>
      </c>
      <c r="AE7" s="45"/>
      <c r="AF7" s="35"/>
      <c r="AG7" s="46" t="str">
        <f t="shared" si="5"/>
        <v/>
      </c>
      <c r="AH7" s="35"/>
      <c r="AI7" s="47">
        <v>0.05</v>
      </c>
      <c r="AJ7" s="46">
        <f t="shared" si="10"/>
        <v>0.67</v>
      </c>
      <c r="AK7" s="47">
        <v>0</v>
      </c>
      <c r="AL7" s="46">
        <f t="shared" si="0"/>
        <v>0</v>
      </c>
      <c r="AM7" s="35"/>
      <c r="AN7" s="47"/>
      <c r="AO7" s="46">
        <f t="shared" si="6"/>
        <v>0</v>
      </c>
      <c r="AP7" s="35"/>
      <c r="AQ7" s="47"/>
      <c r="AR7" s="46">
        <f t="shared" si="7"/>
        <v>0</v>
      </c>
      <c r="AS7" s="46">
        <f t="shared" si="8"/>
        <v>0</v>
      </c>
      <c r="AT7" s="46">
        <f t="shared" si="1"/>
        <v>13.39</v>
      </c>
      <c r="AU7" s="48">
        <f t="shared" si="9"/>
        <v>0.39269999999999999</v>
      </c>
      <c r="AV7" s="41">
        <v>22.05</v>
      </c>
      <c r="AW7" s="43">
        <v>12</v>
      </c>
      <c r="AX7" s="46">
        <f t="shared" si="2"/>
        <v>160.68</v>
      </c>
      <c r="AY7" s="46">
        <f t="shared" si="3"/>
        <v>264.60000000000002</v>
      </c>
      <c r="BA7" s="50"/>
      <c r="BB7" s="51"/>
    </row>
    <row r="8" spans="1:54" s="49" customFormat="1" ht="126" customHeight="1" x14ac:dyDescent="0.3">
      <c r="A8" s="34">
        <v>7</v>
      </c>
      <c r="B8" s="35"/>
      <c r="C8" s="35"/>
      <c r="D8" s="35"/>
      <c r="E8" s="35"/>
      <c r="F8" s="35" t="s">
        <v>4</v>
      </c>
      <c r="G8" s="35" t="s">
        <v>60</v>
      </c>
      <c r="H8" s="35" t="s">
        <v>101</v>
      </c>
      <c r="I8" s="35" t="s">
        <v>57</v>
      </c>
      <c r="J8" s="35" t="s">
        <v>75</v>
      </c>
      <c r="K8" s="35" t="s">
        <v>58</v>
      </c>
      <c r="L8" s="36" t="s">
        <v>68</v>
      </c>
      <c r="M8" s="35" t="s">
        <v>61</v>
      </c>
      <c r="N8" s="35"/>
      <c r="O8" s="35"/>
      <c r="P8" s="52" t="s">
        <v>86</v>
      </c>
      <c r="Q8" s="35"/>
      <c r="R8" s="35" t="s">
        <v>47</v>
      </c>
      <c r="S8" s="37">
        <v>118</v>
      </c>
      <c r="T8" s="38">
        <v>7.7</v>
      </c>
      <c r="U8" s="39">
        <v>15.32</v>
      </c>
      <c r="V8" s="40">
        <v>15.32</v>
      </c>
      <c r="W8" s="41"/>
      <c r="X8" s="35" t="s">
        <v>3</v>
      </c>
      <c r="Y8" s="38"/>
      <c r="Z8" s="38"/>
      <c r="AA8" s="38"/>
      <c r="AB8" s="42">
        <v>2</v>
      </c>
      <c r="AC8" s="43">
        <v>2</v>
      </c>
      <c r="AD8" s="44" t="str">
        <f t="shared" si="4"/>
        <v/>
      </c>
      <c r="AE8" s="45"/>
      <c r="AF8" s="35"/>
      <c r="AG8" s="46" t="str">
        <f t="shared" si="5"/>
        <v/>
      </c>
      <c r="AH8" s="35"/>
      <c r="AI8" s="47">
        <v>0.05</v>
      </c>
      <c r="AJ8" s="46">
        <f t="shared" si="10"/>
        <v>0.77</v>
      </c>
      <c r="AK8" s="47">
        <v>0</v>
      </c>
      <c r="AL8" s="46">
        <f t="shared" si="0"/>
        <v>0</v>
      </c>
      <c r="AM8" s="35"/>
      <c r="AN8" s="47"/>
      <c r="AO8" s="46">
        <f t="shared" si="6"/>
        <v>0</v>
      </c>
      <c r="AP8" s="35"/>
      <c r="AQ8" s="47"/>
      <c r="AR8" s="46">
        <f t="shared" si="7"/>
        <v>0</v>
      </c>
      <c r="AS8" s="46">
        <f t="shared" si="8"/>
        <v>0</v>
      </c>
      <c r="AT8" s="46">
        <f t="shared" si="1"/>
        <v>15.32</v>
      </c>
      <c r="AU8" s="48">
        <f t="shared" si="9"/>
        <v>0.4768</v>
      </c>
      <c r="AV8" s="41">
        <v>29.28</v>
      </c>
      <c r="AW8" s="43">
        <v>6</v>
      </c>
      <c r="AX8" s="46">
        <f t="shared" si="2"/>
        <v>91.92</v>
      </c>
      <c r="AY8" s="46">
        <f t="shared" si="3"/>
        <v>175.68</v>
      </c>
      <c r="BA8" s="50"/>
      <c r="BB8" s="51"/>
    </row>
    <row r="9" spans="1:54" s="49" customFormat="1" ht="126" customHeight="1" x14ac:dyDescent="0.25">
      <c r="A9" s="34">
        <v>8</v>
      </c>
      <c r="B9" s="35"/>
      <c r="C9" s="35"/>
      <c r="D9" s="35"/>
      <c r="E9" s="35"/>
      <c r="F9" s="35" t="s">
        <v>4</v>
      </c>
      <c r="G9" s="35" t="s">
        <v>60</v>
      </c>
      <c r="H9" s="35" t="s">
        <v>101</v>
      </c>
      <c r="I9" s="35" t="s">
        <v>57</v>
      </c>
      <c r="J9" s="35" t="s">
        <v>75</v>
      </c>
      <c r="K9" s="35" t="s">
        <v>58</v>
      </c>
      <c r="L9" s="36" t="s">
        <v>69</v>
      </c>
      <c r="M9" s="35" t="s">
        <v>61</v>
      </c>
      <c r="N9" s="35"/>
      <c r="O9" s="35"/>
      <c r="P9" s="52" t="s">
        <v>87</v>
      </c>
      <c r="Q9" s="35"/>
      <c r="R9" s="35" t="s">
        <v>47</v>
      </c>
      <c r="S9" s="37">
        <v>123.5</v>
      </c>
      <c r="T9" s="38">
        <v>7.7</v>
      </c>
      <c r="U9" s="39">
        <v>16.04</v>
      </c>
      <c r="V9" s="40">
        <v>16.04</v>
      </c>
      <c r="W9" s="41"/>
      <c r="X9" s="35" t="s">
        <v>3</v>
      </c>
      <c r="Y9" s="38"/>
      <c r="Z9" s="38"/>
      <c r="AA9" s="38"/>
      <c r="AB9" s="42">
        <v>2</v>
      </c>
      <c r="AC9" s="43">
        <v>2</v>
      </c>
      <c r="AD9" s="44" t="str">
        <f t="shared" si="4"/>
        <v/>
      </c>
      <c r="AE9" s="45"/>
      <c r="AF9" s="35"/>
      <c r="AG9" s="46" t="str">
        <f t="shared" si="5"/>
        <v/>
      </c>
      <c r="AH9" s="35"/>
      <c r="AI9" s="47">
        <v>0.05</v>
      </c>
      <c r="AJ9" s="46">
        <f t="shared" si="10"/>
        <v>0.8</v>
      </c>
      <c r="AK9" s="47">
        <v>0</v>
      </c>
      <c r="AL9" s="46">
        <f t="shared" si="0"/>
        <v>0</v>
      </c>
      <c r="AM9" s="35"/>
      <c r="AN9" s="47"/>
      <c r="AO9" s="46">
        <f t="shared" si="6"/>
        <v>0</v>
      </c>
      <c r="AP9" s="35"/>
      <c r="AQ9" s="47"/>
      <c r="AR9" s="46">
        <f t="shared" si="7"/>
        <v>0</v>
      </c>
      <c r="AS9" s="46">
        <f t="shared" si="8"/>
        <v>0</v>
      </c>
      <c r="AT9" s="46">
        <f t="shared" si="1"/>
        <v>16.04</v>
      </c>
      <c r="AU9" s="48">
        <f t="shared" si="9"/>
        <v>0.48010000000000003</v>
      </c>
      <c r="AV9" s="41">
        <v>30.85</v>
      </c>
      <c r="AW9" s="43">
        <v>20</v>
      </c>
      <c r="AX9" s="46">
        <f t="shared" si="2"/>
        <v>320.8</v>
      </c>
      <c r="AY9" s="46">
        <f t="shared" si="3"/>
        <v>617</v>
      </c>
      <c r="BA9" s="50"/>
      <c r="BB9" s="51"/>
    </row>
    <row r="10" spans="1:54" s="49" customFormat="1" ht="126" customHeight="1" x14ac:dyDescent="0.3">
      <c r="A10" s="34">
        <v>9</v>
      </c>
      <c r="B10" s="35"/>
      <c r="C10" s="35"/>
      <c r="D10" s="35"/>
      <c r="E10" s="35"/>
      <c r="F10" s="35" t="s">
        <v>4</v>
      </c>
      <c r="G10" s="35" t="s">
        <v>60</v>
      </c>
      <c r="H10" s="35" t="s">
        <v>101</v>
      </c>
      <c r="I10" s="35" t="s">
        <v>57</v>
      </c>
      <c r="J10" s="35" t="s">
        <v>75</v>
      </c>
      <c r="K10" s="35" t="s">
        <v>58</v>
      </c>
      <c r="L10" s="36" t="s">
        <v>70</v>
      </c>
      <c r="M10" s="35" t="s">
        <v>61</v>
      </c>
      <c r="N10" s="35"/>
      <c r="O10" s="35"/>
      <c r="P10" s="52" t="s">
        <v>88</v>
      </c>
      <c r="Q10" s="35"/>
      <c r="R10" s="35" t="s">
        <v>47</v>
      </c>
      <c r="S10" s="37">
        <v>125.5</v>
      </c>
      <c r="T10" s="38">
        <v>7.7</v>
      </c>
      <c r="U10" s="39">
        <v>16.3</v>
      </c>
      <c r="V10" s="40">
        <v>16.3</v>
      </c>
      <c r="W10" s="41"/>
      <c r="X10" s="35" t="s">
        <v>3</v>
      </c>
      <c r="Y10" s="38"/>
      <c r="Z10" s="38"/>
      <c r="AA10" s="38"/>
      <c r="AB10" s="42">
        <v>2</v>
      </c>
      <c r="AC10" s="43">
        <v>2</v>
      </c>
      <c r="AD10" s="44"/>
      <c r="AE10" s="45"/>
      <c r="AF10" s="35"/>
      <c r="AG10" s="46"/>
      <c r="AH10" s="35"/>
      <c r="AI10" s="47">
        <v>0.05</v>
      </c>
      <c r="AJ10" s="46">
        <f t="shared" ref="AJ10:AJ19" si="11">IF(ISERROR(V10*AI10),"",V10*AI10)</f>
        <v>0.82</v>
      </c>
      <c r="AK10" s="47">
        <v>0</v>
      </c>
      <c r="AL10" s="46">
        <f t="shared" ref="AL10:AL19" si="12">IF(ISERROR(AV10*AK10),"",AV10*AK10)</f>
        <v>0</v>
      </c>
      <c r="AM10" s="35"/>
      <c r="AN10" s="47"/>
      <c r="AO10" s="46">
        <f t="shared" ref="AO10:AO19" si="13">IF(ISERROR(AV10*AN10),"",AV10*AN10)</f>
        <v>0</v>
      </c>
      <c r="AP10" s="35"/>
      <c r="AQ10" s="47"/>
      <c r="AR10" s="46">
        <f t="shared" ref="AR10:AR19" si="14">IF(ISERROR(AV10*AQ10),"",AV10*AQ10)</f>
        <v>0</v>
      </c>
      <c r="AS10" s="46">
        <f t="shared" ref="AS10:AS19" si="15">IF(ISERROR(AL10+AO10+AR10),"",AL10+AO10+AR10)</f>
        <v>0</v>
      </c>
      <c r="AT10" s="46">
        <f t="shared" ref="AT10:AT19" si="16">IF(ISERROR(V10+AS10),"",V10+AS10)</f>
        <v>16.3</v>
      </c>
      <c r="AU10" s="48">
        <f t="shared" ref="AU10:AU20" si="17">IF(ISERROR((AV10-AT10)/AV10),"",(AV10-AT10)/AV10)</f>
        <v>0.49009999999999998</v>
      </c>
      <c r="AV10" s="41">
        <v>31.97</v>
      </c>
      <c r="AW10" s="43">
        <v>10</v>
      </c>
      <c r="AX10" s="46">
        <f t="shared" si="2"/>
        <v>163</v>
      </c>
      <c r="AY10" s="46">
        <f t="shared" si="3"/>
        <v>319.7</v>
      </c>
      <c r="BA10" s="50"/>
      <c r="BB10" s="51"/>
    </row>
    <row r="11" spans="1:54" s="49" customFormat="1" ht="111" customHeight="1" x14ac:dyDescent="0.3">
      <c r="A11" s="34">
        <v>10</v>
      </c>
      <c r="B11" s="35"/>
      <c r="C11" s="35"/>
      <c r="D11" s="35"/>
      <c r="E11" s="35"/>
      <c r="F11" s="35" t="s">
        <v>50</v>
      </c>
      <c r="G11" s="35" t="s">
        <v>60</v>
      </c>
      <c r="H11" s="35" t="s">
        <v>102</v>
      </c>
      <c r="I11" s="35" t="s">
        <v>59</v>
      </c>
      <c r="J11" s="35" t="s">
        <v>78</v>
      </c>
      <c r="K11" s="35" t="s">
        <v>58</v>
      </c>
      <c r="L11" s="36" t="s">
        <v>62</v>
      </c>
      <c r="M11" s="35" t="s">
        <v>61</v>
      </c>
      <c r="N11" s="35"/>
      <c r="O11" s="35"/>
      <c r="P11" s="52" t="s">
        <v>89</v>
      </c>
      <c r="Q11" s="35"/>
      <c r="R11" s="35" t="s">
        <v>47</v>
      </c>
      <c r="S11" s="37">
        <v>81.900000000000006</v>
      </c>
      <c r="T11" s="38">
        <v>7.7</v>
      </c>
      <c r="U11" s="39">
        <v>10.64</v>
      </c>
      <c r="V11" s="40">
        <v>10.64</v>
      </c>
      <c r="W11" s="41"/>
      <c r="X11" s="35" t="s">
        <v>3</v>
      </c>
      <c r="Y11" s="38"/>
      <c r="Z11" s="38"/>
      <c r="AA11" s="38"/>
      <c r="AB11" s="42">
        <v>2</v>
      </c>
      <c r="AC11" s="43">
        <v>1</v>
      </c>
      <c r="AD11" s="44"/>
      <c r="AE11" s="45"/>
      <c r="AF11" s="35"/>
      <c r="AG11" s="46"/>
      <c r="AH11" s="35"/>
      <c r="AI11" s="47">
        <v>0.05</v>
      </c>
      <c r="AJ11" s="46">
        <f t="shared" si="11"/>
        <v>0.53</v>
      </c>
      <c r="AK11" s="47">
        <v>0</v>
      </c>
      <c r="AL11" s="46">
        <f t="shared" si="12"/>
        <v>0</v>
      </c>
      <c r="AM11" s="35"/>
      <c r="AN11" s="47"/>
      <c r="AO11" s="46">
        <f t="shared" si="13"/>
        <v>0</v>
      </c>
      <c r="AP11" s="35"/>
      <c r="AQ11" s="47"/>
      <c r="AR11" s="46">
        <f t="shared" si="14"/>
        <v>0</v>
      </c>
      <c r="AS11" s="46">
        <f t="shared" si="15"/>
        <v>0</v>
      </c>
      <c r="AT11" s="46">
        <f t="shared" si="16"/>
        <v>10.64</v>
      </c>
      <c r="AU11" s="48">
        <f t="shared" si="17"/>
        <v>0.3009</v>
      </c>
      <c r="AV11" s="41">
        <v>15.22</v>
      </c>
      <c r="AW11" s="43">
        <v>65</v>
      </c>
      <c r="AX11" s="46">
        <f t="shared" si="2"/>
        <v>691.6</v>
      </c>
      <c r="AY11" s="46">
        <f t="shared" si="3"/>
        <v>989.3</v>
      </c>
      <c r="BA11" s="50"/>
      <c r="BB11" s="51"/>
    </row>
    <row r="12" spans="1:54" s="49" customFormat="1" ht="111" customHeight="1" x14ac:dyDescent="0.25">
      <c r="A12" s="34">
        <v>11</v>
      </c>
      <c r="B12" s="35"/>
      <c r="C12" s="35"/>
      <c r="D12" s="35"/>
      <c r="E12" s="35"/>
      <c r="F12" s="35" t="s">
        <v>50</v>
      </c>
      <c r="G12" s="35" t="s">
        <v>60</v>
      </c>
      <c r="H12" s="35" t="s">
        <v>102</v>
      </c>
      <c r="I12" s="35" t="s">
        <v>59</v>
      </c>
      <c r="J12" s="35" t="s">
        <v>78</v>
      </c>
      <c r="K12" s="35" t="s">
        <v>58</v>
      </c>
      <c r="L12" s="36" t="s">
        <v>63</v>
      </c>
      <c r="M12" s="35" t="s">
        <v>61</v>
      </c>
      <c r="N12" s="35"/>
      <c r="O12" s="35"/>
      <c r="P12" s="52" t="s">
        <v>90</v>
      </c>
      <c r="Q12" s="35"/>
      <c r="R12" s="35" t="s">
        <v>47</v>
      </c>
      <c r="S12" s="37">
        <v>87.7</v>
      </c>
      <c r="T12" s="38">
        <v>7.7</v>
      </c>
      <c r="U12" s="39">
        <v>11.39</v>
      </c>
      <c r="V12" s="40">
        <v>11.39</v>
      </c>
      <c r="W12" s="41"/>
      <c r="X12" s="35" t="s">
        <v>3</v>
      </c>
      <c r="Y12" s="38"/>
      <c r="Z12" s="38"/>
      <c r="AA12" s="38"/>
      <c r="AB12" s="42">
        <v>2</v>
      </c>
      <c r="AC12" s="43">
        <v>1</v>
      </c>
      <c r="AD12" s="44"/>
      <c r="AE12" s="45"/>
      <c r="AF12" s="35"/>
      <c r="AG12" s="46"/>
      <c r="AH12" s="35"/>
      <c r="AI12" s="47">
        <v>0.05</v>
      </c>
      <c r="AJ12" s="46">
        <f t="shared" si="11"/>
        <v>0.56999999999999995</v>
      </c>
      <c r="AK12" s="47">
        <v>0</v>
      </c>
      <c r="AL12" s="46">
        <f t="shared" si="12"/>
        <v>0</v>
      </c>
      <c r="AM12" s="35"/>
      <c r="AN12" s="47"/>
      <c r="AO12" s="46">
        <f t="shared" si="13"/>
        <v>0</v>
      </c>
      <c r="AP12" s="35"/>
      <c r="AQ12" s="47"/>
      <c r="AR12" s="46">
        <f t="shared" si="14"/>
        <v>0</v>
      </c>
      <c r="AS12" s="46">
        <f t="shared" si="15"/>
        <v>0</v>
      </c>
      <c r="AT12" s="46">
        <f t="shared" si="16"/>
        <v>11.39</v>
      </c>
      <c r="AU12" s="48">
        <f t="shared" si="17"/>
        <v>0.2903</v>
      </c>
      <c r="AV12" s="41">
        <v>16.05</v>
      </c>
      <c r="AW12" s="43">
        <v>160</v>
      </c>
      <c r="AX12" s="46">
        <f t="shared" si="2"/>
        <v>1822.4</v>
      </c>
      <c r="AY12" s="46">
        <f t="shared" si="3"/>
        <v>2568</v>
      </c>
      <c r="BA12" s="50"/>
      <c r="BB12" s="51"/>
    </row>
    <row r="13" spans="1:54" s="49" customFormat="1" ht="111" customHeight="1" x14ac:dyDescent="0.3">
      <c r="A13" s="34">
        <v>12</v>
      </c>
      <c r="B13" s="35"/>
      <c r="C13" s="35"/>
      <c r="D13" s="35"/>
      <c r="E13" s="35"/>
      <c r="F13" s="35" t="s">
        <v>50</v>
      </c>
      <c r="G13" s="35" t="s">
        <v>60</v>
      </c>
      <c r="H13" s="35" t="s">
        <v>102</v>
      </c>
      <c r="I13" s="35" t="s">
        <v>59</v>
      </c>
      <c r="J13" s="35" t="s">
        <v>78</v>
      </c>
      <c r="K13" s="35" t="s">
        <v>58</v>
      </c>
      <c r="L13" s="36" t="s">
        <v>64</v>
      </c>
      <c r="M13" s="35" t="s">
        <v>61</v>
      </c>
      <c r="N13" s="35"/>
      <c r="O13" s="35"/>
      <c r="P13" s="52" t="s">
        <v>91</v>
      </c>
      <c r="Q13" s="35"/>
      <c r="R13" s="35" t="s">
        <v>47</v>
      </c>
      <c r="S13" s="37">
        <v>88.9</v>
      </c>
      <c r="T13" s="38">
        <v>7.7</v>
      </c>
      <c r="U13" s="39">
        <v>11.55</v>
      </c>
      <c r="V13" s="40">
        <v>11.55</v>
      </c>
      <c r="W13" s="41"/>
      <c r="X13" s="35" t="s">
        <v>3</v>
      </c>
      <c r="Y13" s="38"/>
      <c r="Z13" s="38"/>
      <c r="AA13" s="38"/>
      <c r="AB13" s="42">
        <v>2</v>
      </c>
      <c r="AC13" s="43">
        <v>1</v>
      </c>
      <c r="AD13" s="44"/>
      <c r="AE13" s="45"/>
      <c r="AF13" s="35"/>
      <c r="AG13" s="46"/>
      <c r="AH13" s="35"/>
      <c r="AI13" s="47">
        <v>0.05</v>
      </c>
      <c r="AJ13" s="46">
        <f t="shared" si="11"/>
        <v>0.57999999999999996</v>
      </c>
      <c r="AK13" s="47">
        <v>0</v>
      </c>
      <c r="AL13" s="46">
        <f t="shared" si="12"/>
        <v>0</v>
      </c>
      <c r="AM13" s="35"/>
      <c r="AN13" s="47"/>
      <c r="AO13" s="46">
        <f t="shared" si="13"/>
        <v>0</v>
      </c>
      <c r="AP13" s="35"/>
      <c r="AQ13" s="47"/>
      <c r="AR13" s="46">
        <f t="shared" si="14"/>
        <v>0</v>
      </c>
      <c r="AS13" s="46">
        <f t="shared" si="15"/>
        <v>0</v>
      </c>
      <c r="AT13" s="46">
        <f t="shared" si="16"/>
        <v>11.55</v>
      </c>
      <c r="AU13" s="48">
        <f t="shared" si="17"/>
        <v>0.35110000000000002</v>
      </c>
      <c r="AV13" s="41">
        <v>17.8</v>
      </c>
      <c r="AW13" s="43">
        <v>45</v>
      </c>
      <c r="AX13" s="46">
        <f t="shared" si="2"/>
        <v>519.75</v>
      </c>
      <c r="AY13" s="46">
        <f t="shared" si="3"/>
        <v>801</v>
      </c>
      <c r="BA13" s="50"/>
      <c r="BB13" s="51"/>
    </row>
    <row r="14" spans="1:54" s="49" customFormat="1" ht="111" customHeight="1" x14ac:dyDescent="0.3">
      <c r="A14" s="34">
        <v>13</v>
      </c>
      <c r="B14" s="35"/>
      <c r="C14" s="35"/>
      <c r="D14" s="35"/>
      <c r="E14" s="35"/>
      <c r="F14" s="35" t="s">
        <v>50</v>
      </c>
      <c r="G14" s="35" t="s">
        <v>60</v>
      </c>
      <c r="H14" s="35" t="s">
        <v>103</v>
      </c>
      <c r="I14" s="35" t="s">
        <v>59</v>
      </c>
      <c r="J14" s="35" t="s">
        <v>79</v>
      </c>
      <c r="K14" s="35" t="s">
        <v>58</v>
      </c>
      <c r="L14" s="36" t="s">
        <v>65</v>
      </c>
      <c r="M14" s="35" t="s">
        <v>61</v>
      </c>
      <c r="N14" s="35"/>
      <c r="O14" s="35"/>
      <c r="P14" s="52" t="s">
        <v>92</v>
      </c>
      <c r="Q14" s="35"/>
      <c r="R14" s="35" t="s">
        <v>47</v>
      </c>
      <c r="S14" s="37">
        <v>120.9</v>
      </c>
      <c r="T14" s="38">
        <v>7.7</v>
      </c>
      <c r="U14" s="39">
        <v>15.7</v>
      </c>
      <c r="V14" s="40">
        <v>15.7</v>
      </c>
      <c r="W14" s="41"/>
      <c r="X14" s="35" t="s">
        <v>3</v>
      </c>
      <c r="Y14" s="38"/>
      <c r="Z14" s="38"/>
      <c r="AA14" s="38"/>
      <c r="AB14" s="42">
        <v>2</v>
      </c>
      <c r="AC14" s="43">
        <v>1</v>
      </c>
      <c r="AD14" s="44"/>
      <c r="AE14" s="45"/>
      <c r="AF14" s="35"/>
      <c r="AG14" s="46"/>
      <c r="AH14" s="35"/>
      <c r="AI14" s="47">
        <v>0.05</v>
      </c>
      <c r="AJ14" s="46">
        <f t="shared" si="11"/>
        <v>0.79</v>
      </c>
      <c r="AK14" s="47">
        <v>0</v>
      </c>
      <c r="AL14" s="46">
        <f t="shared" si="12"/>
        <v>0</v>
      </c>
      <c r="AM14" s="35"/>
      <c r="AN14" s="47"/>
      <c r="AO14" s="46">
        <f t="shared" si="13"/>
        <v>0</v>
      </c>
      <c r="AP14" s="35"/>
      <c r="AQ14" s="47"/>
      <c r="AR14" s="46">
        <f t="shared" si="14"/>
        <v>0</v>
      </c>
      <c r="AS14" s="46">
        <f t="shared" si="15"/>
        <v>0</v>
      </c>
      <c r="AT14" s="46">
        <f t="shared" si="16"/>
        <v>15.7</v>
      </c>
      <c r="AU14" s="48">
        <f t="shared" si="17"/>
        <v>0.33529999999999999</v>
      </c>
      <c r="AV14" s="41">
        <v>23.62</v>
      </c>
      <c r="AW14" s="43">
        <v>10</v>
      </c>
      <c r="AX14" s="46">
        <f t="shared" si="2"/>
        <v>157</v>
      </c>
      <c r="AY14" s="46">
        <f t="shared" si="3"/>
        <v>236.2</v>
      </c>
      <c r="BA14" s="50"/>
      <c r="BB14" s="51"/>
    </row>
    <row r="15" spans="1:54" s="49" customFormat="1" ht="111" customHeight="1" x14ac:dyDescent="0.25">
      <c r="A15" s="34">
        <v>14</v>
      </c>
      <c r="B15" s="35"/>
      <c r="C15" s="35"/>
      <c r="D15" s="35"/>
      <c r="E15" s="35"/>
      <c r="F15" s="35" t="s">
        <v>50</v>
      </c>
      <c r="G15" s="35" t="s">
        <v>60</v>
      </c>
      <c r="H15" s="35" t="s">
        <v>103</v>
      </c>
      <c r="I15" s="35" t="s">
        <v>59</v>
      </c>
      <c r="J15" s="35" t="s">
        <v>79</v>
      </c>
      <c r="K15" s="35" t="s">
        <v>58</v>
      </c>
      <c r="L15" s="36" t="s">
        <v>66</v>
      </c>
      <c r="M15" s="35" t="s">
        <v>61</v>
      </c>
      <c r="N15" s="35"/>
      <c r="O15" s="35"/>
      <c r="P15" s="52" t="s">
        <v>93</v>
      </c>
      <c r="Q15" s="35"/>
      <c r="R15" s="35" t="s">
        <v>47</v>
      </c>
      <c r="S15" s="37">
        <v>126.7</v>
      </c>
      <c r="T15" s="38">
        <v>7.7</v>
      </c>
      <c r="U15" s="39">
        <v>16.45</v>
      </c>
      <c r="V15" s="40">
        <v>16.45</v>
      </c>
      <c r="W15" s="41"/>
      <c r="X15" s="35" t="s">
        <v>3</v>
      </c>
      <c r="Y15" s="38"/>
      <c r="Z15" s="38"/>
      <c r="AA15" s="38"/>
      <c r="AB15" s="42">
        <v>2</v>
      </c>
      <c r="AC15" s="43">
        <v>1</v>
      </c>
      <c r="AD15" s="44" t="str">
        <f t="shared" si="4"/>
        <v/>
      </c>
      <c r="AE15" s="45"/>
      <c r="AF15" s="35"/>
      <c r="AG15" s="46" t="str">
        <f t="shared" si="5"/>
        <v/>
      </c>
      <c r="AH15" s="35"/>
      <c r="AI15" s="47">
        <v>0.05</v>
      </c>
      <c r="AJ15" s="46">
        <f t="shared" si="11"/>
        <v>0.82</v>
      </c>
      <c r="AK15" s="47">
        <v>0</v>
      </c>
      <c r="AL15" s="46">
        <f t="shared" si="12"/>
        <v>0</v>
      </c>
      <c r="AM15" s="35"/>
      <c r="AN15" s="47"/>
      <c r="AO15" s="46">
        <f t="shared" si="13"/>
        <v>0</v>
      </c>
      <c r="AP15" s="35"/>
      <c r="AQ15" s="47"/>
      <c r="AR15" s="46">
        <f t="shared" si="14"/>
        <v>0</v>
      </c>
      <c r="AS15" s="46">
        <f t="shared" si="15"/>
        <v>0</v>
      </c>
      <c r="AT15" s="46">
        <f t="shared" si="16"/>
        <v>16.45</v>
      </c>
      <c r="AU15" s="48">
        <f t="shared" si="17"/>
        <v>0.32719999999999999</v>
      </c>
      <c r="AV15" s="41">
        <v>24.45</v>
      </c>
      <c r="AW15" s="43">
        <v>70</v>
      </c>
      <c r="AX15" s="46">
        <f t="shared" si="2"/>
        <v>1151.5</v>
      </c>
      <c r="AY15" s="46">
        <f t="shared" si="3"/>
        <v>1711.5</v>
      </c>
      <c r="BA15" s="50"/>
      <c r="BB15" s="51"/>
    </row>
    <row r="16" spans="1:54" s="49" customFormat="1" ht="111" customHeight="1" x14ac:dyDescent="0.3">
      <c r="A16" s="34">
        <v>15</v>
      </c>
      <c r="B16" s="35"/>
      <c r="C16" s="35"/>
      <c r="D16" s="35"/>
      <c r="E16" s="35"/>
      <c r="F16" s="35" t="s">
        <v>50</v>
      </c>
      <c r="G16" s="35" t="s">
        <v>60</v>
      </c>
      <c r="H16" s="35" t="s">
        <v>103</v>
      </c>
      <c r="I16" s="35" t="s">
        <v>59</v>
      </c>
      <c r="J16" s="35" t="s">
        <v>79</v>
      </c>
      <c r="K16" s="35" t="s">
        <v>58</v>
      </c>
      <c r="L16" s="36" t="s">
        <v>67</v>
      </c>
      <c r="M16" s="35" t="s">
        <v>61</v>
      </c>
      <c r="N16" s="35"/>
      <c r="O16" s="35"/>
      <c r="P16" s="52" t="s">
        <v>94</v>
      </c>
      <c r="Q16" s="35"/>
      <c r="R16" s="35" t="s">
        <v>47</v>
      </c>
      <c r="S16" s="37">
        <v>127.9</v>
      </c>
      <c r="T16" s="38">
        <v>7.7</v>
      </c>
      <c r="U16" s="39">
        <v>16.61</v>
      </c>
      <c r="V16" s="40">
        <v>16.61</v>
      </c>
      <c r="W16" s="41"/>
      <c r="X16" s="35" t="s">
        <v>3</v>
      </c>
      <c r="Y16" s="38"/>
      <c r="Z16" s="38"/>
      <c r="AA16" s="38"/>
      <c r="AB16" s="42">
        <v>2</v>
      </c>
      <c r="AC16" s="43">
        <v>1</v>
      </c>
      <c r="AD16" s="44" t="str">
        <f t="shared" si="4"/>
        <v/>
      </c>
      <c r="AE16" s="45"/>
      <c r="AF16" s="35"/>
      <c r="AG16" s="46" t="str">
        <f t="shared" si="5"/>
        <v/>
      </c>
      <c r="AH16" s="35"/>
      <c r="AI16" s="47">
        <v>0.05</v>
      </c>
      <c r="AJ16" s="46">
        <f t="shared" si="11"/>
        <v>0.83</v>
      </c>
      <c r="AK16" s="47">
        <v>0</v>
      </c>
      <c r="AL16" s="46">
        <f t="shared" si="12"/>
        <v>0</v>
      </c>
      <c r="AM16" s="35"/>
      <c r="AN16" s="47"/>
      <c r="AO16" s="46">
        <f t="shared" si="13"/>
        <v>0</v>
      </c>
      <c r="AP16" s="35"/>
      <c r="AQ16" s="47"/>
      <c r="AR16" s="46">
        <f t="shared" si="14"/>
        <v>0</v>
      </c>
      <c r="AS16" s="46">
        <f t="shared" si="15"/>
        <v>0</v>
      </c>
      <c r="AT16" s="46">
        <f t="shared" si="16"/>
        <v>16.61</v>
      </c>
      <c r="AU16" s="48">
        <f t="shared" si="17"/>
        <v>0.36599999999999999</v>
      </c>
      <c r="AV16" s="41">
        <v>26.2</v>
      </c>
      <c r="AW16" s="43">
        <v>45</v>
      </c>
      <c r="AX16" s="46">
        <f t="shared" si="2"/>
        <v>747.45</v>
      </c>
      <c r="AY16" s="46">
        <f t="shared" si="3"/>
        <v>1179</v>
      </c>
      <c r="BA16" s="50"/>
      <c r="BB16" s="51"/>
    </row>
    <row r="17" spans="1:54" s="49" customFormat="1" ht="111" customHeight="1" x14ac:dyDescent="0.3">
      <c r="A17" s="34">
        <v>16</v>
      </c>
      <c r="B17" s="35"/>
      <c r="C17" s="35"/>
      <c r="D17" s="35"/>
      <c r="E17" s="35"/>
      <c r="F17" s="35" t="s">
        <v>50</v>
      </c>
      <c r="G17" s="35" t="s">
        <v>60</v>
      </c>
      <c r="H17" s="35" t="s">
        <v>104</v>
      </c>
      <c r="I17" s="35" t="s">
        <v>59</v>
      </c>
      <c r="J17" s="35" t="s">
        <v>74</v>
      </c>
      <c r="K17" s="35" t="s">
        <v>58</v>
      </c>
      <c r="L17" s="36" t="s">
        <v>68</v>
      </c>
      <c r="M17" s="35" t="s">
        <v>61</v>
      </c>
      <c r="N17" s="35"/>
      <c r="O17" s="35"/>
      <c r="P17" s="52" t="s">
        <v>95</v>
      </c>
      <c r="Q17" s="35"/>
      <c r="R17" s="35" t="s">
        <v>47</v>
      </c>
      <c r="S17" s="37">
        <v>140.19999999999999</v>
      </c>
      <c r="T17" s="38">
        <v>7.7</v>
      </c>
      <c r="U17" s="39">
        <v>18.21</v>
      </c>
      <c r="V17" s="40">
        <v>18.21</v>
      </c>
      <c r="W17" s="41"/>
      <c r="X17" s="35" t="s">
        <v>3</v>
      </c>
      <c r="Y17" s="38"/>
      <c r="Z17" s="38"/>
      <c r="AA17" s="38"/>
      <c r="AB17" s="42">
        <v>2</v>
      </c>
      <c r="AC17" s="43">
        <v>1</v>
      </c>
      <c r="AD17" s="44" t="str">
        <f t="shared" si="4"/>
        <v/>
      </c>
      <c r="AE17" s="45"/>
      <c r="AF17" s="35"/>
      <c r="AG17" s="46" t="str">
        <f t="shared" si="5"/>
        <v/>
      </c>
      <c r="AH17" s="35"/>
      <c r="AI17" s="47">
        <v>0.05</v>
      </c>
      <c r="AJ17" s="46">
        <f t="shared" si="11"/>
        <v>0.91</v>
      </c>
      <c r="AK17" s="47">
        <v>0</v>
      </c>
      <c r="AL17" s="46">
        <f t="shared" si="12"/>
        <v>0</v>
      </c>
      <c r="AM17" s="35"/>
      <c r="AN17" s="47"/>
      <c r="AO17" s="46">
        <f t="shared" si="13"/>
        <v>0</v>
      </c>
      <c r="AP17" s="35"/>
      <c r="AQ17" s="47"/>
      <c r="AR17" s="46">
        <f t="shared" si="14"/>
        <v>0</v>
      </c>
      <c r="AS17" s="46">
        <f t="shared" si="15"/>
        <v>0</v>
      </c>
      <c r="AT17" s="46">
        <f t="shared" si="16"/>
        <v>18.21</v>
      </c>
      <c r="AU17" s="48">
        <f t="shared" si="17"/>
        <v>0.44409999999999999</v>
      </c>
      <c r="AV17" s="41">
        <v>32.76</v>
      </c>
      <c r="AW17" s="43">
        <v>25</v>
      </c>
      <c r="AX17" s="46">
        <f t="shared" si="2"/>
        <v>455.25</v>
      </c>
      <c r="AY17" s="46">
        <f t="shared" si="3"/>
        <v>819</v>
      </c>
      <c r="BA17" s="50"/>
      <c r="BB17" s="51"/>
    </row>
    <row r="18" spans="1:54" s="49" customFormat="1" ht="111" customHeight="1" x14ac:dyDescent="0.25">
      <c r="A18" s="34">
        <v>17</v>
      </c>
      <c r="B18" s="35"/>
      <c r="C18" s="35"/>
      <c r="D18" s="35"/>
      <c r="E18" s="35"/>
      <c r="F18" s="35" t="s">
        <v>50</v>
      </c>
      <c r="G18" s="35" t="s">
        <v>60</v>
      </c>
      <c r="H18" s="35" t="s">
        <v>104</v>
      </c>
      <c r="I18" s="35" t="s">
        <v>59</v>
      </c>
      <c r="J18" s="35" t="s">
        <v>74</v>
      </c>
      <c r="K18" s="35" t="s">
        <v>58</v>
      </c>
      <c r="L18" s="36" t="s">
        <v>69</v>
      </c>
      <c r="M18" s="35" t="s">
        <v>61</v>
      </c>
      <c r="N18" s="35"/>
      <c r="O18" s="35"/>
      <c r="P18" s="52" t="s">
        <v>96</v>
      </c>
      <c r="Q18" s="35"/>
      <c r="R18" s="35" t="s">
        <v>47</v>
      </c>
      <c r="S18" s="37">
        <v>147.1</v>
      </c>
      <c r="T18" s="38">
        <v>7.7</v>
      </c>
      <c r="U18" s="39">
        <v>19.100000000000001</v>
      </c>
      <c r="V18" s="40">
        <v>19.100000000000001</v>
      </c>
      <c r="W18" s="41"/>
      <c r="X18" s="35" t="s">
        <v>3</v>
      </c>
      <c r="Y18" s="38"/>
      <c r="Z18" s="38"/>
      <c r="AA18" s="38"/>
      <c r="AB18" s="42">
        <v>2</v>
      </c>
      <c r="AC18" s="43">
        <v>1</v>
      </c>
      <c r="AD18" s="44" t="str">
        <f t="shared" si="4"/>
        <v/>
      </c>
      <c r="AE18" s="45"/>
      <c r="AF18" s="35"/>
      <c r="AG18" s="46" t="str">
        <f t="shared" si="5"/>
        <v/>
      </c>
      <c r="AH18" s="35"/>
      <c r="AI18" s="47">
        <v>0.05</v>
      </c>
      <c r="AJ18" s="46">
        <f t="shared" si="11"/>
        <v>0.96</v>
      </c>
      <c r="AK18" s="47">
        <v>0</v>
      </c>
      <c r="AL18" s="46">
        <f t="shared" si="12"/>
        <v>0</v>
      </c>
      <c r="AM18" s="35"/>
      <c r="AN18" s="47"/>
      <c r="AO18" s="46">
        <f t="shared" si="13"/>
        <v>0</v>
      </c>
      <c r="AP18" s="35"/>
      <c r="AQ18" s="47"/>
      <c r="AR18" s="46">
        <f t="shared" si="14"/>
        <v>0</v>
      </c>
      <c r="AS18" s="46">
        <f t="shared" si="15"/>
        <v>0</v>
      </c>
      <c r="AT18" s="46">
        <f t="shared" si="16"/>
        <v>19.100000000000001</v>
      </c>
      <c r="AU18" s="48">
        <f t="shared" si="17"/>
        <v>0.4405</v>
      </c>
      <c r="AV18" s="41">
        <v>34.14</v>
      </c>
      <c r="AW18" s="43">
        <v>85</v>
      </c>
      <c r="AX18" s="46">
        <f t="shared" si="2"/>
        <v>1623.5</v>
      </c>
      <c r="AY18" s="46">
        <f t="shared" si="3"/>
        <v>2901.9</v>
      </c>
      <c r="BA18" s="50"/>
      <c r="BB18" s="51"/>
    </row>
    <row r="19" spans="1:54" s="49" customFormat="1" ht="111" customHeight="1" x14ac:dyDescent="0.3">
      <c r="A19" s="34">
        <v>18</v>
      </c>
      <c r="B19" s="35"/>
      <c r="C19" s="35"/>
      <c r="D19" s="35"/>
      <c r="E19" s="35"/>
      <c r="F19" s="35" t="s">
        <v>50</v>
      </c>
      <c r="G19" s="35" t="s">
        <v>60</v>
      </c>
      <c r="H19" s="35" t="s">
        <v>104</v>
      </c>
      <c r="I19" s="35" t="s">
        <v>59</v>
      </c>
      <c r="J19" s="35" t="s">
        <v>74</v>
      </c>
      <c r="K19" s="35" t="s">
        <v>58</v>
      </c>
      <c r="L19" s="36" t="s">
        <v>70</v>
      </c>
      <c r="M19" s="35" t="s">
        <v>61</v>
      </c>
      <c r="N19" s="35"/>
      <c r="O19" s="35"/>
      <c r="P19" s="52" t="s">
        <v>97</v>
      </c>
      <c r="Q19" s="35"/>
      <c r="R19" s="35" t="s">
        <v>47</v>
      </c>
      <c r="S19" s="37">
        <v>150.30000000000001</v>
      </c>
      <c r="T19" s="38">
        <v>7.7</v>
      </c>
      <c r="U19" s="39">
        <v>19.52</v>
      </c>
      <c r="V19" s="40">
        <v>19.52</v>
      </c>
      <c r="W19" s="41"/>
      <c r="X19" s="35" t="s">
        <v>3</v>
      </c>
      <c r="Y19" s="38"/>
      <c r="Z19" s="38"/>
      <c r="AA19" s="38"/>
      <c r="AB19" s="42">
        <v>2</v>
      </c>
      <c r="AC19" s="43">
        <v>1</v>
      </c>
      <c r="AD19" s="44" t="str">
        <f t="shared" si="4"/>
        <v/>
      </c>
      <c r="AE19" s="45"/>
      <c r="AF19" s="35"/>
      <c r="AG19" s="46" t="str">
        <f t="shared" si="5"/>
        <v/>
      </c>
      <c r="AH19" s="35"/>
      <c r="AI19" s="47">
        <v>0.05</v>
      </c>
      <c r="AJ19" s="46">
        <f t="shared" si="11"/>
        <v>0.98</v>
      </c>
      <c r="AK19" s="47">
        <v>0</v>
      </c>
      <c r="AL19" s="46">
        <f t="shared" si="12"/>
        <v>0</v>
      </c>
      <c r="AM19" s="35"/>
      <c r="AN19" s="47"/>
      <c r="AO19" s="46">
        <f t="shared" si="13"/>
        <v>0</v>
      </c>
      <c r="AP19" s="35"/>
      <c r="AQ19" s="47"/>
      <c r="AR19" s="46">
        <f t="shared" si="14"/>
        <v>0</v>
      </c>
      <c r="AS19" s="46">
        <f t="shared" si="15"/>
        <v>0</v>
      </c>
      <c r="AT19" s="46">
        <f t="shared" si="16"/>
        <v>19.52</v>
      </c>
      <c r="AU19" s="48">
        <f t="shared" si="17"/>
        <v>0.45960000000000001</v>
      </c>
      <c r="AV19" s="41">
        <v>36.119999999999997</v>
      </c>
      <c r="AW19" s="43">
        <v>45</v>
      </c>
      <c r="AX19" s="46">
        <f t="shared" si="2"/>
        <v>878.4</v>
      </c>
      <c r="AY19" s="46">
        <f t="shared" si="3"/>
        <v>1625.4</v>
      </c>
      <c r="BA19" s="50"/>
      <c r="BB19" s="51"/>
    </row>
    <row r="20" spans="1:54" s="49" customFormat="1" ht="30" x14ac:dyDescent="0.25">
      <c r="A20" s="34">
        <v>19</v>
      </c>
      <c r="B20" s="35"/>
      <c r="C20" s="35"/>
      <c r="D20" s="35"/>
      <c r="E20" s="35"/>
      <c r="F20" s="35" t="s">
        <v>5</v>
      </c>
      <c r="G20" s="35" t="s">
        <v>60</v>
      </c>
      <c r="H20" s="35" t="s">
        <v>105</v>
      </c>
      <c r="I20" s="35" t="s">
        <v>71</v>
      </c>
      <c r="J20" s="35" t="s">
        <v>72</v>
      </c>
      <c r="K20" s="35" t="s">
        <v>58</v>
      </c>
      <c r="L20" s="36" t="s">
        <v>73</v>
      </c>
      <c r="M20" s="35" t="s">
        <v>61</v>
      </c>
      <c r="N20" s="35"/>
      <c r="O20" s="35"/>
      <c r="P20" s="52" t="s">
        <v>98</v>
      </c>
      <c r="Q20" s="35"/>
      <c r="R20" s="35" t="s">
        <v>46</v>
      </c>
      <c r="S20" s="37">
        <v>60</v>
      </c>
      <c r="T20" s="38">
        <v>7.7</v>
      </c>
      <c r="U20" s="39">
        <v>7.79</v>
      </c>
      <c r="V20" s="40">
        <v>7.79</v>
      </c>
      <c r="W20" s="41"/>
      <c r="X20" s="35" t="s">
        <v>3</v>
      </c>
      <c r="Y20" s="38"/>
      <c r="Z20" s="38"/>
      <c r="AA20" s="38"/>
      <c r="AB20" s="42">
        <v>2</v>
      </c>
      <c r="AC20" s="43">
        <v>1</v>
      </c>
      <c r="AD20" s="44" t="str">
        <f t="shared" si="4"/>
        <v/>
      </c>
      <c r="AE20" s="45"/>
      <c r="AF20" s="35"/>
      <c r="AG20" s="46" t="str">
        <f t="shared" si="5"/>
        <v/>
      </c>
      <c r="AH20" s="35"/>
      <c r="AI20" s="47">
        <v>0.05</v>
      </c>
      <c r="AJ20" s="46">
        <f t="shared" si="10"/>
        <v>0.39</v>
      </c>
      <c r="AK20" s="47">
        <v>0</v>
      </c>
      <c r="AL20" s="46">
        <f t="shared" si="0"/>
        <v>0</v>
      </c>
      <c r="AM20" s="35"/>
      <c r="AN20" s="47"/>
      <c r="AO20" s="46">
        <f t="shared" si="6"/>
        <v>0</v>
      </c>
      <c r="AP20" s="35"/>
      <c r="AQ20" s="47"/>
      <c r="AR20" s="46">
        <f t="shared" si="7"/>
        <v>0</v>
      </c>
      <c r="AS20" s="46">
        <f t="shared" si="8"/>
        <v>0</v>
      </c>
      <c r="AT20" s="46">
        <f t="shared" si="1"/>
        <v>7.79</v>
      </c>
      <c r="AU20" s="48">
        <f t="shared" si="17"/>
        <v>0.13919999999999999</v>
      </c>
      <c r="AV20" s="41">
        <v>9.0500000000000007</v>
      </c>
      <c r="AW20" s="43">
        <v>110</v>
      </c>
      <c r="AX20" s="46">
        <f t="shared" si="2"/>
        <v>856.9</v>
      </c>
      <c r="AY20" s="46">
        <f t="shared" si="3"/>
        <v>995.5</v>
      </c>
    </row>
  </sheetData>
  <sheetProtection insertRows="0" deleteRows="0" sort="0"/>
  <protectedRanges>
    <protectedRange sqref="A2:J250 M21:AW250 M2:O20 Q2:AW20" name="Range1"/>
    <protectedRange sqref="K2:K255" name="Range1_1"/>
    <protectedRange sqref="L2:L250" name="Range1_2"/>
    <protectedRange sqref="P2:P20" name="Range1_1_1_1_1_1_1_1_1_1_1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D2:D20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X2:X20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R2:R20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E2:E20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2026-07-06T04:16:25Z</dcterms:modified>
</cp:coreProperties>
</file>