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B7A28B4A-1A51-4727-8576-D40896D19BF1}" xr6:coauthVersionLast="47" xr6:coauthVersionMax="47" xr10:uidLastSave="{00000000-0000-0000-0000-000000000000}"/>
  <bookViews>
    <workbookView xWindow="-110" yWindow="-110" windowWidth="19420" windowHeight="11500" xr2:uid="{98C74CF9-C5AF-457B-B8BB-0A97C1A5922D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gentDropdown">_xlfn.ANCHORARRAY('[3]Dropdown &amp; Inputs Tab'!$Z$9)</definedName>
    <definedName name="Artwork">#REF!</definedName>
    <definedName name="as">'[4]1-Import Product Data Sheet'!$X$2</definedName>
    <definedName name="AssortedSKU_Range">[5]Mapping!$J$2:$J$3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'[6]Hardline Drop down'!$H$5:$H$9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[7]Lists!$I$6:$I$29</definedName>
    <definedName name="Blankets_Throws">#REF!</definedName>
    <definedName name="Brand">'[4]1-Import Product Data Sheet'!$N$102:$N$144</definedName>
    <definedName name="Branded">[7]Lists!$F$6:$F$38</definedName>
    <definedName name="brands">'[2]other data'!$K$2:$K$48</definedName>
    <definedName name="BuyerName">'[3]Dropdown &amp; Inputs Tab'!$B$5</definedName>
    <definedName name="BuyerNumber">'[3]Dropdown &amp; Inputs Tab'!$B$4</definedName>
    <definedName name="BuyingEvent">_xlfn.ANCHORARRAY('[3]Master Mapping'!$K$21)</definedName>
    <definedName name="BuyPlanMasterFormulas">#REF!</definedName>
    <definedName name="BuyUnits_Range">[5]Mapping!$B$2:$B$55</definedName>
    <definedName name="ca_available_Range">[5]Mapping!$AB$2:$AB$5</definedName>
    <definedName name="ca_Compliant_Range">[5]Mapping!$BF$2:$BF$4</definedName>
    <definedName name="ca_CompliantReason_Range">[5]Mapping!$BH$2:$BH$13</definedName>
    <definedName name="ca_SisVendor_Range">[5]Mapping!$BD$2:$BD$3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name">_xlfn.ANCHORARRAY('[3]Dropdown &amp; Inputs Tab'!$BH$9)</definedName>
    <definedName name="CatNumber">_xlfn.ANCHORARRAY('[3]Dropdown &amp; Inputs Tab'!$BG$9)</definedName>
    <definedName name="Chain">'[3]Dropdown &amp; Inputs Tab'!$B$7</definedName>
    <definedName name="ChannelDropdown">_xlfn.ANCHORARRAY('[3]Dropdown &amp; Inputs Tab'!$AD$9)</definedName>
    <definedName name="chargeback">'[2]other data'!$B$2:$B$6</definedName>
    <definedName name="ClassArray">_xlfn.ANCHORARRAY('[3]Master Mapping'!$AP$4)</definedName>
    <definedName name="ClassName">_xlfn.ANCHORARRAY('[3]Dropdown &amp; Inputs Tab'!$BF$9)</definedName>
    <definedName name="ClassNum">_xlfn.ANCHORARRAY('[3]Dropdown &amp; Inputs Tab'!$BE$9)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osureDropdown">_xlfn.ANCHORARRAY('[3]Dropdown &amp; Inputs Tab'!$JE$9)</definedName>
    <definedName name="cls">#REF!</definedName>
    <definedName name="CollectionDropdown">_xlfn.ANCHORARRAY('[3]Dropdown &amp; Inputs Tab'!$EO$9)</definedName>
    <definedName name="color">[7]Lists!$J$6:$J$29</definedName>
    <definedName name="COLOR_FAMILY">'[9]x-Lists'!$AB$2:$AB$18</definedName>
    <definedName name="ColorDropdown">_xlfn.ANCHORARRAY('[3]Dropdown &amp; Inputs Tab'!$BZ$9)</definedName>
    <definedName name="ColorFamDropdown">_xlfn.ANCHORARRAY('[3]Dropdown &amp; Inputs Tab'!$CA$9)</definedName>
    <definedName name="ColorShadeDropdown">_xlfn.ANCHORARRAY('[3]Dropdown &amp; Inputs Tab'!$CB$9)</definedName>
    <definedName name="colour">[8]Sheet1!$EH$2:$EH$3</definedName>
    <definedName name="Commodity">[3]!Table31[Commodity]</definedName>
    <definedName name="COO_Dest">[5]COO!$D$1:$D$3:'[5]COO'!$D$2</definedName>
    <definedName name="COOCountry_Range">[5]Mapping!$R$2:$R$245</definedName>
    <definedName name="COODest_Range">[5]Mapping!$P$2:$P$3</definedName>
    <definedName name="COODropdown">_xlfn.ANCHORARRAY('[3]Dropdown &amp; Inputs Tab'!$AA$9)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'[10]SUBCATS INTERNAL USE'!$A$3:$C$1000</definedName>
    <definedName name="CubeFactor">'[3]Master Mapping'!$AQ$52</definedName>
    <definedName name="Cycle">[7]Lists!$E$6:$E$30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[5]Mapping!$AZ$2:$AZ$3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n">[7]Lists!$L$6:$L$29</definedName>
    <definedName name="Description1_Range">[5]Mapping!$AM$2:$AM$72</definedName>
    <definedName name="Description2_Range">[5]Mapping!$AN$2:$AN$84</definedName>
    <definedName name="DesignStrat">[11]Info!$F$3:$F$5</definedName>
    <definedName name="diffgrp">'[2]diff group head'!$A$2:$A$47</definedName>
    <definedName name="DIFFS">'[2]other data'!$AF$2:$AF$13</definedName>
    <definedName name="DINonDI">_xlfn.ANCHORARRAY('[3]Dropdown &amp; Inputs Tab'!$AC$9)</definedName>
    <definedName name="DischargePort">[3]!Table28[Discharge Port]</definedName>
    <definedName name="division">'[12]X-PORTS'!$K$4:$K$12</definedName>
    <definedName name="Division1">'[6]Hardline Drop down'!$A$5:$A$16</definedName>
    <definedName name="DoorCount">'[3]Dropdown &amp; Inputs Tab'!$B$10</definedName>
    <definedName name="Down_Comforters">#REF!</definedName>
    <definedName name="Duvet_Covers">#REF!</definedName>
    <definedName name="Electrics">#REF!</definedName>
    <definedName name="EmbellishmentDropdown">_xlfn.ANCHORARRAY('[3]Dropdown &amp; Inputs Tab'!$FU$9)</definedName>
    <definedName name="EventTypeDropdown">_xlfn.ANCHORARRAY('[3]Dropdown &amp; Inputs Tab'!$EW$9)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bricDropdown">_xlfn.ANCHORARRAY('[3]Dropdown &amp; Inputs Tab'!$DI$9)</definedName>
    <definedName name="FASHION">[13]LIST!$E$2:$E$7</definedName>
    <definedName name="Feature1_Range">[5]Mapping!$AG$2:$AG$25</definedName>
    <definedName name="Feature10_Range">[14]Mapping!$AP$2:$AP$17</definedName>
    <definedName name="Feature2_Range">[5]Mapping!$AH$2:$AH$17</definedName>
    <definedName name="Feature3_Range">[5]Mapping!$AI$2:$AI$21</definedName>
    <definedName name="Feature4_Range">[5]Mapping!$AJ$2:$AJ$9</definedName>
    <definedName name="Feature5_Range">[5]Mapping!$AK$2:$AK$5</definedName>
    <definedName name="Feature6_Range">[5]Mapping!$AL$2:$AL$20</definedName>
    <definedName name="Feature7_Range">[14]Mapping!$AM$2:$AM$21</definedName>
    <definedName name="Feature8_Range">[14]Mapping!$AN$2:$AN$9</definedName>
    <definedName name="Feature9_Range">[14]Mapping!$AO$2:$AO$5</definedName>
    <definedName name="FeatureDropdown">_xlfn.ANCHORARRAY('[3]Dropdown &amp; Inputs Tab'!$GC$9)</definedName>
    <definedName name="FIFRACompliance_Range">[5]Mapping!$L$2:$L$10</definedName>
    <definedName name="FIFRAExemption_Range">[5]Mapping!$N$2:$N$3</definedName>
    <definedName name="FinishDropdown">_xlfn.ANCHORARRAY('[3]Dropdown &amp; Inputs Tab'!$GK$9)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reightConcat">_xlfn.ANCHORARRAY('[3]Dropdown &amp; Inputs Tab'!$LQ$9)</definedName>
    <definedName name="FreightRate">_xlfn.ANCHORARRAY('[3]Dropdown &amp; Inputs Tab'!$LR$9)</definedName>
    <definedName name="FreightRates">[3]!NewScent614[#Data]</definedName>
    <definedName name="FreightTerms">[3]!Table6[FREIGHT TERMS]</definedName>
    <definedName name="GemTypeDropdown">_xlfn.ANCHORARRAY('[3]Dropdown &amp; Inputs Tab'!$JT$9)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angtagDropdown">_xlfn.ANCHORARRAY('[3]Dropdown &amp; Inputs Tab'!$JJ$9)</definedName>
    <definedName name="HazmatDropdown">_xlfn.ANCHORARRAY('[3]Dropdown &amp; Inputs Tab'!$LF$9)</definedName>
    <definedName name="HolidayDropdown">_xlfn.ANCHORARRAY('[3]Dropdown &amp; Inputs Tab'!$HA$9)</definedName>
    <definedName name="Home_Décor">#REF!</definedName>
    <definedName name="Home_Décor.">#REF!</definedName>
    <definedName name="InclusiveDropdown">_xlfn.ANCHORARRAY('[3]Dropdown &amp; Inputs Tab'!$KG$9)</definedName>
    <definedName name="IngredientDropdown">_xlfn.ANCHORARRAY('[3]Dropdown &amp; Inputs Tab'!$KL$9)</definedName>
    <definedName name="INITIALBUY">[13]LIST!$G$2:$G$7</definedName>
    <definedName name="KD">[8]Sheet1!$DS$2:$DS$2</definedName>
    <definedName name="Kids_Bath">#REF!</definedName>
    <definedName name="Kids_or_Teen">#REF!</definedName>
    <definedName name="LabelDropdown">_xlfn.ANCHORARRAY('[3]Dropdown &amp; Inputs Tab'!$FM$9)</definedName>
    <definedName name="LadingPortList">[3]!Table19[[#Data],[Lading Port]]</definedName>
    <definedName name="LicensedProduct_Range">[5]Mapping!$AF$2:$AF$3</definedName>
    <definedName name="LicenseDropdown">_xlfn.ANCHORARRAY('[3]Dropdown &amp; Inputs Tab'!$HV$9)</definedName>
    <definedName name="LIFESTYLE">[13]LIST!$C$2:$C$7</definedName>
    <definedName name="LifestyleDropdown">_xlfn.ANCHORARRAY('[3]Dropdown &amp; Inputs Tab'!$FE$9)</definedName>
    <definedName name="Lighting_or_Candleholders">#REF!</definedName>
    <definedName name="LOCALIZATION__PRICEPOINT">'[9]x-Lists'!$Z$2:$Z$4</definedName>
    <definedName name="loctype">'[2]other data'!$BN$2:$BN$6</definedName>
    <definedName name="LogoDropdown">_xlfn.ANCHORARRAY('[3]Dropdown &amp; Inputs Tab'!$IE$9)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[8]Sheet1!$EA$2:$EA$3</definedName>
    <definedName name="MaterialDropdown">_xlfn.ANCHORARRAY('[3]Dropdown &amp; Inputs Tab'!$GS$9)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MonthsArray">_xlfn.ANCHORARRAY('[3]Master Mapping'!$E$40)</definedName>
    <definedName name="MosTool">'[3]Dropdown &amp; Inputs Tab'!$B$11</definedName>
    <definedName name="MotifDropDown">_xlfn.ANCHORARRAY('[3]Dropdown &amp; Inputs Tab'!$DY$9)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RRDropdown">_xlfn.ANCHORARRAY('[3]Dropdown &amp; Inputs Tab'!$IJ$9)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'[6]Hardline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ageType">'[4]1-Import Product Data Sheet'!$L$102:$L$131</definedName>
    <definedName name="PackagingType">_xlfn.ANCHORARRAY('[3]Dropdown &amp; Inputs Tab'!$IR$9)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ackingMethod">[3]!Table5[Packing Method]</definedName>
    <definedName name="PaymentTerms">[3]!Table4[Payment Terms]</definedName>
    <definedName name="PDQList">'[4]1-Import Product Data Sheet'!$AR$1:$AR$24</definedName>
    <definedName name="Pet_Care">#REF!</definedName>
    <definedName name="PGMapping">_xlfn.ANCHORARRAY('[3]Master Mapping'!$P$57)</definedName>
    <definedName name="PickupLoc">[3]!Table29[Pickup Location]</definedName>
    <definedName name="Pillow_Shams">#REF!</definedName>
    <definedName name="Pillowcases">#REF!</definedName>
    <definedName name="PkgFormat">[11]Info!$E$2:$E$49</definedName>
    <definedName name="po_type">'[2]other data'!$AU$2:$AU$11</definedName>
    <definedName name="PORT_IFF">[15]a!$A$10:$B$35</definedName>
    <definedName name="ports">'[12]X-PORTS'!$D$4:$D$33</definedName>
    <definedName name="PortSeq">'[4]1-Import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[5]Mapping!$H$2:$H$3</definedName>
    <definedName name="PrevBuy">'[4]1-Import Product Data Sheet'!$AR$26:$AR$27</definedName>
    <definedName name="PRICE">[13]LIST!$B$2:$B$6</definedName>
    <definedName name="PrintPatDropDown">_xlfn.ANCHORARRAY('[3]Dropdown &amp; Inputs Tab'!$CS$9)</definedName>
    <definedName name="Prints">#REF!</definedName>
    <definedName name="ProdDisplayDropdown">_xlfn.ANCHORARRAY('[3]Dropdown &amp; Inputs Tab'!$JO$9)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[16]Q1!$C$38</definedName>
    <definedName name="QSFOB_2">"'file://192.168.20.8/beyond%20basic/slard%20-%20design/customs%20memo/master%20copy%20quote%20sheet%202.xls'#$q1.$c$38"</definedName>
    <definedName name="Quilts">#REF!</definedName>
    <definedName name="RateSeq">'[4]1-Import Product Data Sheet'!$X$2</definedName>
    <definedName name="retailAK_O_YN_Range">[5]Mapping!$AR$2:$AR$3</definedName>
    <definedName name="retailCA_O_YN_Range">[5]Mapping!$AV$2:$AV$3</definedName>
    <definedName name="retailHA_O_YN_Range">[5]Mapping!$AX$2:$AX$3</definedName>
    <definedName name="retailPR_O_YN_Range">[5]Mapping!$AT$2:$AT$3</definedName>
    <definedName name="retailUS_O_YN_Range">[5]Mapping!$AP$2:$AP$3</definedName>
    <definedName name="RoutingDesc">'[10]DOMESTIC Worksheet'!$AG$3:$AG$12</definedName>
    <definedName name="runnum">'[2]other data'!$BI$2:$BI$18</definedName>
    <definedName name="scalenum">'[2]other data'!$BG$2:$BG$18</definedName>
    <definedName name="ScentDropdown">_xlfn.ANCHORARRAY('[3]Dropdown &amp; Inputs Tab'!$KQ$9)</definedName>
    <definedName name="Season">'[6]Hardline Drop down'!$D$5:$D$15</definedName>
    <definedName name="Seasonal">#REF!</definedName>
    <definedName name="SecondaryColorDropdown">_xlfn.ANCHORARRAY('[3]Dropdown &amp; Inputs Tab'!$CK$9)</definedName>
    <definedName name="SellUnits_Range">[5]Mapping!$D$2:$D$53</definedName>
    <definedName name="SetsDropdown">_xlfn.ANCHORARRAY('[3]Dropdown &amp; Inputs Tab'!$IZ$9)</definedName>
    <definedName name="ShapeDropdown">_xlfn.ANCHORARRAY('[3]Dropdown &amp; Inputs Tab'!$HI$9)</definedName>
    <definedName name="Sheets_Full_Queen_King">#REF!</definedName>
    <definedName name="Sheets_Twin">#REF!</definedName>
    <definedName name="Shower_Curtains">#REF!</definedName>
    <definedName name="SIDropdown">_xlfn.ANCHORARRAY('[3]Dropdown &amp; Inputs Tab'!$KV$9)</definedName>
    <definedName name="SilhouetteDropdown">_xlfn.ANCHORARRAY('[3]Dropdown &amp; Inputs Tab'!$DQ$9)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izeDropdown">_xlfn.ANCHORARRAY('[3]Dropdown &amp; Inputs Tab'!$DA$9)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artDate">'[3]Dropdown &amp; Inputs Tab'!$B$9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BCommodity">[3]!Table34[Sub Commodity]</definedName>
    <definedName name="suggestedMessage_Range">[5]Mapping!$BB$2:$BB$3</definedName>
    <definedName name="SummaryOptions">'[3]Master Mapping'!$C$40:$C$85</definedName>
    <definedName name="SUPPLIER">'[2]vendor info'!$A$4:$A$400</definedName>
    <definedName name="SupplierDropdown">_xlfn.ANCHORARRAY('[3]Dropdown &amp; Inputs Tab'!$Y$9)</definedName>
    <definedName name="SupplierIDDropdown">_xlfn.ANCHORARRAY('[3]Dropdown &amp; Inputs Tab'!$X$9)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icketDropdown">_xlfn.ANCHORARRAY('[3]Dropdown &amp; Inputs Tab'!$EG$9)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'[9]x-Lists'!$AR$2:$AR$23</definedName>
    <definedName name="TrendDropdown">_xlfn.ANCHORARRAY('[3]Dropdown &amp; Inputs Tab'!$KB$9)</definedName>
    <definedName name="TripDropdown">_xlfn.ANCHORARRAY('[3]Dropdown &amp; Inputs Tab'!$HN$9)</definedName>
    <definedName name="TYTimePeriod">'[3]Dropdown &amp; Inputs Tab'!$B$8</definedName>
    <definedName name="UDA3A">'[2]other data'!$AY$2:$AY$4</definedName>
    <definedName name="UDA3B">'[2]other data'!$AZ$2:$AZ$6</definedName>
    <definedName name="UniqueBuyerID">_xlfn.ANCHORARRAY('[3]Master Mapping'!$B$28)</definedName>
    <definedName name="UniquePG">_xlfn.ANCHORARRAY('[3]Master Mapping'!$D$28)</definedName>
    <definedName name="UniqueProductGroup">_xlfn.ANCHORARRAY('[3]Master Mapping'!$C$28)</definedName>
    <definedName name="UniqueSuppliers">_xlfn.ANCHORARRAY('[3]Master Mapping'!$F$40)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'[6]Hardline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'[12]X-PORTS'!$I$5:$I$7</definedName>
    <definedName name="VendorType">'[6]Hardline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[8]Sheet1!$EG$2:$EG$3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J9" i="1" l="1"/>
  <c r="BG9" i="1"/>
  <c r="BA9" i="1"/>
  <c r="AX9" i="1"/>
  <c r="AU9" i="1"/>
  <c r="AR9" i="1"/>
  <c r="AP9" i="1"/>
  <c r="AN9" i="1"/>
  <c r="AL9" i="1"/>
  <c r="AH9" i="1"/>
  <c r="AC9" i="1"/>
  <c r="AD9" i="1" s="1"/>
  <c r="AF9" i="1" s="1"/>
  <c r="U9" i="1"/>
  <c r="T9" i="1"/>
  <c r="BJ8" i="1"/>
  <c r="BG8" i="1"/>
  <c r="BA8" i="1"/>
  <c r="AX8" i="1"/>
  <c r="AU8" i="1"/>
  <c r="AR8" i="1"/>
  <c r="AP8" i="1"/>
  <c r="AN8" i="1"/>
  <c r="AL8" i="1"/>
  <c r="BB8" i="1" s="1"/>
  <c r="AH8" i="1"/>
  <c r="AC8" i="1"/>
  <c r="AD8" i="1" s="1"/>
  <c r="AF8" i="1" s="1"/>
  <c r="U8" i="1"/>
  <c r="AI8" i="1" s="1"/>
  <c r="T8" i="1"/>
  <c r="BJ7" i="1"/>
  <c r="BG7" i="1"/>
  <c r="BA7" i="1"/>
  <c r="AX7" i="1"/>
  <c r="AU7" i="1"/>
  <c r="AR7" i="1"/>
  <c r="AP7" i="1"/>
  <c r="AN7" i="1"/>
  <c r="AL7" i="1"/>
  <c r="BB7" i="1" s="1"/>
  <c r="AH7" i="1"/>
  <c r="AC7" i="1"/>
  <c r="AD7" i="1" s="1"/>
  <c r="AF7" i="1" s="1"/>
  <c r="U7" i="1"/>
  <c r="T7" i="1"/>
  <c r="BJ6" i="1"/>
  <c r="BG6" i="1"/>
  <c r="BA6" i="1"/>
  <c r="AX6" i="1"/>
  <c r="AU6" i="1"/>
  <c r="AR6" i="1"/>
  <c r="AP6" i="1"/>
  <c r="AN6" i="1"/>
  <c r="AL6" i="1"/>
  <c r="AH6" i="1"/>
  <c r="AC6" i="1"/>
  <c r="AD6" i="1" s="1"/>
  <c r="AF6" i="1" s="1"/>
  <c r="U6" i="1"/>
  <c r="T6" i="1"/>
  <c r="BJ5" i="1"/>
  <c r="BG5" i="1"/>
  <c r="BA5" i="1"/>
  <c r="AX5" i="1"/>
  <c r="AU5" i="1"/>
  <c r="AR5" i="1"/>
  <c r="AP5" i="1"/>
  <c r="AN5" i="1"/>
  <c r="AL5" i="1"/>
  <c r="AH5" i="1"/>
  <c r="AC5" i="1"/>
  <c r="AD5" i="1" s="1"/>
  <c r="AF5" i="1" s="1"/>
  <c r="U5" i="1"/>
  <c r="AI5" i="1" s="1"/>
  <c r="T5" i="1"/>
  <c r="BJ4" i="1"/>
  <c r="BG4" i="1"/>
  <c r="BA4" i="1"/>
  <c r="AX4" i="1"/>
  <c r="AU4" i="1"/>
  <c r="AR4" i="1"/>
  <c r="AP4" i="1"/>
  <c r="AN4" i="1"/>
  <c r="AL4" i="1"/>
  <c r="AH4" i="1"/>
  <c r="AC4" i="1"/>
  <c r="AD4" i="1" s="1"/>
  <c r="AF4" i="1" s="1"/>
  <c r="U4" i="1"/>
  <c r="T4" i="1"/>
  <c r="BJ3" i="1"/>
  <c r="BG3" i="1"/>
  <c r="BA3" i="1"/>
  <c r="AX3" i="1"/>
  <c r="AU3" i="1"/>
  <c r="AR3" i="1"/>
  <c r="AP3" i="1"/>
  <c r="AN3" i="1"/>
  <c r="AL3" i="1"/>
  <c r="AH3" i="1"/>
  <c r="AC3" i="1"/>
  <c r="AD3" i="1" s="1"/>
  <c r="AF3" i="1" s="1"/>
  <c r="U3" i="1"/>
  <c r="T3" i="1"/>
  <c r="BJ2" i="1"/>
  <c r="BG2" i="1"/>
  <c r="BA2" i="1"/>
  <c r="AX2" i="1"/>
  <c r="AU2" i="1"/>
  <c r="AR2" i="1"/>
  <c r="AP2" i="1"/>
  <c r="AN2" i="1"/>
  <c r="AL2" i="1"/>
  <c r="AH2" i="1"/>
  <c r="AC2" i="1"/>
  <c r="AD2" i="1" s="1"/>
  <c r="AF2" i="1" s="1"/>
  <c r="U2" i="1"/>
  <c r="T2" i="1"/>
  <c r="BB2" i="1" l="1"/>
  <c r="AI4" i="1"/>
  <c r="AI9" i="1"/>
  <c r="BB4" i="1"/>
  <c r="BB3" i="1"/>
  <c r="AJ5" i="1"/>
  <c r="AJ8" i="1"/>
  <c r="BC8" i="1" s="1"/>
  <c r="AJ9" i="1"/>
  <c r="BB6" i="1"/>
  <c r="BD8" i="1"/>
  <c r="BI8" i="1"/>
  <c r="AJ4" i="1"/>
  <c r="BC4" i="1" s="1"/>
  <c r="AI3" i="1"/>
  <c r="AJ3" i="1" s="1"/>
  <c r="AI6" i="1"/>
  <c r="AJ6" i="1" s="1"/>
  <c r="BB9" i="1"/>
  <c r="BB5" i="1"/>
  <c r="AI7" i="1"/>
  <c r="AJ7" i="1" s="1"/>
  <c r="BC7" i="1" s="1"/>
  <c r="AI2" i="1"/>
  <c r="AJ2" i="1" s="1"/>
  <c r="BC2" i="1" s="1"/>
  <c r="BC5" i="1" l="1"/>
  <c r="BC9" i="1"/>
  <c r="BC6" i="1"/>
  <c r="BD6" i="1" s="1"/>
  <c r="BC3" i="1"/>
  <c r="BD5" i="1"/>
  <c r="BI5" i="1"/>
  <c r="BI2" i="1"/>
  <c r="BD2" i="1"/>
  <c r="BI7" i="1"/>
  <c r="BD7" i="1"/>
  <c r="BD9" i="1"/>
  <c r="BI9" i="1"/>
  <c r="BI4" i="1"/>
  <c r="BD4" i="1"/>
  <c r="BI3" i="1"/>
  <c r="BD3" i="1"/>
  <c r="BI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F9AA9C9B-A608-4207-A118-A2F4E836EBEA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94DAE657-01F9-40D7-BD33-FA422DED8419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41902F04-5F80-4810-845C-038DA863775C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5631FF44-FF14-476E-9265-3439DD329D6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D696E4BE-2FE6-48F3-A5A0-387C931A920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3EC0D6E9-A1E5-41B5-AE42-B13E6B46E80F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6C359ED5-4DF8-4734-94A7-FAE2C6A49831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61304E53-9281-4D06-9BDB-0C5D85C629D4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27CA4952-2D75-4028-915B-A134338FB4D4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B214C503-8387-4377-A582-BA75CA153BA8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B10DC878-28BF-4292-A181-8478BA6123BC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A515A5EF-FC3F-4034-9F92-5294971750B5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AA44DE09-B904-454B-9BD4-90DC98F5AB13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25C205A9-4EB9-44F0-8487-E74646F0F4F0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F44C439B-0C56-46A8-AECF-80450DFBC695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B3F6F0E2-E939-415D-BAD1-2D1C00A66ED3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B0C72FC5-A2BB-4431-90CD-8AA12C00AEC8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EE9B7C7B-9B9A-46D9-9EBE-AC7783794E86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6809CD10-DFAA-43FE-B034-021AFBC1C596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FC710663-1128-4C57-8409-A309856B37FD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<sst xmlns="http://schemas.openxmlformats.org/spreadsheetml/2006/main" count="158" uniqueCount="87">
  <si>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</si>
  <si>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</si>
  <si>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</si>
  <si>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</si>
  <si>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</si>
  <si>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</si>
  <si>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</si>
  <si>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</si>
  <si>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</si>
  <si>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</si>
  <si>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</si>
  <si>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</si>
  <si>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</si>
  <si>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</si>
  <si>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</si>
  <si>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</si>
  <si>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</si>
  <si>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</si>
  <si>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</si>
  <si>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</si>
  <si>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</si>
  <si>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</si>
  <si>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</si>
  <si>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</si>
  <si>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</si>
  <si>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</si>
  <si>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</si>
  <si>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</si>
  <si>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</si>
  <si>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</si>
  <si>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</si>
  <si>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</si>
  <si>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</si>
  <si>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</si>
  <si>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</si>
  <si>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</si>
  <si>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</si>
  <si>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</si>
  <si>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</si>
  <si>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</si>
  <si>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</si>
  <si>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</si>
  <si>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</si>
  <si>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</si>
  <si>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</si>
  <si>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</si>
  <si>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</si>
  <si>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</si>
  <si>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</si>
  <si>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</si>
  <si>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</si>
  <si>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</si>
  <si>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</si>
  <si>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</si>
  <si>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</si>
  <si>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</si>
  <si>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</si>
  <si>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</si>
  <si>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</si>
  <si>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</si>
  <si>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</si>
  <si>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</si>
  <si>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THROW</t>
  </si>
  <si>
    <t>VALERIA</t>
  </si>
  <si>
    <t>100% polyester 400gsm Printed Glimmersoft Plush knitted THW</t>
  </si>
  <si>
    <t>400gsm Printed Plush THW</t>
    <phoneticPr fontId="11" type="noConversion"/>
  </si>
  <si>
    <r>
      <rPr>
        <sz val="11"/>
        <color rgb="FFFF0000"/>
        <rFont val="Calibri"/>
        <family val="2"/>
      </rPr>
      <t>400gsm</t>
    </r>
    <r>
      <rPr>
        <sz val="11"/>
        <rFont val="Calibri"/>
        <family val="2"/>
      </rPr>
      <t xml:space="preserve"> Printed Glimmersoft Plush 1" folded edges; Packaging: wood hanger with insert, vacuum compressed 12pcs per ctn</t>
    </r>
  </si>
  <si>
    <t>1 Throw 60"W x 70" L</t>
  </si>
  <si>
    <t>multi</t>
  </si>
  <si>
    <t>RS50-9035</t>
    <phoneticPr fontId="11" type="noConversion"/>
  </si>
  <si>
    <t>Piece</t>
  </si>
  <si>
    <t>Partially Compressed</t>
  </si>
  <si>
    <t>6301.40.0020</t>
  </si>
  <si>
    <t>FLORENCE</t>
  </si>
  <si>
    <t>RS50-9036</t>
  </si>
  <si>
    <t>STRAWBERRY VINE</t>
  </si>
  <si>
    <t>RS50-9037</t>
  </si>
  <si>
    <t>GARDEN TRELLIS</t>
  </si>
  <si>
    <t>RS50-9038</t>
  </si>
  <si>
    <t>GIULA</t>
  </si>
  <si>
    <t>RS50-9039</t>
  </si>
  <si>
    <t>ADELAIDE</t>
  </si>
  <si>
    <t>RS50-9040</t>
  </si>
  <si>
    <t>STRAWBERRY FIELDS</t>
  </si>
  <si>
    <t>RS50-9041</t>
  </si>
  <si>
    <t>SIERRA</t>
  </si>
  <si>
    <t>RS50-9042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</si>
</sst>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[$$-409]#,##0.00;\-[$$-409]#,##0.00"/>
    <numFmt numFmtId="181" formatCode="_(&quot;$&quot;* #,##0.00_);_(&quot;$&quot;* \(#,##0.00\);_(&quot;$&quot;* &quot;-&quot;??_);_(@_)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sz val="11"/>
      <color rgb="FF0000FF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rgb="FF0000FF"/>
      <name val="Arial"/>
      <family val="2"/>
    </font>
    <font>
      <b/>
      <sz val="11"/>
      <color rgb="FFFF0000"/>
      <name val="Calibri"/>
      <family val="2"/>
    </font>
    <font>
      <sz val="8"/>
      <name val="Calibri"/>
      <family val="2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180" fontId="12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center" wrapText="1"/>
    </xf>
    <xf numFmtId="176" fontId="5" fillId="2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wrapText="1"/>
    </xf>
    <xf numFmtId="177" fontId="8" fillId="2" borderId="1" xfId="2" applyNumberFormat="1" applyFont="1" applyFill="1" applyBorder="1" applyAlignment="1">
      <alignment wrapText="1"/>
    </xf>
    <xf numFmtId="177" fontId="5" fillId="6" borderId="2" xfId="0" applyNumberFormat="1" applyFont="1" applyFill="1" applyBorder="1" applyAlignment="1">
      <alignment horizontal="center" wrapText="1"/>
    </xf>
    <xf numFmtId="177" fontId="5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8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79" fontId="8" fillId="0" borderId="1" xfId="2" applyNumberFormat="1" applyFont="1" applyBorder="1" applyAlignment="1">
      <alignment wrapText="1"/>
    </xf>
    <xf numFmtId="1" fontId="8" fillId="0" borderId="1" xfId="2" applyNumberFormat="1" applyFont="1" applyBorder="1" applyAlignment="1">
      <alignment wrapText="1"/>
    </xf>
    <xf numFmtId="177" fontId="8" fillId="0" borderId="1" xfId="2" applyNumberFormat="1" applyFont="1" applyBorder="1" applyAlignment="1">
      <alignment wrapText="1"/>
    </xf>
    <xf numFmtId="10" fontId="5" fillId="0" borderId="1" xfId="0" applyNumberFormat="1" applyFont="1" applyBorder="1" applyAlignment="1">
      <alignment horizontal="center" wrapText="1"/>
    </xf>
    <xf numFmtId="177" fontId="8" fillId="5" borderId="1" xfId="2" applyNumberFormat="1" applyFont="1" applyFill="1" applyBorder="1" applyAlignment="1">
      <alignment wrapText="1"/>
    </xf>
    <xf numFmtId="10" fontId="5" fillId="0" borderId="3" xfId="0" applyNumberFormat="1" applyFont="1" applyBorder="1" applyAlignment="1">
      <alignment horizontal="center" wrapText="1"/>
    </xf>
    <xf numFmtId="177" fontId="8" fillId="0" borderId="3" xfId="2" applyNumberFormat="1" applyFont="1" applyBorder="1" applyAlignment="1">
      <alignment wrapText="1"/>
    </xf>
    <xf numFmtId="10" fontId="5" fillId="0" borderId="0" xfId="0" applyNumberFormat="1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7" fontId="8" fillId="3" borderId="1" xfId="2" applyNumberFormat="1" applyFont="1" applyFill="1" applyBorder="1" applyAlignment="1">
      <alignment wrapText="1"/>
    </xf>
    <xf numFmtId="10" fontId="9" fillId="3" borderId="1" xfId="2" applyNumberFormat="1" applyFont="1" applyFill="1" applyBorder="1" applyAlignment="1">
      <alignment wrapText="1"/>
    </xf>
    <xf numFmtId="0" fontId="10" fillId="7" borderId="0" xfId="0" applyFont="1" applyFill="1" applyAlignment="1">
      <alignment horizontal="center" wrapText="1"/>
    </xf>
    <xf numFmtId="177" fontId="5" fillId="3" borderId="1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177" fontId="5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180" fontId="7" fillId="5" borderId="1" xfId="3" quotePrefix="1" applyFont="1" applyFill="1" applyBorder="1" applyAlignment="1">
      <alignment horizontal="left"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4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0" fontId="4" fillId="0" borderId="1" xfId="0" applyFont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4" fillId="8" borderId="1" xfId="5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0" fontId="0" fillId="8" borderId="1" xfId="5" applyNumberFormat="1" applyFont="1" applyFill="1" applyBorder="1" applyAlignment="1">
      <alignment wrapText="1"/>
    </xf>
    <xf numFmtId="177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</cellXfs>
  <cellStyles count="6">
    <cellStyle name="Currency 2" xfId="4" xr:uid="{7EB0D3DB-35BE-4FE9-A5BD-CDC08242ED1D}"/>
    <cellStyle name="Normal 2" xfId="1" xr:uid="{96C313FB-D76B-4676-8B48-58A2AC7A570F}"/>
    <cellStyle name="Normal 2 18 2" xfId="2" xr:uid="{D3C96003-86C8-4603-8A84-49ADA6FCA71E}"/>
    <cellStyle name="Percent 2" xfId="5" xr:uid="{A6DCB945-CE24-49B0-9CDF-EDFF1B8854D2}"/>
    <cellStyle name="常规" xfId="0" builtinId="0"/>
    <cellStyle name="常规 2" xfId="3" xr:uid="{DC38B3D6-10BB-449F-B25A-A37F928403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RS%20SP27%20Trans%20400gsm%20GS%20Plush%20THW%20commit%2010tariff%206.16.26.xlsx" TargetMode="External"/><Relationship Id="rId2" Type="http://schemas.openxmlformats.org/officeDocument/2006/relationships/externalLinkPath" Target="file:///C:\Users\liujie\Downloads\RS%20SP27%20Trans%20400gsm%20GS%20Plush%20THW%20commit%2010tariff%206.16.26.xlsx" TargetMode="External"/><Relationship Id="rId1" Type="http://schemas.openxmlformats.org/officeDocument/2006/relationships/externalLinkPath" Target="/Users/liujie/Downloads/RS%20SP27%20Trans%20400gsm%20GS%20Plush%20THW%20commit%2010tariff%206.16.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os3-my.sharepoint.com/personal/danielle_essick_ros_com/Documents/Throws%20&amp;%20Blankets/Seasonal/2027/COASTAL/Buy%20Plan%20-%208633%20King%20-%20HOT%20DOOR.xlsm" TargetMode="External"/><Relationship Id="rId1" Type="http://schemas.openxmlformats.org/officeDocument/2006/relationships/externalLinkPath" Target="https://ros3-my.sharepoint.com/personal/danielle_essick_ros_com/Documents/Throws%20&amp;%20Blankets/Seasonal/2027/COASTAL/Buy%20Plan%20-%208633%20King%20-%20HOT%20DOOR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Item"/>
      <sheetName val="HZ 400gsm 8.22.2025"/>
      <sheetName val="RS SP27 ptoj"/>
      <sheetName val="IMAGES"/>
      <sheetName val="ValueSelection"/>
      <sheetName val="Data"/>
    </sheetNames>
    <sheetDataSet>
      <sheetData sheetId="0"/>
      <sheetData sheetId="1"/>
      <sheetData sheetId="2">
        <row r="70">
          <cell r="B70">
            <v>3.99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SHORTCUTS"/>
      <sheetName val="Buy Plan"/>
      <sheetName val="Buy Plan Summary"/>
      <sheetName val="Flexible Summary"/>
      <sheetName val="Dropdown &amp; Inputs Tab"/>
      <sheetName val="GDR Inputs"/>
      <sheetName val="Plans &amp; Targets"/>
      <sheetName val="LY Raw Data"/>
      <sheetName val="Master Mapping"/>
      <sheetName val="Buy Plan - 8633 King - HOT DOOR"/>
    </sheetNames>
    <sheetDataSet>
      <sheetData sheetId="0"/>
      <sheetData sheetId="1"/>
      <sheetData sheetId="2"/>
      <sheetData sheetId="3"/>
      <sheetData sheetId="4">
        <row r="4">
          <cell r="B4">
            <v>8633</v>
          </cell>
        </row>
        <row r="5">
          <cell r="B5" t="str">
            <v>ROBYN ELYSE. KING</v>
          </cell>
        </row>
        <row r="7">
          <cell r="B7" t="str">
            <v>Ross</v>
          </cell>
        </row>
        <row r="8">
          <cell r="B8" t="str">
            <v>FALL 2026</v>
          </cell>
        </row>
        <row r="9">
          <cell r="B9">
            <v>46296</v>
          </cell>
          <cell r="X9">
            <v>43420503</v>
          </cell>
          <cell r="Y9" t="str">
            <v>NANTONG LU-RI COMPANY LIMITED</v>
          </cell>
          <cell r="Z9" t="str">
            <v>43418877 - LI &amp; FUNG</v>
          </cell>
          <cell r="AA9" t="str">
            <v>3 - China</v>
          </cell>
          <cell r="AC9" t="str">
            <v>DI</v>
          </cell>
          <cell r="AD9" t="str">
            <v>Agent</v>
          </cell>
          <cell r="BE9" t="str">
            <v>CL10894546</v>
          </cell>
          <cell r="BF9" t="str">
            <v>SOLID PLUSH THROWS</v>
          </cell>
          <cell r="BG9">
            <v>1</v>
          </cell>
          <cell r="BH9" t="str">
            <v>BLACK</v>
          </cell>
          <cell r="BZ9" t="str">
            <v>1 - BLACK</v>
          </cell>
          <cell r="CA9" t="str">
            <v>BLACK</v>
          </cell>
          <cell r="CB9" t="str">
            <v>BLACK</v>
          </cell>
          <cell r="CK9" t="str">
            <v/>
          </cell>
          <cell r="CS9" t="str">
            <v>-1 - Not Available</v>
          </cell>
          <cell r="DA9" t="str">
            <v>62730 - 60X70</v>
          </cell>
          <cell r="DI9" t="str">
            <v>114 - POLYESTER</v>
          </cell>
          <cell r="DQ9" t="str">
            <v>1 - N/A</v>
          </cell>
          <cell r="DY9" t="str">
            <v>1 - N/A</v>
          </cell>
          <cell r="EG9" t="str">
            <v>153 - WHITE-FQ-SM STICKY</v>
          </cell>
          <cell r="EO9" t="str">
            <v>-1 - Not Available</v>
          </cell>
          <cell r="EW9" t="str">
            <v>1 - N/A</v>
          </cell>
          <cell r="FE9" t="str">
            <v>109 - CONTEMPORARY</v>
          </cell>
          <cell r="FM9" t="str">
            <v>43216 - ARCH / MANTLE</v>
          </cell>
          <cell r="FU9" t="str">
            <v>-1 - Not Available</v>
          </cell>
          <cell r="GC9" t="str">
            <v>-1 - Not Available</v>
          </cell>
          <cell r="GK9" t="str">
            <v>-1 - Not Available</v>
          </cell>
          <cell r="GS9" t="str">
            <v>145 - PLUSH</v>
          </cell>
          <cell r="HA9" t="str">
            <v>8 - NON-HOLIDAY</v>
          </cell>
          <cell r="HI9" t="str">
            <v>-1 - Not Available</v>
          </cell>
          <cell r="HN9" t="str">
            <v/>
          </cell>
          <cell r="HV9" t="str">
            <v>-1 - Not Available</v>
          </cell>
          <cell r="IE9" t="str">
            <v/>
          </cell>
          <cell r="IJ9" t="str">
            <v>2 - NEW</v>
          </cell>
          <cell r="IR9" t="str">
            <v>-1 - Not Available</v>
          </cell>
          <cell r="IZ9" t="str">
            <v>-1 - Not Available</v>
          </cell>
          <cell r="JE9" t="str">
            <v/>
          </cell>
          <cell r="JJ9" t="str">
            <v>2 - DECORATIVE HANG TAG</v>
          </cell>
          <cell r="JO9" t="str">
            <v>4 - FLOOR CDU</v>
          </cell>
          <cell r="JT9" t="str">
            <v/>
          </cell>
          <cell r="KB9" t="str">
            <v>-1 - Not Available</v>
          </cell>
          <cell r="KG9" t="str">
            <v/>
          </cell>
          <cell r="KL9" t="str">
            <v/>
          </cell>
          <cell r="KQ9" t="str">
            <v/>
          </cell>
          <cell r="KV9" t="str">
            <v>7 - AUR INCREASE $2.00</v>
          </cell>
          <cell r="LF9" t="str">
            <v>1 - Fragrance (Perfume, Cologne, Home Fragrances)</v>
          </cell>
          <cell r="LQ9" t="str">
            <v>CNSGH-Shanghai - 40HC - 40 HC</v>
          </cell>
          <cell r="LR9">
            <v>1.43</v>
          </cell>
        </row>
        <row r="10">
          <cell r="B10" t="str">
            <v>1,860</v>
          </cell>
        </row>
        <row r="11">
          <cell r="B11">
            <v>6</v>
          </cell>
        </row>
      </sheetData>
      <sheetData sheetId="5"/>
      <sheetData sheetId="6"/>
      <sheetData sheetId="7"/>
      <sheetData sheetId="8">
        <row r="4">
          <cell r="AP4" t="str">
            <v>SOLID PLUSH THROWS</v>
          </cell>
        </row>
        <row r="21">
          <cell r="K21" t="str">
            <v>5000 - FOB DESTINATION - FREIGHT PREPAID</v>
          </cell>
        </row>
        <row r="40">
          <cell r="C40" t="str">
            <v>Agent</v>
          </cell>
          <cell r="E40" t="str">
            <v>Oct-2026</v>
          </cell>
          <cell r="F40" t="str">
            <v>NANTONG LU-RI COMPANY LIMITED</v>
          </cell>
        </row>
        <row r="41">
          <cell r="C41" t="str">
            <v>Category Name</v>
          </cell>
        </row>
        <row r="42">
          <cell r="C42" t="str">
            <v>Class Group</v>
          </cell>
        </row>
        <row r="43">
          <cell r="C43" t="str">
            <v>Class Name</v>
          </cell>
        </row>
        <row r="44">
          <cell r="C44" t="str">
            <v>Closure</v>
          </cell>
        </row>
        <row r="45">
          <cell r="C45" t="str">
            <v>Collection ID</v>
          </cell>
        </row>
        <row r="46">
          <cell r="C46" t="str">
            <v>Color</v>
          </cell>
        </row>
        <row r="47">
          <cell r="C47" t="str">
            <v>Color Family</v>
          </cell>
        </row>
        <row r="48">
          <cell r="C48" t="str">
            <v>Country of Origin</v>
          </cell>
        </row>
        <row r="49">
          <cell r="C49" t="str">
            <v>DI Indicator</v>
          </cell>
        </row>
        <row r="50">
          <cell r="C50" t="str">
            <v>Discharge Port</v>
          </cell>
        </row>
        <row r="51">
          <cell r="C51" t="str">
            <v>Embellishments</v>
          </cell>
        </row>
        <row r="52">
          <cell r="C52" t="str">
            <v>Event Type</v>
          </cell>
          <cell r="AQ52">
            <v>2.8316846600000001E-2</v>
          </cell>
        </row>
        <row r="53">
          <cell r="C53" t="str">
            <v>Fabric/Material</v>
          </cell>
        </row>
        <row r="54">
          <cell r="C54" t="str">
            <v>Feature</v>
          </cell>
        </row>
        <row r="55">
          <cell r="C55" t="str">
            <v>Finish</v>
          </cell>
        </row>
        <row r="56">
          <cell r="C56" t="str">
            <v>FO Trend Tracking</v>
          </cell>
        </row>
        <row r="57">
          <cell r="C57" t="str">
            <v>GDR Label</v>
          </cell>
          <cell r="P57" t="str">
            <v>Jul-2025</v>
          </cell>
        </row>
        <row r="58">
          <cell r="C58" t="str">
            <v>Gem Type</v>
          </cell>
        </row>
        <row r="59">
          <cell r="C59" t="str">
            <v>Holiday</v>
          </cell>
        </row>
        <row r="60">
          <cell r="C60" t="str">
            <v>Inclusive Products</v>
          </cell>
        </row>
        <row r="61">
          <cell r="C61" t="str">
            <v>Key Ingredient</v>
          </cell>
        </row>
        <row r="62">
          <cell r="C62" t="str">
            <v>Label</v>
          </cell>
        </row>
        <row r="63">
          <cell r="C63" t="str">
            <v>Lading Port</v>
          </cell>
        </row>
        <row r="64">
          <cell r="C64" t="str">
            <v>License/TM Name</v>
          </cell>
        </row>
        <row r="65">
          <cell r="C65" t="str">
            <v>Lifestyle</v>
          </cell>
        </row>
        <row r="66">
          <cell r="C66" t="str">
            <v>Logo</v>
          </cell>
        </row>
        <row r="67">
          <cell r="C67" t="str">
            <v>Material Characteristic</v>
          </cell>
        </row>
        <row r="68">
          <cell r="C68" t="str">
            <v>Motif</v>
          </cell>
        </row>
        <row r="69">
          <cell r="C69" t="str">
            <v>New Reinvent Reorder</v>
          </cell>
        </row>
        <row r="70">
          <cell r="C70" t="str">
            <v>Packaging Type</v>
          </cell>
        </row>
        <row r="71">
          <cell r="C71" t="str">
            <v>Print/Pattern</v>
          </cell>
        </row>
        <row r="72">
          <cell r="C72" t="str">
            <v>Purchase Order Reference</v>
          </cell>
        </row>
        <row r="73">
          <cell r="C73" t="str">
            <v>Retail</v>
          </cell>
        </row>
        <row r="74">
          <cell r="C74" t="str">
            <v>Scent/Flavor</v>
          </cell>
        </row>
        <row r="75">
          <cell r="C75" t="str">
            <v>Sets/Multi-Packs</v>
          </cell>
        </row>
        <row r="76">
          <cell r="C76" t="str">
            <v>Shape</v>
          </cell>
        </row>
        <row r="77">
          <cell r="C77" t="str">
            <v>Shipment Type</v>
          </cell>
        </row>
        <row r="78">
          <cell r="C78" t="str">
            <v>Silhouette</v>
          </cell>
        </row>
        <row r="79">
          <cell r="C79" t="str">
            <v>Size</v>
          </cell>
        </row>
        <row r="80">
          <cell r="C80" t="str">
            <v>Sourcing Channel</v>
          </cell>
        </row>
        <row r="81">
          <cell r="C81" t="str">
            <v>Strategic Initiatives</v>
          </cell>
        </row>
        <row r="82">
          <cell r="C82" t="str">
            <v>Supplier Name</v>
          </cell>
        </row>
        <row r="83">
          <cell r="C83" t="str">
            <v>Ticket Type</v>
          </cell>
        </row>
        <row r="84">
          <cell r="C84" t="str">
            <v>Trip Code</v>
          </cell>
        </row>
        <row r="85">
          <cell r="C85" t="str">
            <v>Type of Buy</v>
          </cell>
        </row>
      </sheetData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  <sheetName val="PT TABLE"/>
      <sheetName val="COMMON ATTR"/>
      <sheetName val="RN_Item Disposition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48D30-E50C-48A6-A1BD-89C6731A62BA}">
  <dimension ref="A1:BJ9"/>
  <sheetViews>
    <sheetView tabSelected="1" topLeftCell="D1" workbookViewId="0">
      <selection activeCell="H2" sqref="H2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0.7265625" style="2" customWidth="1"/>
    <col min="6" max="6" width="11.26953125" style="2" customWidth="1"/>
    <col min="7" max="7" width="12.81640625" style="2" customWidth="1"/>
    <col min="8" max="8" width="17.7265625" style="2" customWidth="1"/>
    <col min="9" max="9" width="13" style="2" customWidth="1"/>
    <col min="10" max="10" width="31.54296875" style="2" customWidth="1"/>
    <col min="11" max="11" width="17.7265625" style="3" customWidth="1"/>
    <col min="12" max="12" width="9.81640625" style="2" customWidth="1"/>
    <col min="13" max="14" width="6.1796875" style="2" customWidth="1"/>
    <col min="15" max="15" width="12.54296875" style="2" customWidth="1"/>
    <col min="16" max="16" width="15.7265625" style="2" customWidth="1"/>
    <col min="17" max="17" width="5.54296875" style="2" customWidth="1"/>
    <col min="18" max="18" width="9.7265625" style="4" customWidth="1"/>
    <col min="19" max="19" width="8" style="5" customWidth="1"/>
    <col min="20" max="20" width="10.54296875" style="6" customWidth="1"/>
    <col min="21" max="21" width="8.54296875" style="6" customWidth="1"/>
    <col min="22" max="22" width="8.1796875" style="6" customWidth="1"/>
    <col min="23" max="23" width="9.453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81640625" style="6" customWidth="1"/>
    <col min="33" max="33" width="7.81640625" style="2" customWidth="1"/>
    <col min="34" max="34" width="8.453125" style="10" customWidth="1"/>
    <col min="35" max="35" width="9" style="6" customWidth="1"/>
    <col min="36" max="36" width="8.453125" style="6" customWidth="1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10" customWidth="1"/>
    <col min="50" max="50" width="9.54296875" style="6" customWidth="1"/>
    <col min="51" max="51" width="7.7265625" style="6" customWidth="1"/>
    <col min="52" max="52" width="8.26953125" style="10" customWidth="1"/>
    <col min="53" max="53" width="9.1796875" style="6" customWidth="1"/>
    <col min="54" max="54" width="9.1796875" style="2" customWidth="1"/>
    <col min="55" max="55" width="9.1796875" style="2"/>
    <col min="56" max="56" width="9.1796875" style="66"/>
    <col min="57" max="57" width="9.1796875" style="65"/>
    <col min="58" max="58" width="9.1796875" style="6"/>
    <col min="59" max="60" width="9.1796875" style="2"/>
    <col min="61" max="62" width="10.1796875" style="2" bestFit="1" customWidth="1"/>
    <col min="63" max="16384" width="9.1796875" style="2"/>
  </cols>
  <sheetData>
    <row r="1" spans="1:62" ht="68.150000000000006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3" t="s">
        <v>36</v>
      </c>
      <c r="AL1" s="34" t="s">
        <v>37</v>
      </c>
      <c r="AM1" s="33" t="s">
        <v>38</v>
      </c>
      <c r="AN1" s="34" t="s">
        <v>39</v>
      </c>
      <c r="AO1" s="33" t="s">
        <v>40</v>
      </c>
      <c r="AP1" s="34" t="s">
        <v>41</v>
      </c>
      <c r="AQ1" s="35" t="s">
        <v>42</v>
      </c>
      <c r="AR1" s="34" t="s">
        <v>43</v>
      </c>
      <c r="AS1" s="36" t="s">
        <v>44</v>
      </c>
      <c r="AT1" s="33" t="s">
        <v>45</v>
      </c>
      <c r="AU1" s="34" t="s">
        <v>46</v>
      </c>
      <c r="AV1" s="37" t="s">
        <v>47</v>
      </c>
      <c r="AW1" s="33" t="s">
        <v>48</v>
      </c>
      <c r="AX1" s="34" t="s">
        <v>49</v>
      </c>
      <c r="AY1" s="37" t="s">
        <v>50</v>
      </c>
      <c r="AZ1" s="33" t="s">
        <v>51</v>
      </c>
      <c r="BA1" s="34" t="s">
        <v>52</v>
      </c>
      <c r="BB1" s="34" t="s">
        <v>53</v>
      </c>
      <c r="BC1" s="38" t="s">
        <v>54</v>
      </c>
      <c r="BD1" s="39" t="s">
        <v>55</v>
      </c>
      <c r="BE1" s="40" t="s">
        <v>56</v>
      </c>
      <c r="BF1" s="41" t="s">
        <v>57</v>
      </c>
      <c r="BG1" s="42" t="s">
        <v>58</v>
      </c>
      <c r="BH1" s="13" t="s">
        <v>59</v>
      </c>
      <c r="BI1" s="43" t="s">
        <v>60</v>
      </c>
      <c r="BJ1" s="43" t="s">
        <v>61</v>
      </c>
    </row>
    <row r="2" spans="1:62" ht="62.25" customHeight="1" x14ac:dyDescent="0.35">
      <c r="A2" s="44">
        <v>1</v>
      </c>
      <c r="B2" s="45"/>
      <c r="C2" s="45"/>
      <c r="D2" s="45"/>
      <c r="E2" s="45"/>
      <c r="F2" s="45" t="s">
        <v>62</v>
      </c>
      <c r="G2" s="45" t="s">
        <v>63</v>
      </c>
      <c r="H2" s="46" t="s">
        <v>64</v>
      </c>
      <c r="I2" s="46" t="s">
        <v>65</v>
      </c>
      <c r="J2" s="46" t="s">
        <v>66</v>
      </c>
      <c r="K2" s="47" t="s">
        <v>64</v>
      </c>
      <c r="L2" s="46" t="s">
        <v>67</v>
      </c>
      <c r="M2" s="46" t="s">
        <v>68</v>
      </c>
      <c r="N2" s="45"/>
      <c r="O2" s="48" t="s">
        <v>69</v>
      </c>
      <c r="P2" s="48"/>
      <c r="Q2" s="45" t="s">
        <v>70</v>
      </c>
      <c r="R2" s="49"/>
      <c r="S2" s="50">
        <v>7.7</v>
      </c>
      <c r="T2" s="51">
        <f>IF(ISERROR(R2/S2),"",R2/S2)</f>
        <v>0</v>
      </c>
      <c r="U2" s="52">
        <f>'[1]HZ 400gsm 8.22.2025'!B70</f>
        <v>3.99</v>
      </c>
      <c r="V2" s="53">
        <v>3.85</v>
      </c>
      <c r="W2" s="45" t="s">
        <v>71</v>
      </c>
      <c r="X2" s="54">
        <v>43</v>
      </c>
      <c r="Y2" s="54">
        <v>38</v>
      </c>
      <c r="Z2" s="54">
        <v>66</v>
      </c>
      <c r="AA2" s="50">
        <v>4</v>
      </c>
      <c r="AB2" s="55">
        <v>12</v>
      </c>
      <c r="AC2" s="56">
        <f>IF(X2="","",X2*Y2*Z2/1000000)</f>
        <v>0.107844</v>
      </c>
      <c r="AD2" s="57">
        <f>IF(AB2="","",65/AC2*AB2)</f>
        <v>7232.6694113719823</v>
      </c>
      <c r="AE2" s="58">
        <v>2650</v>
      </c>
      <c r="AF2" s="59">
        <f>IF(ISERROR(AE2/AD2),"",AE2/AD2)</f>
        <v>0.36639307692307688</v>
      </c>
      <c r="AG2" s="45" t="s">
        <v>72</v>
      </c>
      <c r="AH2" s="60">
        <f>8.5%+10%</f>
        <v>0.185</v>
      </c>
      <c r="AI2" s="59">
        <f>IF(ISERROR(U2*AH2),"",U2*AH2)</f>
        <v>0.73815000000000008</v>
      </c>
      <c r="AJ2" s="59">
        <f t="shared" ref="AJ2:AJ9" si="0">IF(ISERROR(U2+AF2+AI2),"",U2+AF2+AI2)</f>
        <v>5.0945430769230775</v>
      </c>
      <c r="AK2" s="60">
        <v>0.01</v>
      </c>
      <c r="AL2" s="59">
        <f t="shared" ref="AL2:AL9" si="1">IF(ISERROR(BE2*AK2),"",BE2*AK2)</f>
        <v>6.1900000000000004E-2</v>
      </c>
      <c r="AM2" s="61">
        <v>0</v>
      </c>
      <c r="AN2" s="59">
        <f t="shared" ref="AN2:AN9" si="2">IF(ISERROR(BE2*AM2),"",BE2*AM2)</f>
        <v>0</v>
      </c>
      <c r="AO2" s="61">
        <v>0</v>
      </c>
      <c r="AP2" s="59">
        <f t="shared" ref="AP2:AP9" si="3">IF(ISERROR(BE2*AO2),"",BE2*AO2)</f>
        <v>0</v>
      </c>
      <c r="AQ2" s="61">
        <v>0</v>
      </c>
      <c r="AR2" s="59">
        <f>IF(ISERROR(BE2*AQ2),"",BE2*AQ2)</f>
        <v>0</v>
      </c>
      <c r="AS2" s="45">
        <v>0</v>
      </c>
      <c r="AT2" s="61">
        <v>0</v>
      </c>
      <c r="AU2" s="59">
        <f t="shared" ref="AU2:AU9" si="4">IF(ISERROR(BE2*AT2),"",BE2*AT2)</f>
        <v>0</v>
      </c>
      <c r="AV2" s="59">
        <v>0</v>
      </c>
      <c r="AW2" s="61">
        <v>0</v>
      </c>
      <c r="AX2" s="59">
        <f>IF(ISERROR(BE2*AW2),"",BE2*AW2)</f>
        <v>0</v>
      </c>
      <c r="AY2" s="59">
        <v>0</v>
      </c>
      <c r="AZ2" s="61">
        <v>0</v>
      </c>
      <c r="BA2" s="59">
        <f>IF(ISERROR(BE2*AZ2),"",BE2*AZ2)</f>
        <v>0</v>
      </c>
      <c r="BB2" s="59">
        <f t="shared" ref="BB2:BB9" si="5">IF(ISERROR(AL2+AN2+AP2+AU2),"",AL2+AN2+AP2+AU2)</f>
        <v>6.1900000000000004E-2</v>
      </c>
      <c r="BC2" s="59">
        <f t="shared" ref="BC2:BC9" si="6">IF(ISERROR(AJ2+BB2),"",AJ2+BB2)</f>
        <v>5.1564430769230771</v>
      </c>
      <c r="BD2" s="62">
        <f t="shared" ref="BD2:BD9" si="7">IF(ISERROR((BE2-BC2)/BE2),"",(BE2-BC2)/BE2)</f>
        <v>0.16697203926929291</v>
      </c>
      <c r="BE2" s="63">
        <v>6.19</v>
      </c>
      <c r="BF2" s="11">
        <v>12.99</v>
      </c>
      <c r="BG2" s="64">
        <f>IF(ISERROR((BF2-BE2)/BF2),"",(BF2-BE2)/BF2)</f>
        <v>0.52347959969207081</v>
      </c>
      <c r="BH2" s="12">
        <v>1872</v>
      </c>
      <c r="BI2" s="59">
        <f>IF(ISERROR(BC2*BH2),"",BC2*BH2)</f>
        <v>9652.8614400000006</v>
      </c>
      <c r="BJ2" s="59">
        <f>IF(ISERROR(BE2*BH2),"",BE2*BH2)</f>
        <v>11587.68</v>
      </c>
    </row>
    <row r="3" spans="1:62" ht="62.25" customHeight="1" x14ac:dyDescent="0.35">
      <c r="A3" s="44">
        <v>2</v>
      </c>
      <c r="B3" s="45"/>
      <c r="C3" s="45"/>
      <c r="D3" s="45"/>
      <c r="E3" s="45"/>
      <c r="F3" s="45" t="s">
        <v>62</v>
      </c>
      <c r="G3" s="45" t="s">
        <v>73</v>
      </c>
      <c r="H3" s="46" t="s">
        <v>64</v>
      </c>
      <c r="I3" s="46" t="s">
        <v>65</v>
      </c>
      <c r="J3" s="46" t="s">
        <v>66</v>
      </c>
      <c r="K3" s="47" t="s">
        <v>64</v>
      </c>
      <c r="L3" s="46" t="s">
        <v>67</v>
      </c>
      <c r="M3" s="46" t="s">
        <v>68</v>
      </c>
      <c r="N3" s="45"/>
      <c r="O3" s="48" t="s">
        <v>74</v>
      </c>
      <c r="P3" s="48"/>
      <c r="Q3" s="45" t="s">
        <v>70</v>
      </c>
      <c r="R3" s="49"/>
      <c r="S3" s="50">
        <v>7.7</v>
      </c>
      <c r="T3" s="51">
        <f t="shared" ref="T3:T4" si="8">IF(ISERROR(R3/S3),"",R3/S3)</f>
        <v>0</v>
      </c>
      <c r="U3" s="52">
        <f>'[1]HZ 400gsm 8.22.2025'!B70</f>
        <v>3.99</v>
      </c>
      <c r="V3" s="53">
        <v>3.85</v>
      </c>
      <c r="W3" s="45" t="s">
        <v>71</v>
      </c>
      <c r="X3" s="54">
        <v>43</v>
      </c>
      <c r="Y3" s="54">
        <v>38</v>
      </c>
      <c r="Z3" s="54">
        <v>66</v>
      </c>
      <c r="AA3" s="50">
        <v>4</v>
      </c>
      <c r="AB3" s="55">
        <v>12</v>
      </c>
      <c r="AC3" s="56">
        <f t="shared" ref="AC3:AC5" si="9">IF(X3="","",X3*Y3*Z3/1000000)</f>
        <v>0.107844</v>
      </c>
      <c r="AD3" s="57">
        <f t="shared" ref="AD3:AD5" si="10">IF(AB3="","",65/AC3*AB3)</f>
        <v>7232.6694113719823</v>
      </c>
      <c r="AE3" s="58">
        <v>2650</v>
      </c>
      <c r="AF3" s="59">
        <f t="shared" ref="AF3:AF5" si="11">IF(ISERROR(AE3/AD3),"",AE3/AD3)</f>
        <v>0.36639307692307688</v>
      </c>
      <c r="AG3" s="45" t="s">
        <v>72</v>
      </c>
      <c r="AH3" s="60">
        <f t="shared" ref="AH3:AH4" si="12">8.5%+10%</f>
        <v>0.185</v>
      </c>
      <c r="AI3" s="59">
        <f>IF(ISERROR(U3*AH3),"",U3*AH3)</f>
        <v>0.73815000000000008</v>
      </c>
      <c r="AJ3" s="59">
        <f t="shared" si="0"/>
        <v>5.0945430769230775</v>
      </c>
      <c r="AK3" s="60">
        <v>0.01</v>
      </c>
      <c r="AL3" s="59">
        <f t="shared" si="1"/>
        <v>6.1900000000000004E-2</v>
      </c>
      <c r="AM3" s="61">
        <v>0</v>
      </c>
      <c r="AN3" s="59">
        <f t="shared" si="2"/>
        <v>0</v>
      </c>
      <c r="AO3" s="61">
        <v>0</v>
      </c>
      <c r="AP3" s="59">
        <f t="shared" si="3"/>
        <v>0</v>
      </c>
      <c r="AQ3" s="61">
        <v>0</v>
      </c>
      <c r="AR3" s="59">
        <f t="shared" ref="AR3:AR5" si="13">IF(ISERROR(BE3*AQ3),"",BE3*AQ3)</f>
        <v>0</v>
      </c>
      <c r="AS3" s="45">
        <v>0</v>
      </c>
      <c r="AT3" s="61">
        <v>0</v>
      </c>
      <c r="AU3" s="59">
        <f t="shared" si="4"/>
        <v>0</v>
      </c>
      <c r="AV3" s="59">
        <v>0</v>
      </c>
      <c r="AW3" s="61">
        <v>0</v>
      </c>
      <c r="AX3" s="59">
        <f t="shared" ref="AX3:AX5" si="14">IF(ISERROR(BE3*AW3),"",BE3*AW3)</f>
        <v>0</v>
      </c>
      <c r="AY3" s="59">
        <v>0</v>
      </c>
      <c r="AZ3" s="61">
        <v>0</v>
      </c>
      <c r="BA3" s="59">
        <f t="shared" ref="BA3:BA5" si="15">IF(ISERROR(BE3*AZ3),"",BE3*AZ3)</f>
        <v>0</v>
      </c>
      <c r="BB3" s="59">
        <f t="shared" si="5"/>
        <v>6.1900000000000004E-2</v>
      </c>
      <c r="BC3" s="59">
        <f t="shared" si="6"/>
        <v>5.1564430769230771</v>
      </c>
      <c r="BD3" s="62">
        <f t="shared" si="7"/>
        <v>0.16697203926929291</v>
      </c>
      <c r="BE3" s="63">
        <v>6.19</v>
      </c>
      <c r="BF3" s="11">
        <v>12.99</v>
      </c>
      <c r="BG3" s="64">
        <f t="shared" ref="BG3:BG5" si="16">IF(ISERROR((BF3-BE3)/BF3),"",(BF3-BE3)/BF3)</f>
        <v>0.52347959969207081</v>
      </c>
      <c r="BH3" s="12">
        <v>1872</v>
      </c>
      <c r="BI3" s="59">
        <f t="shared" ref="BI3:BI5" si="17">IF(ISERROR(BC3*BH3),"",BC3*BH3)</f>
        <v>9652.8614400000006</v>
      </c>
      <c r="BJ3" s="59">
        <f t="shared" ref="BJ3:BJ5" si="18">IF(ISERROR(BE3*BH3),"",BE3*BH3)</f>
        <v>11587.68</v>
      </c>
    </row>
    <row r="4" spans="1:62" ht="62.25" customHeight="1" x14ac:dyDescent="0.35">
      <c r="A4" s="44">
        <v>3</v>
      </c>
      <c r="B4" s="45"/>
      <c r="C4" s="45"/>
      <c r="D4" s="45"/>
      <c r="E4" s="45"/>
      <c r="F4" s="45" t="s">
        <v>62</v>
      </c>
      <c r="G4" s="45" t="s">
        <v>75</v>
      </c>
      <c r="H4" s="46" t="s">
        <v>64</v>
      </c>
      <c r="I4" s="46" t="s">
        <v>65</v>
      </c>
      <c r="J4" s="46" t="s">
        <v>66</v>
      </c>
      <c r="K4" s="47" t="s">
        <v>64</v>
      </c>
      <c r="L4" s="46" t="s">
        <v>67</v>
      </c>
      <c r="M4" s="46" t="s">
        <v>68</v>
      </c>
      <c r="N4" s="45"/>
      <c r="O4" s="48" t="s">
        <v>76</v>
      </c>
      <c r="P4" s="48"/>
      <c r="Q4" s="45" t="s">
        <v>70</v>
      </c>
      <c r="R4" s="49"/>
      <c r="S4" s="50">
        <v>7.7</v>
      </c>
      <c r="T4" s="51">
        <f t="shared" si="8"/>
        <v>0</v>
      </c>
      <c r="U4" s="52">
        <f>'[1]HZ 400gsm 8.22.2025'!B70</f>
        <v>3.99</v>
      </c>
      <c r="V4" s="53">
        <v>3.85</v>
      </c>
      <c r="W4" s="45" t="s">
        <v>71</v>
      </c>
      <c r="X4" s="54">
        <v>43</v>
      </c>
      <c r="Y4" s="54">
        <v>38</v>
      </c>
      <c r="Z4" s="54">
        <v>66</v>
      </c>
      <c r="AA4" s="50">
        <v>4</v>
      </c>
      <c r="AB4" s="55">
        <v>12</v>
      </c>
      <c r="AC4" s="56">
        <f t="shared" si="9"/>
        <v>0.107844</v>
      </c>
      <c r="AD4" s="57">
        <f t="shared" si="10"/>
        <v>7232.6694113719823</v>
      </c>
      <c r="AE4" s="58">
        <v>2650</v>
      </c>
      <c r="AF4" s="59">
        <f t="shared" si="11"/>
        <v>0.36639307692307688</v>
      </c>
      <c r="AG4" s="45" t="s">
        <v>72</v>
      </c>
      <c r="AH4" s="60">
        <f t="shared" si="12"/>
        <v>0.185</v>
      </c>
      <c r="AI4" s="59">
        <f t="shared" ref="AI4:AI5" si="19">IF(ISERROR(U4*AH4),"",U4*AH4)</f>
        <v>0.73815000000000008</v>
      </c>
      <c r="AJ4" s="59">
        <f t="shared" si="0"/>
        <v>5.0945430769230775</v>
      </c>
      <c r="AK4" s="60">
        <v>0.01</v>
      </c>
      <c r="AL4" s="59">
        <f t="shared" si="1"/>
        <v>6.1900000000000004E-2</v>
      </c>
      <c r="AM4" s="61">
        <v>0</v>
      </c>
      <c r="AN4" s="59">
        <f t="shared" si="2"/>
        <v>0</v>
      </c>
      <c r="AO4" s="61">
        <v>0</v>
      </c>
      <c r="AP4" s="59">
        <f t="shared" si="3"/>
        <v>0</v>
      </c>
      <c r="AQ4" s="61">
        <v>0</v>
      </c>
      <c r="AR4" s="59">
        <f t="shared" si="13"/>
        <v>0</v>
      </c>
      <c r="AS4" s="45">
        <v>0</v>
      </c>
      <c r="AT4" s="61">
        <v>0</v>
      </c>
      <c r="AU4" s="59">
        <f t="shared" si="4"/>
        <v>0</v>
      </c>
      <c r="AV4" s="59">
        <v>0</v>
      </c>
      <c r="AW4" s="61">
        <v>0</v>
      </c>
      <c r="AX4" s="59">
        <f t="shared" si="14"/>
        <v>0</v>
      </c>
      <c r="AY4" s="59">
        <v>0</v>
      </c>
      <c r="AZ4" s="61">
        <v>0</v>
      </c>
      <c r="BA4" s="59">
        <f t="shared" si="15"/>
        <v>0</v>
      </c>
      <c r="BB4" s="59">
        <f t="shared" si="5"/>
        <v>6.1900000000000004E-2</v>
      </c>
      <c r="BC4" s="59">
        <f t="shared" si="6"/>
        <v>5.1564430769230771</v>
      </c>
      <c r="BD4" s="62">
        <f t="shared" si="7"/>
        <v>0.16697203926929291</v>
      </c>
      <c r="BE4" s="63">
        <v>6.19</v>
      </c>
      <c r="BF4" s="11">
        <v>12.99</v>
      </c>
      <c r="BG4" s="64">
        <f t="shared" si="16"/>
        <v>0.52347959969207081</v>
      </c>
      <c r="BH4" s="12">
        <v>1872</v>
      </c>
      <c r="BI4" s="59">
        <f t="shared" si="17"/>
        <v>9652.8614400000006</v>
      </c>
      <c r="BJ4" s="59">
        <f t="shared" si="18"/>
        <v>11587.68</v>
      </c>
    </row>
    <row r="5" spans="1:62" ht="58" x14ac:dyDescent="0.35">
      <c r="A5" s="44">
        <v>4</v>
      </c>
      <c r="B5" s="45"/>
      <c r="C5" s="45"/>
      <c r="D5" s="45"/>
      <c r="E5" s="45"/>
      <c r="F5" s="45" t="s">
        <v>62</v>
      </c>
      <c r="G5" s="45" t="s">
        <v>77</v>
      </c>
      <c r="H5" s="46" t="s">
        <v>64</v>
      </c>
      <c r="I5" s="46" t="s">
        <v>65</v>
      </c>
      <c r="J5" s="46" t="s">
        <v>66</v>
      </c>
      <c r="K5" s="47" t="s">
        <v>64</v>
      </c>
      <c r="L5" s="46" t="s">
        <v>67</v>
      </c>
      <c r="M5" s="46" t="s">
        <v>68</v>
      </c>
      <c r="N5" s="45"/>
      <c r="O5" s="48" t="s">
        <v>78</v>
      </c>
      <c r="P5" s="48"/>
      <c r="Q5" s="45" t="s">
        <v>70</v>
      </c>
      <c r="R5" s="49"/>
      <c r="S5" s="50">
        <v>7.7</v>
      </c>
      <c r="T5" s="51">
        <f>IF(ISERROR(R5/S5),"",R5/S5)</f>
        <v>0</v>
      </c>
      <c r="U5" s="52">
        <f>'[1]HZ 400gsm 8.22.2025'!B70</f>
        <v>3.99</v>
      </c>
      <c r="V5" s="53">
        <v>3.85</v>
      </c>
      <c r="W5" s="45" t="s">
        <v>71</v>
      </c>
      <c r="X5" s="54">
        <v>43</v>
      </c>
      <c r="Y5" s="54">
        <v>38</v>
      </c>
      <c r="Z5" s="54">
        <v>66</v>
      </c>
      <c r="AA5" s="50">
        <v>4</v>
      </c>
      <c r="AB5" s="55">
        <v>12</v>
      </c>
      <c r="AC5" s="56">
        <f t="shared" si="9"/>
        <v>0.107844</v>
      </c>
      <c r="AD5" s="57">
        <f t="shared" si="10"/>
        <v>7232.6694113719823</v>
      </c>
      <c r="AE5" s="58">
        <v>2650</v>
      </c>
      <c r="AF5" s="59">
        <f t="shared" si="11"/>
        <v>0.36639307692307688</v>
      </c>
      <c r="AG5" s="45" t="s">
        <v>72</v>
      </c>
      <c r="AH5" s="60">
        <f>8.5%+10%</f>
        <v>0.185</v>
      </c>
      <c r="AI5" s="59">
        <f t="shared" si="19"/>
        <v>0.73815000000000008</v>
      </c>
      <c r="AJ5" s="59">
        <f t="shared" si="0"/>
        <v>5.0945430769230775</v>
      </c>
      <c r="AK5" s="60">
        <v>0.01</v>
      </c>
      <c r="AL5" s="59">
        <f t="shared" si="1"/>
        <v>6.1900000000000004E-2</v>
      </c>
      <c r="AM5" s="61">
        <v>0</v>
      </c>
      <c r="AN5" s="59">
        <f t="shared" si="2"/>
        <v>0</v>
      </c>
      <c r="AO5" s="61">
        <v>0</v>
      </c>
      <c r="AP5" s="59">
        <f t="shared" si="3"/>
        <v>0</v>
      </c>
      <c r="AQ5" s="61">
        <v>0</v>
      </c>
      <c r="AR5" s="59">
        <f t="shared" si="13"/>
        <v>0</v>
      </c>
      <c r="AS5" s="45">
        <v>0</v>
      </c>
      <c r="AT5" s="61">
        <v>0</v>
      </c>
      <c r="AU5" s="59">
        <f t="shared" si="4"/>
        <v>0</v>
      </c>
      <c r="AV5" s="59">
        <v>0</v>
      </c>
      <c r="AW5" s="61">
        <v>0</v>
      </c>
      <c r="AX5" s="59">
        <f t="shared" si="14"/>
        <v>0</v>
      </c>
      <c r="AY5" s="59">
        <v>0</v>
      </c>
      <c r="AZ5" s="61">
        <v>0</v>
      </c>
      <c r="BA5" s="59">
        <f t="shared" si="15"/>
        <v>0</v>
      </c>
      <c r="BB5" s="59">
        <f t="shared" si="5"/>
        <v>6.1900000000000004E-2</v>
      </c>
      <c r="BC5" s="59">
        <f t="shared" si="6"/>
        <v>5.1564430769230771</v>
      </c>
      <c r="BD5" s="62">
        <f t="shared" si="7"/>
        <v>0.16697203926929291</v>
      </c>
      <c r="BE5" s="63">
        <v>6.19</v>
      </c>
      <c r="BF5" s="11">
        <v>12.99</v>
      </c>
      <c r="BG5" s="64">
        <f t="shared" si="16"/>
        <v>0.52347959969207081</v>
      </c>
      <c r="BH5" s="12">
        <v>1872</v>
      </c>
      <c r="BI5" s="59">
        <f t="shared" si="17"/>
        <v>9652.8614400000006</v>
      </c>
      <c r="BJ5" s="59">
        <f t="shared" si="18"/>
        <v>11587.68</v>
      </c>
    </row>
    <row r="6" spans="1:62" ht="62.25" customHeight="1" x14ac:dyDescent="0.35">
      <c r="A6" s="44">
        <v>5</v>
      </c>
      <c r="B6" s="45"/>
      <c r="C6" s="45"/>
      <c r="D6" s="45"/>
      <c r="E6" s="45"/>
      <c r="F6" s="45" t="s">
        <v>62</v>
      </c>
      <c r="G6" s="45" t="s">
        <v>79</v>
      </c>
      <c r="H6" s="46" t="s">
        <v>64</v>
      </c>
      <c r="I6" s="46" t="s">
        <v>65</v>
      </c>
      <c r="J6" s="46" t="s">
        <v>66</v>
      </c>
      <c r="K6" s="47" t="s">
        <v>64</v>
      </c>
      <c r="L6" s="46" t="s">
        <v>67</v>
      </c>
      <c r="M6" s="46" t="s">
        <v>68</v>
      </c>
      <c r="N6" s="45"/>
      <c r="O6" s="48" t="s">
        <v>80</v>
      </c>
      <c r="P6" s="48"/>
      <c r="Q6" s="45" t="s">
        <v>70</v>
      </c>
      <c r="R6" s="49"/>
      <c r="S6" s="50">
        <v>7.7</v>
      </c>
      <c r="T6" s="51">
        <f>IF(ISERROR(R6/S6),"",R6/S6)</f>
        <v>0</v>
      </c>
      <c r="U6" s="52">
        <f>'[1]HZ 400gsm 8.22.2025'!B74</f>
        <v>0</v>
      </c>
      <c r="V6" s="53">
        <v>3.85</v>
      </c>
      <c r="W6" s="45" t="s">
        <v>71</v>
      </c>
      <c r="X6" s="54">
        <v>43</v>
      </c>
      <c r="Y6" s="54">
        <v>38</v>
      </c>
      <c r="Z6" s="54">
        <v>66</v>
      </c>
      <c r="AA6" s="50">
        <v>4</v>
      </c>
      <c r="AB6" s="55">
        <v>12</v>
      </c>
      <c r="AC6" s="56">
        <f>IF(X6="","",X6*Y6*Z6/1000000)</f>
        <v>0.107844</v>
      </c>
      <c r="AD6" s="57">
        <f>IF(AB6="","",65/AC6*AB6)</f>
        <v>7232.6694113719823</v>
      </c>
      <c r="AE6" s="58">
        <v>2650</v>
      </c>
      <c r="AF6" s="59">
        <f>IF(ISERROR(AE6/AD6),"",AE6/AD6)</f>
        <v>0.36639307692307688</v>
      </c>
      <c r="AG6" s="45" t="s">
        <v>72</v>
      </c>
      <c r="AH6" s="60">
        <f>8.5%+10%</f>
        <v>0.185</v>
      </c>
      <c r="AI6" s="59">
        <f>IF(ISERROR(U6*AH6),"",U6*AH6)</f>
        <v>0</v>
      </c>
      <c r="AJ6" s="59">
        <f t="shared" si="0"/>
        <v>0.36639307692307688</v>
      </c>
      <c r="AK6" s="60">
        <v>0.01</v>
      </c>
      <c r="AL6" s="59">
        <f t="shared" si="1"/>
        <v>6.1900000000000004E-2</v>
      </c>
      <c r="AM6" s="61">
        <v>0</v>
      </c>
      <c r="AN6" s="59">
        <f t="shared" si="2"/>
        <v>0</v>
      </c>
      <c r="AO6" s="61">
        <v>0</v>
      </c>
      <c r="AP6" s="59">
        <f t="shared" si="3"/>
        <v>0</v>
      </c>
      <c r="AQ6" s="61">
        <v>0</v>
      </c>
      <c r="AR6" s="59">
        <f>IF(ISERROR(BE6*AQ6),"",BE6*AQ6)</f>
        <v>0</v>
      </c>
      <c r="AS6" s="45">
        <v>0</v>
      </c>
      <c r="AT6" s="61">
        <v>0</v>
      </c>
      <c r="AU6" s="59">
        <f t="shared" si="4"/>
        <v>0</v>
      </c>
      <c r="AV6" s="59">
        <v>0</v>
      </c>
      <c r="AW6" s="61">
        <v>0</v>
      </c>
      <c r="AX6" s="59">
        <f>IF(ISERROR(BE6*AW6),"",BE6*AW6)</f>
        <v>0</v>
      </c>
      <c r="AY6" s="59">
        <v>0</v>
      </c>
      <c r="AZ6" s="61">
        <v>0</v>
      </c>
      <c r="BA6" s="59">
        <f>IF(ISERROR(BE6*AZ6),"",BE6*AZ6)</f>
        <v>0</v>
      </c>
      <c r="BB6" s="59">
        <f t="shared" si="5"/>
        <v>6.1900000000000004E-2</v>
      </c>
      <c r="BC6" s="59">
        <f t="shared" si="6"/>
        <v>0.42829307692307689</v>
      </c>
      <c r="BD6" s="62">
        <f t="shared" si="7"/>
        <v>0.93080887287187775</v>
      </c>
      <c r="BE6" s="63">
        <v>6.19</v>
      </c>
      <c r="BF6" s="11">
        <v>12.99</v>
      </c>
      <c r="BG6" s="64">
        <f>IF(ISERROR((BF6-BE6)/BF6),"",(BF6-BE6)/BF6)</f>
        <v>0.52347959969207081</v>
      </c>
      <c r="BH6" s="12">
        <v>1872</v>
      </c>
      <c r="BI6" s="59">
        <f>IF(ISERROR(BC6*BH6),"",BC6*BH6)</f>
        <v>801.76463999999999</v>
      </c>
      <c r="BJ6" s="59">
        <f>IF(ISERROR(BE6*BH6),"",BE6*BH6)</f>
        <v>11587.68</v>
      </c>
    </row>
    <row r="7" spans="1:62" ht="62.25" customHeight="1" x14ac:dyDescent="0.35">
      <c r="A7" s="44">
        <v>6</v>
      </c>
      <c r="B7" s="45"/>
      <c r="C7" s="45"/>
      <c r="D7" s="45"/>
      <c r="E7" s="45"/>
      <c r="F7" s="45" t="s">
        <v>62</v>
      </c>
      <c r="G7" s="45" t="s">
        <v>81</v>
      </c>
      <c r="H7" s="46" t="s">
        <v>64</v>
      </c>
      <c r="I7" s="46" t="s">
        <v>65</v>
      </c>
      <c r="J7" s="46" t="s">
        <v>66</v>
      </c>
      <c r="K7" s="47" t="s">
        <v>64</v>
      </c>
      <c r="L7" s="46" t="s">
        <v>67</v>
      </c>
      <c r="M7" s="46" t="s">
        <v>68</v>
      </c>
      <c r="N7" s="45"/>
      <c r="O7" s="48" t="s">
        <v>82</v>
      </c>
      <c r="P7" s="48"/>
      <c r="Q7" s="45" t="s">
        <v>70</v>
      </c>
      <c r="R7" s="49"/>
      <c r="S7" s="50">
        <v>7.7</v>
      </c>
      <c r="T7" s="51">
        <f t="shared" ref="T7:T8" si="20">IF(ISERROR(R7/S7),"",R7/S7)</f>
        <v>0</v>
      </c>
      <c r="U7" s="52">
        <f>'[1]HZ 400gsm 8.22.2025'!B74</f>
        <v>0</v>
      </c>
      <c r="V7" s="53">
        <v>3.85</v>
      </c>
      <c r="W7" s="45" t="s">
        <v>71</v>
      </c>
      <c r="X7" s="54">
        <v>43</v>
      </c>
      <c r="Y7" s="54">
        <v>38</v>
      </c>
      <c r="Z7" s="54">
        <v>66</v>
      </c>
      <c r="AA7" s="50">
        <v>4</v>
      </c>
      <c r="AB7" s="55">
        <v>12</v>
      </c>
      <c r="AC7" s="56">
        <f t="shared" ref="AC7:AC9" si="21">IF(X7="","",X7*Y7*Z7/1000000)</f>
        <v>0.107844</v>
      </c>
      <c r="AD7" s="57">
        <f t="shared" ref="AD7:AD9" si="22">IF(AB7="","",65/AC7*AB7)</f>
        <v>7232.6694113719823</v>
      </c>
      <c r="AE7" s="58">
        <v>2650</v>
      </c>
      <c r="AF7" s="59">
        <f t="shared" ref="AF7:AF9" si="23">IF(ISERROR(AE7/AD7),"",AE7/AD7)</f>
        <v>0.36639307692307688</v>
      </c>
      <c r="AG7" s="45" t="s">
        <v>72</v>
      </c>
      <c r="AH7" s="60">
        <f t="shared" ref="AH7:AH8" si="24">8.5%+10%</f>
        <v>0.185</v>
      </c>
      <c r="AI7" s="59">
        <f>IF(ISERROR(U7*AH7),"",U7*AH7)</f>
        <v>0</v>
      </c>
      <c r="AJ7" s="59">
        <f t="shared" si="0"/>
        <v>0.36639307692307688</v>
      </c>
      <c r="AK7" s="60">
        <v>0.01</v>
      </c>
      <c r="AL7" s="59">
        <f t="shared" si="1"/>
        <v>6.1900000000000004E-2</v>
      </c>
      <c r="AM7" s="61">
        <v>0</v>
      </c>
      <c r="AN7" s="59">
        <f t="shared" si="2"/>
        <v>0</v>
      </c>
      <c r="AO7" s="61">
        <v>0</v>
      </c>
      <c r="AP7" s="59">
        <f t="shared" si="3"/>
        <v>0</v>
      </c>
      <c r="AQ7" s="61">
        <v>0</v>
      </c>
      <c r="AR7" s="59">
        <f t="shared" ref="AR7:AR9" si="25">IF(ISERROR(BE7*AQ7),"",BE7*AQ7)</f>
        <v>0</v>
      </c>
      <c r="AS7" s="45">
        <v>0</v>
      </c>
      <c r="AT7" s="61">
        <v>0</v>
      </c>
      <c r="AU7" s="59">
        <f t="shared" si="4"/>
        <v>0</v>
      </c>
      <c r="AV7" s="59">
        <v>0</v>
      </c>
      <c r="AW7" s="61">
        <v>0</v>
      </c>
      <c r="AX7" s="59">
        <f t="shared" ref="AX7:AX9" si="26">IF(ISERROR(BE7*AW7),"",BE7*AW7)</f>
        <v>0</v>
      </c>
      <c r="AY7" s="59">
        <v>0</v>
      </c>
      <c r="AZ7" s="61">
        <v>0</v>
      </c>
      <c r="BA7" s="59">
        <f t="shared" ref="BA7:BA9" si="27">IF(ISERROR(BE7*AZ7),"",BE7*AZ7)</f>
        <v>0</v>
      </c>
      <c r="BB7" s="59">
        <f t="shared" si="5"/>
        <v>6.1900000000000004E-2</v>
      </c>
      <c r="BC7" s="59">
        <f t="shared" si="6"/>
        <v>0.42829307692307689</v>
      </c>
      <c r="BD7" s="62">
        <f t="shared" si="7"/>
        <v>0.93080887287187775</v>
      </c>
      <c r="BE7" s="63">
        <v>6.19</v>
      </c>
      <c r="BF7" s="11">
        <v>12.99</v>
      </c>
      <c r="BG7" s="64">
        <f t="shared" ref="BG7:BG9" si="28">IF(ISERROR((BF7-BE7)/BF7),"",(BF7-BE7)/BF7)</f>
        <v>0.52347959969207081</v>
      </c>
      <c r="BH7" s="12">
        <v>1872</v>
      </c>
      <c r="BI7" s="59">
        <f t="shared" ref="BI7:BI9" si="29">IF(ISERROR(BC7*BH7),"",BC7*BH7)</f>
        <v>801.76463999999999</v>
      </c>
      <c r="BJ7" s="59">
        <f t="shared" ref="BJ7:BJ9" si="30">IF(ISERROR(BE7*BH7),"",BE7*BH7)</f>
        <v>11587.68</v>
      </c>
    </row>
    <row r="8" spans="1:62" ht="62.25" customHeight="1" x14ac:dyDescent="0.35">
      <c r="A8" s="44">
        <v>7</v>
      </c>
      <c r="B8" s="45"/>
      <c r="C8" s="45"/>
      <c r="D8" s="45"/>
      <c r="E8" s="45"/>
      <c r="F8" s="45" t="s">
        <v>62</v>
      </c>
      <c r="G8" s="45" t="s">
        <v>83</v>
      </c>
      <c r="H8" s="46" t="s">
        <v>64</v>
      </c>
      <c r="I8" s="46" t="s">
        <v>65</v>
      </c>
      <c r="J8" s="46" t="s">
        <v>66</v>
      </c>
      <c r="K8" s="47" t="s">
        <v>64</v>
      </c>
      <c r="L8" s="46" t="s">
        <v>67</v>
      </c>
      <c r="M8" s="46" t="s">
        <v>68</v>
      </c>
      <c r="N8" s="45"/>
      <c r="O8" s="48" t="s">
        <v>84</v>
      </c>
      <c r="P8" s="48"/>
      <c r="Q8" s="45" t="s">
        <v>70</v>
      </c>
      <c r="R8" s="49"/>
      <c r="S8" s="50">
        <v>7.7</v>
      </c>
      <c r="T8" s="51">
        <f t="shared" si="20"/>
        <v>0</v>
      </c>
      <c r="U8" s="52">
        <f>'[1]HZ 400gsm 8.22.2025'!B74</f>
        <v>0</v>
      </c>
      <c r="V8" s="53">
        <v>3.85</v>
      </c>
      <c r="W8" s="45" t="s">
        <v>71</v>
      </c>
      <c r="X8" s="54">
        <v>43</v>
      </c>
      <c r="Y8" s="54">
        <v>38</v>
      </c>
      <c r="Z8" s="54">
        <v>66</v>
      </c>
      <c r="AA8" s="50">
        <v>4</v>
      </c>
      <c r="AB8" s="55">
        <v>12</v>
      </c>
      <c r="AC8" s="56">
        <f t="shared" si="21"/>
        <v>0.107844</v>
      </c>
      <c r="AD8" s="57">
        <f t="shared" si="22"/>
        <v>7232.6694113719823</v>
      </c>
      <c r="AE8" s="58">
        <v>2650</v>
      </c>
      <c r="AF8" s="59">
        <f t="shared" si="23"/>
        <v>0.36639307692307688</v>
      </c>
      <c r="AG8" s="45" t="s">
        <v>72</v>
      </c>
      <c r="AH8" s="60">
        <f t="shared" si="24"/>
        <v>0.185</v>
      </c>
      <c r="AI8" s="59">
        <f t="shared" ref="AI8:AI9" si="31">IF(ISERROR(U8*AH8),"",U8*AH8)</f>
        <v>0</v>
      </c>
      <c r="AJ8" s="59">
        <f t="shared" si="0"/>
        <v>0.36639307692307688</v>
      </c>
      <c r="AK8" s="60">
        <v>0.01</v>
      </c>
      <c r="AL8" s="59">
        <f t="shared" si="1"/>
        <v>6.1900000000000004E-2</v>
      </c>
      <c r="AM8" s="61">
        <v>0</v>
      </c>
      <c r="AN8" s="59">
        <f t="shared" si="2"/>
        <v>0</v>
      </c>
      <c r="AO8" s="61">
        <v>0</v>
      </c>
      <c r="AP8" s="59">
        <f t="shared" si="3"/>
        <v>0</v>
      </c>
      <c r="AQ8" s="61">
        <v>0</v>
      </c>
      <c r="AR8" s="59">
        <f t="shared" si="25"/>
        <v>0</v>
      </c>
      <c r="AS8" s="45">
        <v>0</v>
      </c>
      <c r="AT8" s="61">
        <v>0</v>
      </c>
      <c r="AU8" s="59">
        <f t="shared" si="4"/>
        <v>0</v>
      </c>
      <c r="AV8" s="59">
        <v>0</v>
      </c>
      <c r="AW8" s="61">
        <v>0</v>
      </c>
      <c r="AX8" s="59">
        <f t="shared" si="26"/>
        <v>0</v>
      </c>
      <c r="AY8" s="59">
        <v>0</v>
      </c>
      <c r="AZ8" s="61">
        <v>0</v>
      </c>
      <c r="BA8" s="59">
        <f t="shared" si="27"/>
        <v>0</v>
      </c>
      <c r="BB8" s="59">
        <f t="shared" si="5"/>
        <v>6.1900000000000004E-2</v>
      </c>
      <c r="BC8" s="59">
        <f t="shared" si="6"/>
        <v>0.42829307692307689</v>
      </c>
      <c r="BD8" s="62">
        <f t="shared" si="7"/>
        <v>0.93080887287187775</v>
      </c>
      <c r="BE8" s="63">
        <v>6.19</v>
      </c>
      <c r="BF8" s="11">
        <v>12.99</v>
      </c>
      <c r="BG8" s="64">
        <f t="shared" si="28"/>
        <v>0.52347959969207081</v>
      </c>
      <c r="BH8" s="12">
        <v>1872</v>
      </c>
      <c r="BI8" s="59">
        <f t="shared" si="29"/>
        <v>801.76463999999999</v>
      </c>
      <c r="BJ8" s="59">
        <f t="shared" si="30"/>
        <v>11587.68</v>
      </c>
    </row>
    <row r="9" spans="1:62" ht="58" x14ac:dyDescent="0.35">
      <c r="A9" s="44">
        <v>8</v>
      </c>
      <c r="B9" s="45"/>
      <c r="C9" s="45"/>
      <c r="D9" s="45"/>
      <c r="E9" s="45"/>
      <c r="F9" s="45" t="s">
        <v>62</v>
      </c>
      <c r="G9" s="45" t="s">
        <v>85</v>
      </c>
      <c r="H9" s="46" t="s">
        <v>64</v>
      </c>
      <c r="I9" s="46" t="s">
        <v>65</v>
      </c>
      <c r="J9" s="46" t="s">
        <v>66</v>
      </c>
      <c r="K9" s="47" t="s">
        <v>64</v>
      </c>
      <c r="L9" s="46" t="s">
        <v>67</v>
      </c>
      <c r="M9" s="46" t="s">
        <v>68</v>
      </c>
      <c r="N9" s="45"/>
      <c r="O9" s="48" t="s">
        <v>86</v>
      </c>
      <c r="P9" s="48"/>
      <c r="Q9" s="45" t="s">
        <v>70</v>
      </c>
      <c r="R9" s="49"/>
      <c r="S9" s="50">
        <v>7.7</v>
      </c>
      <c r="T9" s="51">
        <f>IF(ISERROR(R9/S9),"",R9/S9)</f>
        <v>0</v>
      </c>
      <c r="U9" s="52">
        <f>'[1]HZ 400gsm 8.22.2025'!B74</f>
        <v>0</v>
      </c>
      <c r="V9" s="53">
        <v>3.85</v>
      </c>
      <c r="W9" s="45" t="s">
        <v>71</v>
      </c>
      <c r="X9" s="54">
        <v>43</v>
      </c>
      <c r="Y9" s="54">
        <v>38</v>
      </c>
      <c r="Z9" s="54">
        <v>66</v>
      </c>
      <c r="AA9" s="50">
        <v>4</v>
      </c>
      <c r="AB9" s="55">
        <v>12</v>
      </c>
      <c r="AC9" s="56">
        <f t="shared" si="21"/>
        <v>0.107844</v>
      </c>
      <c r="AD9" s="57">
        <f t="shared" si="22"/>
        <v>7232.6694113719823</v>
      </c>
      <c r="AE9" s="58">
        <v>2650</v>
      </c>
      <c r="AF9" s="59">
        <f t="shared" si="23"/>
        <v>0.36639307692307688</v>
      </c>
      <c r="AG9" s="45" t="s">
        <v>72</v>
      </c>
      <c r="AH9" s="60">
        <f>8.5%+10%</f>
        <v>0.185</v>
      </c>
      <c r="AI9" s="59">
        <f t="shared" si="31"/>
        <v>0</v>
      </c>
      <c r="AJ9" s="59">
        <f t="shared" si="0"/>
        <v>0.36639307692307688</v>
      </c>
      <c r="AK9" s="60">
        <v>0.01</v>
      </c>
      <c r="AL9" s="59">
        <f t="shared" si="1"/>
        <v>6.1900000000000004E-2</v>
      </c>
      <c r="AM9" s="61">
        <v>0</v>
      </c>
      <c r="AN9" s="59">
        <f t="shared" si="2"/>
        <v>0</v>
      </c>
      <c r="AO9" s="61">
        <v>0</v>
      </c>
      <c r="AP9" s="59">
        <f t="shared" si="3"/>
        <v>0</v>
      </c>
      <c r="AQ9" s="61">
        <v>0</v>
      </c>
      <c r="AR9" s="59">
        <f t="shared" si="25"/>
        <v>0</v>
      </c>
      <c r="AS9" s="45">
        <v>0</v>
      </c>
      <c r="AT9" s="61">
        <v>0</v>
      </c>
      <c r="AU9" s="59">
        <f t="shared" si="4"/>
        <v>0</v>
      </c>
      <c r="AV9" s="59">
        <v>0</v>
      </c>
      <c r="AW9" s="61">
        <v>0</v>
      </c>
      <c r="AX9" s="59">
        <f t="shared" si="26"/>
        <v>0</v>
      </c>
      <c r="AY9" s="59">
        <v>0</v>
      </c>
      <c r="AZ9" s="61">
        <v>0</v>
      </c>
      <c r="BA9" s="59">
        <f t="shared" si="27"/>
        <v>0</v>
      </c>
      <c r="BB9" s="59">
        <f t="shared" si="5"/>
        <v>6.1900000000000004E-2</v>
      </c>
      <c r="BC9" s="59">
        <f t="shared" si="6"/>
        <v>0.42829307692307689</v>
      </c>
      <c r="BD9" s="62">
        <f t="shared" si="7"/>
        <v>0.93080887287187775</v>
      </c>
      <c r="BE9" s="63">
        <v>6.19</v>
      </c>
      <c r="BF9" s="11">
        <v>12.99</v>
      </c>
      <c r="BG9" s="64">
        <f t="shared" si="28"/>
        <v>0.52347959969207081</v>
      </c>
      <c r="BH9" s="12">
        <v>1872</v>
      </c>
      <c r="BI9" s="59">
        <f t="shared" si="29"/>
        <v>801.76463999999999</v>
      </c>
      <c r="BJ9" s="59">
        <f t="shared" si="30"/>
        <v>11587.68</v>
      </c>
    </row>
  </sheetData>
  <sheetProtection insertRows="0" deleteRows="0" sort="0"/>
  <protectedRanges>
    <protectedRange sqref="AQ1:AR1 AV1 AY1 L10:BA248 P2:BD9 BF2:BH9 L2:N9 A2:J248" name="Range1"/>
    <protectedRange sqref="K2:K253" name="Range1_1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2026-06-16T06:59:59Z</dcterms:created>
  <dcterms:modified xsi:type="dcterms:W3CDTF">2026-06-16T07:00:43Z</dcterms:modified>
</cp:coreProperties>
</file>