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435C507-0A3B-483E-AF61-E1A4275FC0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POtype">#REF!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4" i="5" l="1"/>
  <c r="BN4" i="5"/>
  <c r="AN4" i="5"/>
  <c r="AD4" i="5"/>
  <c r="AF4" i="5" s="1"/>
  <c r="AH4" i="5" s="1"/>
  <c r="BL3" i="5"/>
  <c r="BN3" i="5" s="1"/>
  <c r="BH3" i="5"/>
  <c r="BD3" i="5"/>
  <c r="BA3" i="5"/>
  <c r="AX3" i="5"/>
  <c r="AU3" i="5"/>
  <c r="AR3" i="5"/>
  <c r="AP3" i="5"/>
  <c r="AN3" i="5"/>
  <c r="AK3" i="5"/>
  <c r="AD3" i="5"/>
  <c r="AF3" i="5" s="1"/>
  <c r="AH3" i="5" s="1"/>
  <c r="BL2" i="5"/>
  <c r="BN2" i="5" s="1"/>
  <c r="AD2" i="5"/>
  <c r="AF2" i="5" s="1"/>
  <c r="AH2" i="5" s="1"/>
  <c r="AX4" i="5" l="1"/>
  <c r="BF3" i="5"/>
  <c r="BI3" i="5" s="1"/>
  <c r="BB3" i="5"/>
  <c r="AP4" i="5"/>
  <c r="BA4" i="5"/>
  <c r="AK4" i="5"/>
  <c r="AL4" i="5" s="1"/>
  <c r="AR4" i="5"/>
  <c r="AU4" i="5"/>
  <c r="BH4" i="5"/>
  <c r="BM3" i="5"/>
  <c r="AN2" i="5"/>
  <c r="AX2" i="5"/>
  <c r="AP2" i="5"/>
  <c r="BA2" i="5"/>
  <c r="AK2" i="5"/>
  <c r="AL2" i="5" s="1"/>
  <c r="AR2" i="5"/>
  <c r="AU2" i="5"/>
  <c r="BH2" i="5"/>
  <c r="BF4" i="5" l="1"/>
  <c r="BI4" i="5" s="1"/>
  <c r="BB4" i="5"/>
  <c r="BC4" i="5" s="1"/>
  <c r="BD4" i="5" s="1"/>
  <c r="BB2" i="5"/>
  <c r="BC2" i="5" s="1"/>
  <c r="BD2" i="5" s="1"/>
  <c r="BF2" i="5"/>
  <c r="BI2" i="5" s="1"/>
  <c r="BM4" i="5" l="1"/>
  <c r="BM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00000000-0006-0000-0100-000004000000}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00000000-0006-0000-0100-000006000000}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 xr:uid="{00000000-0006-0000-0100-000007000000}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 xr:uid="{00000000-0006-0000-0100-000008000000}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 xr:uid="{00000000-0006-0000-0100-000009000000}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 xr:uid="{00000000-0006-0000-0100-00000B000000}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 xr:uid="{00000000-0006-0000-0100-00000C000000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 xr:uid="{00000000-0006-0000-0100-00000D000000}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 xr:uid="{00000000-0006-0000-0100-00000E00000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 xr:uid="{00000000-0006-0000-0100-00000F000000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 xr:uid="{00000000-0006-0000-0100-000010000000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 xr:uid="{00000000-0006-0000-0100-000011000000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 xr:uid="{00000000-0006-0000-0100-000012000000}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 xr:uid="{00000000-0006-0000-0100-000013000000}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 xr:uid="{00000000-0006-0000-0100-000014000000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<sst xmlns="http://schemas.openxmlformats.org/spreadsheetml/2006/main" count="127" uniqueCount="99">
  <si>
    <t>Brand</t>
  </si>
  <si>
    <t>China</t>
  </si>
  <si>
    <t>Licensor</t>
  </si>
  <si>
    <t>江苏怡天时</t>
  </si>
  <si>
    <t>Shanghai,China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</si>
  <si>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</si>
  <si>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</si>
  <si>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</si>
  <si>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</si>
  <si>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</si>
  <si>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</si>
  <si>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</si>
  <si>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</si>
  <si>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</si>
  <si>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</si>
  <si>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</si>
  <si>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</si>
  <si>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</si>
  <si>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</si>
  <si>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</si>
  <si>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</si>
  <si>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</si>
  <si>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</si>
  <si>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</si>
  <si>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</si>
  <si>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</si>
  <si>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</si>
  <si>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</si>
  <si>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</si>
  <si>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</si>
  <si>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</si>
  <si>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</si>
  <si>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</si>
  <si>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</si>
  <si>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</si>
  <si>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</si>
  <si>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</si>
  <si>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</si>
  <si>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</si>
  <si>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</si>
  <si>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</si>
  <si>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</si>
  <si>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</si>
  <si>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</si>
  <si>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</si>
  <si>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</si>
  <si>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</si>
  <si>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</si>
  <si>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</si>
  <si>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</si>
  <si>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</si>
  <si>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</si>
  <si>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</si>
  <si>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</si>
  <si>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</si>
  <si>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</si>
  <si>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</si>
  <si>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</si>
  <si>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</si>
  <si>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</si>
  <si>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</si>
  <si>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</si>
  <si>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</si>
  <si>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</si>
  <si>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</si>
  <si>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</si>
  <si>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</si>
  <si>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</si>
  <si>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</si>
  <si>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</si>
  <si>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</si>
  <si>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</si>
  <si>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</si>
  <si>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Multi</t>
  </si>
  <si>
    <t>Normal</t>
  </si>
  <si>
    <t>N/A</t>
  </si>
  <si>
    <t>100% Cotton</t>
  </si>
  <si>
    <t>Fashion Towel</t>
  </si>
  <si>
    <t>40x60cm(2)</t>
  </si>
  <si>
    <t>Assorment Toalla Pul Snoopy</t>
  </si>
  <si>
    <t>Assorment Toalla Pul Kitty</t>
  </si>
  <si>
    <t>Set Toalla Pul HP</t>
  </si>
  <si>
    <t>hanger+hangtag
PDQ pack</t>
  </si>
  <si>
    <t>Snoopy emb hands towel  2pc set, and 2 sets assorted  
Size: 40x60cm(2)
 100% Cotton terry,400GSM</t>
    <phoneticPr fontId="20" type="noConversion"/>
  </si>
  <si>
    <t>Snoopy Embroidery Hand Towel</t>
    <phoneticPr fontId="20" type="noConversion"/>
  </si>
  <si>
    <t>100% Cotton, embroidery 400gsm</t>
    <phoneticPr fontId="20" type="noConversion"/>
  </si>
  <si>
    <t>40x60cm(2)</t>
    <phoneticPr fontId="20" type="noConversion"/>
  </si>
  <si>
    <t>Peanuts</t>
  </si>
  <si>
    <t>one care label each and one hangtag
PDQ pack</t>
  </si>
  <si>
    <t>Hello Kitty</t>
  </si>
  <si>
    <t>Hello Kitty emb hands towel  2pc set, and 2 sets assorted  
Size: 40x60cm(2)
 100% Cotton terry,400GSM</t>
    <phoneticPr fontId="20" type="noConversion"/>
  </si>
  <si>
    <t>Hello Kitty Embroidery Hand Towel</t>
    <phoneticPr fontId="20" type="noConversion"/>
  </si>
  <si>
    <t>Harry Potter</t>
  </si>
  <si>
    <t>Harry potter emb hands towel 2pc set
Size: 40x60cm(2)
 100% Cotton terry,400GSM, hangtag +PDQ (2 DESIGN ASSORTED)</t>
    <phoneticPr fontId="20" type="noConversion"/>
  </si>
  <si>
    <t xml:space="preserve">Harry Potter Hand towel 2pc set </t>
    <phoneticPr fontId="20" type="noConversion"/>
  </si>
  <si>
    <t>WMX90-1077</t>
    <phoneticPr fontId="24" type="noConversion"/>
  </si>
  <si>
    <t>WMX90-1078</t>
  </si>
  <si>
    <t>WMX90-1079</t>
  </si>
  <si>
    <t>Carton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</si>
</sst>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[$$-409]#,##0.000000"/>
    <numFmt numFmtId="179" formatCode="[$$-409]#,##0.00;\-[$$-409]#,##0.00"/>
    <numFmt numFmtId="181" formatCode="0.0%"/>
    <numFmt numFmtId="183" formatCode="\$#,##0.00;\-\$#,##0.00"/>
    <numFmt numFmtId="186" formatCode="0.0"/>
    <numFmt numFmtId="188" formatCode="&quot;$&quot;#,##0.00"/>
    <numFmt numFmtId="189" formatCode="0.000"/>
    <numFmt numFmtId="190" formatCode="_(* #,##0_);_(* \(#,##0\);_(* &quot;-&quot;??_);_(@_)"/>
    <numFmt numFmtId="192" formatCode="0.0_);[Red]\(0.0\)"/>
    <numFmt numFmtId="196" formatCode="_-* #,##0.00_-;\-* #,##0.00_-;_-* &quot;-&quot;??_-;_-@_-"/>
  </numFmts>
  <fonts count="25">
    <font>
      <sz val="11"/>
      <name val="Calibri"/>
      <charset val="134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  <font>
      <sz val="11"/>
      <color theme="1"/>
      <name val="等线"/>
      <family val="1"/>
      <scheme val="minor"/>
    </font>
    <font>
      <sz val="11"/>
      <color rgb="FFFF0000"/>
      <name val="Bogle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1">
    <xf numFmtId="0" fontId="0" fillId="0" borderId="0"/>
    <xf numFmtId="177" fontId="15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7" fillId="0" borderId="0"/>
    <xf numFmtId="0" fontId="8" fillId="0" borderId="0"/>
    <xf numFmtId="0" fontId="15" fillId="0" borderId="0"/>
    <xf numFmtId="178" fontId="16" fillId="0" borderId="0">
      <alignment vertical="center"/>
    </xf>
    <xf numFmtId="0" fontId="17" fillId="0" borderId="0">
      <alignment vertical="center"/>
    </xf>
    <xf numFmtId="9" fontId="7" fillId="0" borderId="0" applyFont="0" applyFill="0" applyBorder="0" applyAlignment="0" applyProtection="0"/>
    <xf numFmtId="0" fontId="8" fillId="0" borderId="0"/>
    <xf numFmtId="178" fontId="8" fillId="0" borderId="0"/>
    <xf numFmtId="0" fontId="8" fillId="0" borderId="0"/>
    <xf numFmtId="0" fontId="8" fillId="0" borderId="0"/>
    <xf numFmtId="0" fontId="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179" fontId="2" fillId="0" borderId="0"/>
    <xf numFmtId="9" fontId="2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7" fillId="0" borderId="0"/>
    <xf numFmtId="0" fontId="21" fillId="0" borderId="0"/>
    <xf numFmtId="9" fontId="21" fillId="0" borderId="0" applyFont="0" applyFill="0" applyBorder="0" applyAlignment="0" applyProtection="0"/>
    <xf numFmtId="196" fontId="21" fillId="0" borderId="0" applyFont="0" applyFill="0" applyBorder="0" applyAlignment="0" applyProtection="0"/>
    <xf numFmtId="0" fontId="5" fillId="7" borderId="0">
      <alignment horizontal="center" vertical="center"/>
    </xf>
    <xf numFmtId="178" fontId="2" fillId="0" borderId="0"/>
    <xf numFmtId="178" fontId="15" fillId="0" borderId="0"/>
    <xf numFmtId="177" fontId="16" fillId="0" borderId="0" applyFont="0" applyFill="0" applyBorder="0" applyAlignment="0" applyProtection="0"/>
    <xf numFmtId="178" fontId="2" fillId="0" borderId="0" applyProtection="0"/>
    <xf numFmtId="0" fontId="15" fillId="0" borderId="0"/>
    <xf numFmtId="178" fontId="16" fillId="0" borderId="0">
      <alignment vertical="center"/>
    </xf>
    <xf numFmtId="178" fontId="2" fillId="0" borderId="0"/>
    <xf numFmtId="178" fontId="2" fillId="0" borderId="0"/>
    <xf numFmtId="179" fontId="7" fillId="0" borderId="0"/>
    <xf numFmtId="179" fontId="7" fillId="0" borderId="0"/>
    <xf numFmtId="179" fontId="2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7" fillId="0" borderId="0" xfId="3" applyAlignment="1">
      <alignment wrapText="1"/>
    </xf>
    <xf numFmtId="188" fontId="0" fillId="0" borderId="0" xfId="0" applyNumberFormat="1" applyAlignment="1">
      <alignment wrapText="1"/>
    </xf>
    <xf numFmtId="18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6" fillId="0" borderId="2" xfId="0" applyFont="1" applyBorder="1" applyAlignment="1">
      <alignment horizontal="center" wrapText="1"/>
    </xf>
    <xf numFmtId="188" fontId="6" fillId="4" borderId="4" xfId="0" applyNumberFormat="1" applyFont="1" applyFill="1" applyBorder="1" applyAlignment="1">
      <alignment horizontal="center" wrapText="1"/>
    </xf>
    <xf numFmtId="188" fontId="6" fillId="5" borderId="4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86" fontId="6" fillId="0" borderId="2" xfId="0" applyNumberFormat="1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 wrapText="1"/>
    </xf>
    <xf numFmtId="1" fontId="6" fillId="0" borderId="2" xfId="0" applyNumberFormat="1" applyFont="1" applyBorder="1" applyAlignment="1">
      <alignment horizontal="center" wrapText="1"/>
    </xf>
    <xf numFmtId="189" fontId="10" fillId="0" borderId="2" xfId="4" applyNumberFormat="1" applyFont="1" applyBorder="1" applyAlignment="1">
      <alignment wrapText="1"/>
    </xf>
    <xf numFmtId="2" fontId="11" fillId="0" borderId="2" xfId="4" applyNumberFormat="1" applyFont="1" applyBorder="1" applyAlignment="1">
      <alignment wrapText="1"/>
    </xf>
    <xf numFmtId="1" fontId="10" fillId="0" borderId="2" xfId="4" applyNumberFormat="1" applyFont="1" applyBorder="1" applyAlignment="1">
      <alignment wrapText="1"/>
    </xf>
    <xf numFmtId="188" fontId="10" fillId="0" borderId="2" xfId="4" applyNumberFormat="1" applyFont="1" applyBorder="1" applyAlignment="1">
      <alignment wrapText="1"/>
    </xf>
    <xf numFmtId="10" fontId="6" fillId="0" borderId="2" xfId="0" applyNumberFormat="1" applyFont="1" applyBorder="1" applyAlignment="1">
      <alignment horizontal="center" wrapText="1"/>
    </xf>
    <xf numFmtId="188" fontId="10" fillId="2" borderId="2" xfId="4" applyNumberFormat="1" applyFont="1" applyFill="1" applyBorder="1" applyAlignment="1">
      <alignment wrapText="1"/>
    </xf>
    <xf numFmtId="188" fontId="11" fillId="0" borderId="2" xfId="4" applyNumberFormat="1" applyFont="1" applyBorder="1" applyAlignment="1">
      <alignment wrapText="1"/>
    </xf>
    <xf numFmtId="188" fontId="10" fillId="3" borderId="2" xfId="4" applyNumberFormat="1" applyFont="1" applyFill="1" applyBorder="1" applyAlignment="1">
      <alignment wrapText="1"/>
    </xf>
    <xf numFmtId="10" fontId="10" fillId="3" borderId="2" xfId="4" applyNumberFormat="1" applyFont="1" applyFill="1" applyBorder="1" applyAlignment="1">
      <alignment wrapText="1"/>
    </xf>
    <xf numFmtId="188" fontId="11" fillId="6" borderId="2" xfId="4" applyNumberFormat="1" applyFont="1" applyFill="1" applyBorder="1" applyAlignment="1">
      <alignment wrapText="1"/>
    </xf>
    <xf numFmtId="188" fontId="6" fillId="3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2" borderId="2" xfId="0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1" fontId="3" fillId="2" borderId="2" xfId="0" applyNumberFormat="1" applyFont="1" applyFill="1" applyBorder="1" applyAlignment="1">
      <alignment wrapText="1"/>
    </xf>
    <xf numFmtId="0" fontId="7" fillId="2" borderId="2" xfId="0" quotePrefix="1" applyFont="1" applyFill="1" applyBorder="1" applyAlignment="1">
      <alignment wrapText="1"/>
    </xf>
    <xf numFmtId="0" fontId="6" fillId="0" borderId="2" xfId="3" applyFont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14" fillId="2" borderId="2" xfId="11" applyFont="1" applyFill="1" applyBorder="1" applyAlignment="1" applyProtection="1">
      <alignment horizontal="left"/>
      <protection locked="0"/>
    </xf>
    <xf numFmtId="0" fontId="12" fillId="2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2" xfId="3" applyFill="1" applyBorder="1" applyAlignment="1">
      <alignment horizontal="center" wrapText="1"/>
    </xf>
    <xf numFmtId="0" fontId="7" fillId="2" borderId="2" xfId="0" applyFont="1" applyFill="1" applyBorder="1"/>
    <xf numFmtId="183" fontId="0" fillId="2" borderId="4" xfId="0" applyNumberFormat="1" applyFill="1" applyBorder="1"/>
    <xf numFmtId="1" fontId="4" fillId="2" borderId="2" xfId="0" applyNumberFormat="1" applyFont="1" applyFill="1" applyBorder="1" applyAlignment="1">
      <alignment horizontal="center"/>
    </xf>
    <xf numFmtId="1" fontId="7" fillId="2" borderId="2" xfId="0" applyNumberFormat="1" applyFont="1" applyFill="1" applyBorder="1"/>
    <xf numFmtId="2" fontId="0" fillId="2" borderId="2" xfId="0" applyNumberFormat="1" applyFill="1" applyBorder="1"/>
    <xf numFmtId="1" fontId="0" fillId="2" borderId="2" xfId="0" applyNumberFormat="1" applyFill="1" applyBorder="1"/>
    <xf numFmtId="189" fontId="0" fillId="2" borderId="2" xfId="0" applyNumberFormat="1" applyFill="1" applyBorder="1"/>
    <xf numFmtId="3" fontId="0" fillId="2" borderId="2" xfId="0" applyNumberFormat="1" applyFill="1" applyBorder="1"/>
    <xf numFmtId="188" fontId="0" fillId="2" borderId="2" xfId="0" applyNumberFormat="1" applyFill="1" applyBorder="1"/>
    <xf numFmtId="192" fontId="0" fillId="2" borderId="2" xfId="0" applyNumberFormat="1" applyFill="1" applyBorder="1"/>
    <xf numFmtId="181" fontId="0" fillId="2" borderId="2" xfId="0" applyNumberFormat="1" applyFill="1" applyBorder="1"/>
    <xf numFmtId="10" fontId="0" fillId="2" borderId="2" xfId="0" applyNumberFormat="1" applyFill="1" applyBorder="1"/>
    <xf numFmtId="10" fontId="0" fillId="2" borderId="2" xfId="8" applyNumberFormat="1" applyFont="1" applyFill="1" applyBorder="1" applyAlignment="1"/>
    <xf numFmtId="26" fontId="23" fillId="2" borderId="2" xfId="0" applyNumberFormat="1" applyFont="1" applyFill="1" applyBorder="1"/>
    <xf numFmtId="26" fontId="0" fillId="2" borderId="2" xfId="0" applyNumberFormat="1" applyFill="1" applyBorder="1"/>
    <xf numFmtId="0" fontId="3" fillId="2" borderId="2" xfId="0" applyFont="1" applyFill="1" applyBorder="1"/>
    <xf numFmtId="3" fontId="23" fillId="2" borderId="2" xfId="0" applyNumberFormat="1" applyFont="1" applyFill="1" applyBorder="1"/>
    <xf numFmtId="0" fontId="0" fillId="2" borderId="0" xfId="0" applyFill="1"/>
    <xf numFmtId="0" fontId="0" fillId="2" borderId="2" xfId="0" applyFill="1" applyBorder="1" applyAlignment="1">
      <alignment horizontal="center" wrapText="1"/>
    </xf>
    <xf numFmtId="0" fontId="22" fillId="2" borderId="3" xfId="26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188" fontId="0" fillId="2" borderId="4" xfId="0" applyNumberFormat="1" applyFill="1" applyBorder="1" applyAlignment="1">
      <alignment wrapText="1"/>
    </xf>
    <xf numFmtId="183" fontId="4" fillId="2" borderId="2" xfId="15" applyNumberFormat="1" applyFont="1" applyFill="1" applyBorder="1" applyAlignment="1">
      <alignment horizontal="center" wrapText="1"/>
    </xf>
    <xf numFmtId="190" fontId="0" fillId="2" borderId="2" xfId="0" applyNumberFormat="1" applyFill="1" applyBorder="1"/>
    <xf numFmtId="2" fontId="0" fillId="2" borderId="2" xfId="0" applyNumberFormat="1" applyFill="1" applyBorder="1" applyAlignment="1">
      <alignment wrapText="1"/>
    </xf>
    <xf numFmtId="188" fontId="0" fillId="2" borderId="2" xfId="0" applyNumberFormat="1" applyFill="1" applyBorder="1" applyAlignment="1">
      <alignment wrapText="1"/>
    </xf>
    <xf numFmtId="10" fontId="0" fillId="2" borderId="2" xfId="0" applyNumberFormat="1" applyFill="1" applyBorder="1" applyAlignment="1">
      <alignment wrapText="1"/>
    </xf>
    <xf numFmtId="10" fontId="0" fillId="2" borderId="2" xfId="8" applyNumberFormat="1" applyFont="1" applyFill="1" applyBorder="1" applyAlignment="1">
      <alignment wrapText="1"/>
    </xf>
    <xf numFmtId="0" fontId="0" fillId="2" borderId="0" xfId="0" applyFill="1" applyAlignment="1">
      <alignment wrapText="1"/>
    </xf>
    <xf numFmtId="0" fontId="22" fillId="2" borderId="2" xfId="26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vertical="center"/>
    </xf>
  </cellXfs>
  <cellStyles count="41">
    <cellStyle name="_ET_STYLE_NoName_00__JLA BBB quotation sheet -9.13 3" xfId="33" xr:uid="{4AF69476-2792-4906-9F4B-4F6D9078B468}"/>
    <cellStyle name="Comma 5" xfId="1" xr:uid="{00000000-0005-0000-0000-000031000000}"/>
    <cellStyle name="Currency 15" xfId="2" xr:uid="{00000000-0005-0000-0000-000032000000}"/>
    <cellStyle name="Normal 2" xfId="3" xr:uid="{00000000-0005-0000-0000-000033000000}"/>
    <cellStyle name="Normal 2 18 2" xfId="4" xr:uid="{00000000-0005-0000-0000-000034000000}"/>
    <cellStyle name="Normal 2 18 2 2" xfId="40" xr:uid="{05C1613C-8BE4-435A-8BC8-D1A08E4D6BE5}"/>
    <cellStyle name="Normal 2 2" xfId="31" xr:uid="{17C1ED33-2B99-4D61-9557-BDEB22C69C2F}"/>
    <cellStyle name="Normal 2 2 2" xfId="39" xr:uid="{D757A07F-F833-42B0-9F7E-6987AE7C1782}"/>
    <cellStyle name="Normal 2 31" xfId="5" xr:uid="{00000000-0005-0000-0000-000035000000}"/>
    <cellStyle name="Normal 2 31 2" xfId="14" xr:uid="{00000000-0005-0000-0000-00003F000000}"/>
    <cellStyle name="Normal 2 31 2 2" xfId="34" xr:uid="{768D1524-A312-4934-A624-B186DBA288C7}"/>
    <cellStyle name="Normal 2 42" xfId="23" xr:uid="{00000000-0005-0000-0000-000049000000}"/>
    <cellStyle name="Normal 65" xfId="6" xr:uid="{00000000-0005-0000-0000-000036000000}"/>
    <cellStyle name="Normal 67" xfId="7" xr:uid="{00000000-0005-0000-0000-000037000000}"/>
    <cellStyle name="Normal_Tuesday morning down alt blanket100823 2" xfId="17" xr:uid="{00000000-0005-0000-0000-000042000000}"/>
    <cellStyle name="Percent 2" xfId="8" xr:uid="{00000000-0005-0000-0000-000038000000}"/>
    <cellStyle name="Percent 2 2" xfId="18" xr:uid="{00000000-0005-0000-0000-000043000000}"/>
    <cellStyle name="S0" xfId="29" xr:uid="{0CE9A1E6-0C17-483A-BF72-97BCA2002945}"/>
    <cellStyle name="Style 1" xfId="9" xr:uid="{00000000-0005-0000-0000-000039000000}"/>
    <cellStyle name="Style 1 2" xfId="10" xr:uid="{00000000-0005-0000-0000-00003A000000}"/>
    <cellStyle name="Style 1 2 2" xfId="30" xr:uid="{03A0784C-2811-48C7-A7DD-2F01211C345E}"/>
    <cellStyle name="Style 1 3" xfId="24" xr:uid="{A03DB6C5-F652-4BC1-865C-9EFD11D2C45C}"/>
    <cellStyle name="百分比 2" xfId="16" xr:uid="{00000000-0005-0000-0000-000041000000}"/>
    <cellStyle name="百分比 3" xfId="27" xr:uid="{B927E5E2-F1E1-4AF6-B02D-A1598BABCC37}"/>
    <cellStyle name="常规" xfId="0" builtinId="0"/>
    <cellStyle name="常规 13" xfId="35" xr:uid="{F6CB3825-7BD5-42CD-8B0A-D25DDB1D777C}"/>
    <cellStyle name="常规 2" xfId="26" xr:uid="{60D5AF67-0CC8-410A-995F-A2373C0A3774}"/>
    <cellStyle name="常规 2 2" xfId="15" xr:uid="{00000000-0005-0000-0000-000040000000}"/>
    <cellStyle name="常规 3 2" xfId="19" xr:uid="{00000000-0005-0000-0000-000044000000}"/>
    <cellStyle name="常规 4" xfId="20" xr:uid="{00000000-0005-0000-0000-000045000000}"/>
    <cellStyle name="常规 4 2" xfId="25" xr:uid="{B687BD9A-98D1-4957-8C6C-51A98297A49F}"/>
    <cellStyle name="常规 5" xfId="13" xr:uid="{00000000-0005-0000-0000-00003E000000}"/>
    <cellStyle name="常规 6" xfId="21" xr:uid="{00000000-0005-0000-0000-000046000000}"/>
    <cellStyle name="常规 6 2" xfId="38" xr:uid="{B7078448-E24B-42F6-A06F-76E915BF531E}"/>
    <cellStyle name="常规 7" xfId="22" xr:uid="{00000000-0005-0000-0000-000047000000}"/>
    <cellStyle name="千位分隔 2" xfId="28" xr:uid="{0C712119-EE40-42F6-A835-185116DFF76F}"/>
    <cellStyle name="千位分隔 2 2" xfId="32" xr:uid="{B571946E-2BBC-4CF6-9284-AB23F0005E5F}"/>
    <cellStyle name="样式 1" xfId="36" xr:uid="{5F48FC4D-E865-4F1D-AE3D-8E46CBB0FC3E}"/>
    <cellStyle name="样式 1 2" xfId="11" xr:uid="{00000000-0005-0000-0000-00003C000000}"/>
    <cellStyle name="样式 1 2 2" xfId="37" xr:uid="{D0DAD271-7FF6-4EA7-9D2E-D1CD71E1CD55}"/>
    <cellStyle name="样式 1_Fall 12 BBB Woolrich Quote Sheet - Heather" xfId="12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42" Type="http://schemas.microsoft.com/office/2022/10/relationships/richValueRel" Target="richData/richValueRel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joyce/customer/CS/CS%20stock%20list(ET)-081030.xls" TargetMode="External"/><Relationship Id="rId1" Type="http://schemas.openxmlformats.org/officeDocument/2006/relationships/externalLinkPath" Target="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EMPLATE/CONSTR.XLS" TargetMode="External"/><Relationship Id="rId1" Type="http://schemas.openxmlformats.org/officeDocument/2006/relationships/externalLinkPath" Target="/TEMPLATE/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PECS/MISSES/801/ZELLERS/F97/F7-1000.XLS" TargetMode="External"/><Relationship Id="rId1" Type="http://schemas.openxmlformats.org/officeDocument/2006/relationships/externalLinkPath" Target="/SPECS/MISSES/801/ZELLERS/F97/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PECS/TRACKING/WENDY/APPROVA1.XLS" TargetMode="External"/><Relationship Id="rId1" Type="http://schemas.openxmlformats.org/officeDocument/2006/relationships/externalLinkPath" Target="/SPECS/TRACKING/WENDY/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sunzhijuan/Local%20Settings/Temporary%20Internet%20Files/OLK1/Documents%20and%20Settings/merry.sheng/Desktop/TARGET/FORMS/TARGET%20quote%20sheet%20format.XLS" TargetMode="External"/><Relationship Id="rId1" Type="http://schemas.openxmlformats.org/officeDocument/2006/relationships/externalLinkPath" Target="/Documents%20and%20Settings/sunzhijuan/Local%20Settings/Temporary%20Internet%20Files/OLK1/Documents%20and%20Settings/merry.sheng/Desktop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317-TOP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pec She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"/>
    </sheetNames>
    <sheetDataSet>
      <sheetData sheetId="0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0.png"/><Relationship Id="rId18" Type="http://schemas.openxmlformats.org/officeDocument/2006/relationships/image" Target="../media/image180.png"/><Relationship Id="rId26" Type="http://schemas.openxmlformats.org/officeDocument/2006/relationships/image" Target="../media/image260.png"/><Relationship Id="rId39" Type="http://schemas.openxmlformats.org/officeDocument/2006/relationships/image" Target="../media/image390.png"/><Relationship Id="rId21" Type="http://schemas.openxmlformats.org/officeDocument/2006/relationships/image" Target="../media/image210.png"/><Relationship Id="rId34" Type="http://schemas.openxmlformats.org/officeDocument/2006/relationships/image" Target="../media/image340.png"/><Relationship Id="rId42" Type="http://schemas.openxmlformats.org/officeDocument/2006/relationships/image" Target="../media/image420.png"/><Relationship Id="rId7" Type="http://schemas.openxmlformats.org/officeDocument/2006/relationships/image" Target="../media/image70.png"/><Relationship Id="rId2" Type="http://schemas.openxmlformats.org/officeDocument/2006/relationships/image" Target="../media/image211.png"/><Relationship Id="rId16" Type="http://schemas.openxmlformats.org/officeDocument/2006/relationships/image" Target="../media/image160.png"/><Relationship Id="rId29" Type="http://schemas.openxmlformats.org/officeDocument/2006/relationships/image" Target="../media/image290.png"/><Relationship Id="rId1" Type="http://schemas.openxmlformats.org/officeDocument/2006/relationships/image" Target="../media/image110.png"/><Relationship Id="rId6" Type="http://schemas.openxmlformats.org/officeDocument/2006/relationships/image" Target="../media/image60.png"/><Relationship Id="rId11" Type="http://schemas.openxmlformats.org/officeDocument/2006/relationships/image" Target="../media/image111.png"/><Relationship Id="rId24" Type="http://schemas.openxmlformats.org/officeDocument/2006/relationships/image" Target="../media/image240.png"/><Relationship Id="rId32" Type="http://schemas.openxmlformats.org/officeDocument/2006/relationships/image" Target="../media/image320.png"/><Relationship Id="rId37" Type="http://schemas.openxmlformats.org/officeDocument/2006/relationships/image" Target="../media/image370.png"/><Relationship Id="rId40" Type="http://schemas.openxmlformats.org/officeDocument/2006/relationships/image" Target="../media/image400.png"/><Relationship Id="rId45" Type="http://schemas.openxmlformats.org/officeDocument/2006/relationships/image" Target="../media/image450.png"/><Relationship Id="rId5" Type="http://schemas.openxmlformats.org/officeDocument/2006/relationships/image" Target="../media/image50.png"/><Relationship Id="rId15" Type="http://schemas.openxmlformats.org/officeDocument/2006/relationships/image" Target="../media/image150.png"/><Relationship Id="rId23" Type="http://schemas.openxmlformats.org/officeDocument/2006/relationships/image" Target="../media/image230.png"/><Relationship Id="rId28" Type="http://schemas.openxmlformats.org/officeDocument/2006/relationships/image" Target="../media/image280.png"/><Relationship Id="rId36" Type="http://schemas.openxmlformats.org/officeDocument/2006/relationships/image" Target="../media/image360.png"/><Relationship Id="rId10" Type="http://schemas.openxmlformats.org/officeDocument/2006/relationships/image" Target="../media/image100.png"/><Relationship Id="rId19" Type="http://schemas.openxmlformats.org/officeDocument/2006/relationships/image" Target="../media/image190.png"/><Relationship Id="rId31" Type="http://schemas.openxmlformats.org/officeDocument/2006/relationships/image" Target="../media/image310.png"/><Relationship Id="rId44" Type="http://schemas.openxmlformats.org/officeDocument/2006/relationships/image" Target="../media/image440.png"/><Relationship Id="rId4" Type="http://schemas.openxmlformats.org/officeDocument/2006/relationships/image" Target="../media/image47.png"/><Relationship Id="rId9" Type="http://schemas.openxmlformats.org/officeDocument/2006/relationships/image" Target="../media/image90.png"/><Relationship Id="rId14" Type="http://schemas.openxmlformats.org/officeDocument/2006/relationships/image" Target="../media/image140.png"/><Relationship Id="rId22" Type="http://schemas.openxmlformats.org/officeDocument/2006/relationships/image" Target="../media/image220.png"/><Relationship Id="rId27" Type="http://schemas.openxmlformats.org/officeDocument/2006/relationships/image" Target="../media/image270.png"/><Relationship Id="rId30" Type="http://schemas.openxmlformats.org/officeDocument/2006/relationships/image" Target="../media/image300.png"/><Relationship Id="rId35" Type="http://schemas.openxmlformats.org/officeDocument/2006/relationships/image" Target="../media/image350.png"/><Relationship Id="rId43" Type="http://schemas.openxmlformats.org/officeDocument/2006/relationships/image" Target="../media/image430.png"/><Relationship Id="rId8" Type="http://schemas.openxmlformats.org/officeDocument/2006/relationships/image" Target="../media/image80.png"/><Relationship Id="rId3" Type="http://schemas.openxmlformats.org/officeDocument/2006/relationships/image" Target="../media/image311.png"/><Relationship Id="rId12" Type="http://schemas.openxmlformats.org/officeDocument/2006/relationships/image" Target="../media/image120.png"/><Relationship Id="rId17" Type="http://schemas.openxmlformats.org/officeDocument/2006/relationships/image" Target="../media/image170.png"/><Relationship Id="rId25" Type="http://schemas.openxmlformats.org/officeDocument/2006/relationships/image" Target="../media/image250.png"/><Relationship Id="rId33" Type="http://schemas.openxmlformats.org/officeDocument/2006/relationships/image" Target="../media/image330.png"/><Relationship Id="rId38" Type="http://schemas.openxmlformats.org/officeDocument/2006/relationships/image" Target="../media/image380.png"/><Relationship Id="rId46" Type="http://schemas.openxmlformats.org/officeDocument/2006/relationships/image" Target="../media/image46.png"/><Relationship Id="rId20" Type="http://schemas.openxmlformats.org/officeDocument/2006/relationships/image" Target="../media/image200.png"/><Relationship Id="rId41" Type="http://schemas.openxmlformats.org/officeDocument/2006/relationships/image" Target="../media/image41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4"/>
  <sheetViews>
    <sheetView tabSelected="1" zoomScale="85" zoomScaleNormal="85" workbookViewId="0">
      <selection activeCell="C10" sqref="C10"/>
    </sheetView>
  </sheetViews>
  <sheetFormatPr defaultColWidth="9.140625" defaultRowHeight="15"/>
  <cols>
    <col min="1" max="1" width="10.140625" style="2" customWidth="1"/>
    <col min="2" max="2" width="18" style="1" customWidth="1"/>
    <col min="3" max="3" width="8.42578125" style="1" customWidth="1"/>
    <col min="4" max="4" width="16.42578125" style="1" bestFit="1" customWidth="1"/>
    <col min="5" max="5" width="9.140625" style="1" customWidth="1"/>
    <col min="6" max="6" width="15.7109375" style="1" customWidth="1"/>
    <col min="7" max="7" width="28" style="1" bestFit="1" customWidth="1"/>
    <col min="8" max="8" width="27.85546875" style="1" customWidth="1"/>
    <col min="9" max="9" width="22" style="1" customWidth="1"/>
    <col min="10" max="10" width="21.28515625" style="1" customWidth="1"/>
    <col min="11" max="11" width="14" style="3" customWidth="1"/>
    <col min="12" max="12" width="13" style="1" bestFit="1" customWidth="1"/>
    <col min="13" max="13" width="13.7109375" style="1" bestFit="1" customWidth="1"/>
    <col min="14" max="14" width="10" style="1" customWidth="1"/>
    <col min="15" max="15" width="12.7109375" style="1" customWidth="1"/>
    <col min="16" max="16" width="16.140625" style="1" customWidth="1"/>
    <col min="17" max="17" width="8.85546875" style="1" customWidth="1"/>
    <col min="18" max="19" width="8.5703125" style="4" customWidth="1"/>
    <col min="20" max="20" width="9.42578125" style="1" customWidth="1"/>
    <col min="21" max="21" width="15" style="1" customWidth="1"/>
    <col min="22" max="22" width="8.140625" style="5" customWidth="1"/>
    <col min="23" max="23" width="8.7109375" style="5" customWidth="1"/>
    <col min="24" max="24" width="8.5703125" style="5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6" customWidth="1"/>
    <col min="29" max="29" width="6.28515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1" customWidth="1"/>
    <col min="34" max="34" width="8.85546875" style="4" customWidth="1"/>
    <col min="35" max="35" width="7.85546875" style="1" customWidth="1"/>
    <col min="36" max="36" width="8.42578125" style="9" customWidth="1"/>
    <col min="37" max="37" width="9" style="4" customWidth="1"/>
    <col min="38" max="38" width="8.42578125" style="4" customWidth="1"/>
    <col min="39" max="39" width="8.140625" style="9" customWidth="1"/>
    <col min="40" max="40" width="9.28515625" style="4" customWidth="1"/>
    <col min="41" max="41" width="8.140625" style="9" customWidth="1"/>
    <col min="42" max="42" width="9.28515625" style="4" customWidth="1"/>
    <col min="43" max="43" width="8.140625" style="9" customWidth="1"/>
    <col min="44" max="45" width="9.28515625" style="4" customWidth="1"/>
    <col min="46" max="46" width="11.5703125" style="9" customWidth="1"/>
    <col min="47" max="47" width="10.85546875" style="4" customWidth="1"/>
    <col min="48" max="48" width="9.28515625" style="4" customWidth="1"/>
    <col min="49" max="49" width="11.5703125" style="9" customWidth="1"/>
    <col min="50" max="50" width="10.85546875" style="4" customWidth="1"/>
    <col min="51" max="51" width="9.28515625" style="4" customWidth="1"/>
    <col min="52" max="52" width="11.5703125" style="9" customWidth="1"/>
    <col min="53" max="53" width="10.85546875" style="4" customWidth="1"/>
    <col min="54" max="54" width="7.85546875" style="4" customWidth="1"/>
    <col min="55" max="55" width="9.5703125" style="4" customWidth="1"/>
    <col min="56" max="56" width="7.7109375" style="4" customWidth="1"/>
    <col min="57" max="57" width="9.5703125" style="4" customWidth="1"/>
    <col min="58" max="58" width="12.140625" style="4" customWidth="1"/>
    <col min="59" max="60" width="9.140625" style="1" customWidth="1"/>
    <col min="61" max="62" width="9.140625" style="1"/>
    <col min="63" max="63" width="9.140625" style="6"/>
    <col min="64" max="64" width="9.140625" style="1"/>
    <col min="65" max="66" width="12.42578125" style="4" bestFit="1" customWidth="1"/>
    <col min="67" max="67" width="9.140625" style="1"/>
    <col min="68" max="68" width="12.7109375" style="1" customWidth="1"/>
    <col min="69" max="69" width="9.140625" style="1"/>
    <col min="70" max="70" width="13.42578125" style="1" bestFit="1" customWidth="1"/>
    <col min="71" max="16384" width="9.140625" style="1"/>
  </cols>
  <sheetData>
    <row r="1" spans="1:70" ht="68.099999999999994" customHeight="1">
      <c r="A1" s="10" t="s">
        <v>5</v>
      </c>
      <c r="B1" s="10" t="s">
        <v>6</v>
      </c>
      <c r="C1" s="10" t="s">
        <v>7</v>
      </c>
      <c r="D1" s="13" t="s">
        <v>0</v>
      </c>
      <c r="E1" s="13" t="s">
        <v>2</v>
      </c>
      <c r="F1" s="13" t="s">
        <v>8</v>
      </c>
      <c r="G1" s="10" t="s">
        <v>9</v>
      </c>
      <c r="H1" s="10" t="s">
        <v>10</v>
      </c>
      <c r="I1" s="34" t="s">
        <v>11</v>
      </c>
      <c r="J1" s="10" t="s">
        <v>12</v>
      </c>
      <c r="K1" s="34" t="s">
        <v>13</v>
      </c>
      <c r="L1" s="10" t="s">
        <v>14</v>
      </c>
      <c r="M1" s="10" t="s">
        <v>15</v>
      </c>
      <c r="N1" s="10" t="s">
        <v>16</v>
      </c>
      <c r="O1" s="10" t="s">
        <v>17</v>
      </c>
      <c r="P1" s="10" t="s">
        <v>18</v>
      </c>
      <c r="Q1" s="34" t="s">
        <v>19</v>
      </c>
      <c r="R1" s="11" t="s">
        <v>20</v>
      </c>
      <c r="S1" s="12" t="s">
        <v>21</v>
      </c>
      <c r="T1" s="13" t="s">
        <v>22</v>
      </c>
      <c r="U1" s="10" t="s">
        <v>23</v>
      </c>
      <c r="V1" s="14" t="s">
        <v>24</v>
      </c>
      <c r="W1" s="14" t="s">
        <v>25</v>
      </c>
      <c r="X1" s="14" t="s">
        <v>26</v>
      </c>
      <c r="Y1" s="14" t="s">
        <v>27</v>
      </c>
      <c r="Z1" s="14" t="s">
        <v>28</v>
      </c>
      <c r="AA1" s="14" t="s">
        <v>29</v>
      </c>
      <c r="AB1" s="15" t="s">
        <v>30</v>
      </c>
      <c r="AC1" s="16" t="s">
        <v>31</v>
      </c>
      <c r="AD1" s="17" t="s">
        <v>32</v>
      </c>
      <c r="AE1" s="18" t="s">
        <v>33</v>
      </c>
      <c r="AF1" s="19" t="s">
        <v>34</v>
      </c>
      <c r="AG1" s="10" t="s">
        <v>35</v>
      </c>
      <c r="AH1" s="20" t="s">
        <v>36</v>
      </c>
      <c r="AI1" s="10" t="s">
        <v>37</v>
      </c>
      <c r="AJ1" s="21" t="s">
        <v>38</v>
      </c>
      <c r="AK1" s="22" t="s">
        <v>39</v>
      </c>
      <c r="AL1" s="20" t="s">
        <v>40</v>
      </c>
      <c r="AM1" s="21" t="s">
        <v>41</v>
      </c>
      <c r="AN1" s="20" t="s">
        <v>42</v>
      </c>
      <c r="AO1" s="21" t="s">
        <v>43</v>
      </c>
      <c r="AP1" s="20" t="s">
        <v>44</v>
      </c>
      <c r="AQ1" s="21" t="s">
        <v>45</v>
      </c>
      <c r="AR1" s="20" t="s">
        <v>46</v>
      </c>
      <c r="AS1" s="23" t="s">
        <v>47</v>
      </c>
      <c r="AT1" s="21" t="s">
        <v>48</v>
      </c>
      <c r="AU1" s="20" t="s">
        <v>49</v>
      </c>
      <c r="AV1" s="23" t="s">
        <v>50</v>
      </c>
      <c r="AW1" s="21" t="s">
        <v>51</v>
      </c>
      <c r="AX1" s="20" t="s">
        <v>52</v>
      </c>
      <c r="AY1" s="23" t="s">
        <v>53</v>
      </c>
      <c r="AZ1" s="21" t="s">
        <v>54</v>
      </c>
      <c r="BA1" s="20" t="s">
        <v>55</v>
      </c>
      <c r="BB1" s="20" t="s">
        <v>56</v>
      </c>
      <c r="BC1" s="24" t="s">
        <v>57</v>
      </c>
      <c r="BD1" s="25" t="s">
        <v>58</v>
      </c>
      <c r="BE1" s="26" t="s">
        <v>59</v>
      </c>
      <c r="BF1" s="25" t="s">
        <v>60</v>
      </c>
      <c r="BG1" s="27" t="s">
        <v>61</v>
      </c>
      <c r="BH1" s="25" t="s">
        <v>62</v>
      </c>
      <c r="BI1" s="25" t="s">
        <v>63</v>
      </c>
      <c r="BJ1" s="10" t="s">
        <v>64</v>
      </c>
      <c r="BK1" s="15" t="s">
        <v>65</v>
      </c>
      <c r="BL1" s="20" t="s">
        <v>66</v>
      </c>
      <c r="BM1" s="20" t="s">
        <v>67</v>
      </c>
      <c r="BN1" s="20" t="s">
        <v>68</v>
      </c>
      <c r="BO1" s="28" t="s">
        <v>69</v>
      </c>
      <c r="BP1" s="29" t="s">
        <v>70</v>
      </c>
      <c r="BQ1" s="29" t="s">
        <v>71</v>
      </c>
      <c r="BR1" s="29" t="s">
        <v>72</v>
      </c>
    </row>
    <row r="2" spans="1:70" s="60" customFormat="1" ht="99.95" customHeight="1">
      <c r="A2" s="35">
        <v>6</v>
      </c>
      <c r="B2" s="36"/>
      <c r="C2" s="36"/>
      <c r="D2" s="37" t="s">
        <v>87</v>
      </c>
      <c r="E2" s="37"/>
      <c r="F2" s="36" t="s">
        <v>77</v>
      </c>
      <c r="G2" s="38" t="s">
        <v>79</v>
      </c>
      <c r="H2" s="39" t="s">
        <v>83</v>
      </c>
      <c r="I2" s="40" t="s">
        <v>84</v>
      </c>
      <c r="J2" s="41" t="s">
        <v>85</v>
      </c>
      <c r="K2" s="42" t="s">
        <v>76</v>
      </c>
      <c r="L2" s="43" t="s">
        <v>86</v>
      </c>
      <c r="M2" s="43" t="s">
        <v>73</v>
      </c>
      <c r="N2" s="36"/>
      <c r="O2" s="74" t="s">
        <v>95</v>
      </c>
      <c r="P2" s="30"/>
      <c r="Q2" s="43" t="s">
        <v>98</v>
      </c>
      <c r="R2" s="44">
        <v>1.25</v>
      </c>
      <c r="S2" s="44">
        <v>1.25</v>
      </c>
      <c r="T2" s="36" t="s">
        <v>74</v>
      </c>
      <c r="U2" s="31" t="s">
        <v>88</v>
      </c>
      <c r="V2" s="45">
        <v>31</v>
      </c>
      <c r="W2" s="45">
        <v>21</v>
      </c>
      <c r="X2" s="45">
        <v>31</v>
      </c>
      <c r="Y2" s="46" t="s">
        <v>75</v>
      </c>
      <c r="Z2" s="46" t="s">
        <v>75</v>
      </c>
      <c r="AA2" s="46" t="s">
        <v>75</v>
      </c>
      <c r="AB2" s="47">
        <v>2</v>
      </c>
      <c r="AC2" s="66">
        <v>1</v>
      </c>
      <c r="AD2" s="49">
        <f t="shared" ref="AD2" si="0">IF(V2="","",V2*W2*X2/1000000)</f>
        <v>0.02</v>
      </c>
      <c r="AE2" s="47">
        <v>63</v>
      </c>
      <c r="AF2" s="48">
        <f t="shared" ref="AF2" si="1">IF(AC2="","",AE2/AD2*AC2)</f>
        <v>3150</v>
      </c>
      <c r="AG2" s="50">
        <v>3750</v>
      </c>
      <c r="AH2" s="51">
        <f t="shared" ref="AH2" si="2">IF(ISERROR(AG2/AF2),"",AG2/AF2)</f>
        <v>1.19</v>
      </c>
      <c r="AI2" s="52"/>
      <c r="AJ2" s="53"/>
      <c r="AK2" s="51">
        <f t="shared" ref="AK2" si="3">IF(ISERROR(BE2*AJ2),"",BE2*AJ2)</f>
        <v>0</v>
      </c>
      <c r="AL2" s="51">
        <f t="shared" ref="AL2" si="4">IF(ISERROR(S2+AH2+AK2),"",S2+AH2+AK2)</f>
        <v>2.44</v>
      </c>
      <c r="AM2" s="54">
        <v>0.02</v>
      </c>
      <c r="AN2" s="51">
        <f t="shared" ref="AN2" si="5">IF(ISERROR(BE2*AM2),"",BE2*AM2)</f>
        <v>0.7</v>
      </c>
      <c r="AO2" s="54"/>
      <c r="AP2" s="51">
        <f t="shared" ref="AP2" si="6">IF(ISERROR(BE2*AO2),"",BE2*AO2)</f>
        <v>0</v>
      </c>
      <c r="AQ2" s="54"/>
      <c r="AR2" s="51">
        <f t="shared" ref="AR2" si="7">IF(ISERROR(BE2*AQ2),"",BE2*AQ2)</f>
        <v>0</v>
      </c>
      <c r="AS2" s="51"/>
      <c r="AT2" s="54">
        <v>0</v>
      </c>
      <c r="AU2" s="51">
        <f t="shared" ref="AU2" si="8">IF(ISERROR(BE2*AT2),"",BE2*AT2)</f>
        <v>0</v>
      </c>
      <c r="AV2" s="51"/>
      <c r="AW2" s="54">
        <v>0</v>
      </c>
      <c r="AX2" s="51">
        <f t="shared" ref="AX2" si="9">IF(ISERROR(BE2*AW2),"",BE2*AW2)</f>
        <v>0</v>
      </c>
      <c r="AY2" s="51"/>
      <c r="AZ2" s="54">
        <v>0</v>
      </c>
      <c r="BA2" s="51">
        <f t="shared" ref="BA2" si="10">IF(ISERROR(BE2*AZ2),"",BE2*AZ2)</f>
        <v>0</v>
      </c>
      <c r="BB2" s="51">
        <f t="shared" ref="BB2" si="11">IF(ISERROR(AN2++AP2+AR2+AU2+AX2+BA2),"",AN2++AP2+AR2+AU2+AX2+BA2)</f>
        <v>0.7</v>
      </c>
      <c r="BC2" s="51">
        <f t="shared" ref="BC2" si="12">IF(ISERROR(S2+BB2),"",S2+BB2)</f>
        <v>1.95</v>
      </c>
      <c r="BD2" s="55">
        <f t="shared" ref="BD2" si="13">IF(ISERROR((BE2-BC2)/BE2),"",(BE2-BC2)/BE2)</f>
        <v>0.94399999999999995</v>
      </c>
      <c r="BE2" s="56">
        <v>34.799999999999997</v>
      </c>
      <c r="BF2" s="51">
        <f t="shared" ref="BF2" si="14">IF(ISERROR(AH2+AK2+BE2),"",AH2+AK2+BE2)</f>
        <v>35.99</v>
      </c>
      <c r="BG2" s="57">
        <v>7.99</v>
      </c>
      <c r="BH2" s="55">
        <f t="shared" ref="BH2" si="15">IF(ISERROR((BG2-BE2)/BG2),"",(BG2-BE2)/BG2)</f>
        <v>-3.3553999999999999</v>
      </c>
      <c r="BI2" s="55">
        <f t="shared" ref="BI2" si="16">IF(ISERROR((BG2-BF2)/BG2),"",(BG2-BF2)/BG2)</f>
        <v>-3.5044</v>
      </c>
      <c r="BJ2" s="58">
        <v>3924</v>
      </c>
      <c r="BK2" s="47">
        <v>1</v>
      </c>
      <c r="BL2" s="59">
        <f t="shared" ref="BL2" si="17">IF(ISERROR(BJ2*BK2),"",BJ2*BK2)</f>
        <v>3924</v>
      </c>
      <c r="BM2" s="51">
        <f t="shared" ref="BM2" si="18">IF(ISERROR(BC2*BL2),"",BC2*BL2)</f>
        <v>7651.8</v>
      </c>
      <c r="BN2" s="51">
        <f t="shared" ref="BN2" si="19">IF(ISERROR(BE2*BL2),"",BE2*BL2)</f>
        <v>136555.20000000001</v>
      </c>
      <c r="BO2" s="36"/>
      <c r="BP2" s="60" t="s">
        <v>4</v>
      </c>
      <c r="BQ2" s="60" t="s">
        <v>1</v>
      </c>
      <c r="BR2" s="60" t="s">
        <v>3</v>
      </c>
    </row>
    <row r="3" spans="1:70" s="71" customFormat="1" ht="99.95" customHeight="1">
      <c r="A3" s="61">
        <v>10</v>
      </c>
      <c r="B3" s="62"/>
      <c r="C3" s="30"/>
      <c r="D3" s="37" t="s">
        <v>89</v>
      </c>
      <c r="E3" s="37"/>
      <c r="F3" s="36" t="s">
        <v>77</v>
      </c>
      <c r="G3" s="61" t="s">
        <v>80</v>
      </c>
      <c r="H3" s="63" t="s">
        <v>90</v>
      </c>
      <c r="I3" s="40" t="s">
        <v>91</v>
      </c>
      <c r="J3" s="41" t="s">
        <v>85</v>
      </c>
      <c r="K3" s="42" t="s">
        <v>76</v>
      </c>
      <c r="L3" s="43" t="s">
        <v>86</v>
      </c>
      <c r="M3" s="43" t="s">
        <v>73</v>
      </c>
      <c r="N3" s="30"/>
      <c r="O3" s="74" t="s">
        <v>96</v>
      </c>
      <c r="P3" s="30"/>
      <c r="Q3" s="43" t="s">
        <v>98</v>
      </c>
      <c r="R3" s="44">
        <v>1.25</v>
      </c>
      <c r="S3" s="64">
        <v>1.25</v>
      </c>
      <c r="T3" s="36" t="s">
        <v>74</v>
      </c>
      <c r="U3" s="65" t="s">
        <v>88</v>
      </c>
      <c r="V3" s="45">
        <v>31</v>
      </c>
      <c r="W3" s="45">
        <v>21</v>
      </c>
      <c r="X3" s="45">
        <v>31</v>
      </c>
      <c r="Y3" s="46" t="s">
        <v>75</v>
      </c>
      <c r="Z3" s="46" t="s">
        <v>75</v>
      </c>
      <c r="AA3" s="46" t="s">
        <v>75</v>
      </c>
      <c r="AB3" s="47">
        <v>2</v>
      </c>
      <c r="AC3" s="66">
        <v>1</v>
      </c>
      <c r="AD3" s="49">
        <f t="shared" ref="AD3" si="20">IF(V3="","",V3*W3*X3/1000000)</f>
        <v>0.02</v>
      </c>
      <c r="AE3" s="67">
        <v>63</v>
      </c>
      <c r="AF3" s="48">
        <f t="shared" ref="AF3" si="21">IF(AC3="","",AE3/AD3*AC3)</f>
        <v>3150</v>
      </c>
      <c r="AG3" s="50">
        <v>3750</v>
      </c>
      <c r="AH3" s="68">
        <f t="shared" ref="AH3" si="22">IF(ISERROR(AG3/AF3),"",AG3/AF3)</f>
        <v>1.19</v>
      </c>
      <c r="AI3" s="30"/>
      <c r="AJ3" s="69"/>
      <c r="AK3" s="51">
        <f t="shared" ref="AK3" si="23">IF(ISERROR(BE3*AJ3),"",BE3*AJ3)</f>
        <v>0</v>
      </c>
      <c r="AL3" s="51">
        <v>2.54</v>
      </c>
      <c r="AM3" s="54">
        <v>0.02</v>
      </c>
      <c r="AN3" s="68">
        <f t="shared" ref="AN3" si="24">IF(ISERROR(BE3*AM3),"",BE3*AM3)</f>
        <v>0.7</v>
      </c>
      <c r="AO3" s="69"/>
      <c r="AP3" s="51">
        <f t="shared" ref="AP3" si="25">IF(ISERROR(BE3*AO3),"",BE3*AO3)</f>
        <v>0</v>
      </c>
      <c r="AQ3" s="69"/>
      <c r="AR3" s="51">
        <f t="shared" ref="AR3" si="26">IF(ISERROR(BE3*AQ3),"",BE3*AQ3)</f>
        <v>0</v>
      </c>
      <c r="AS3" s="68"/>
      <c r="AT3" s="69">
        <v>0</v>
      </c>
      <c r="AU3" s="51">
        <f t="shared" ref="AU3" si="27">IF(ISERROR(BE3*AT3),"",BE3*AT3)</f>
        <v>0</v>
      </c>
      <c r="AV3" s="68"/>
      <c r="AW3" s="69">
        <v>0</v>
      </c>
      <c r="AX3" s="51">
        <f t="shared" ref="AX3" si="28">IF(ISERROR(BE3*AW3),"",BE3*AW3)</f>
        <v>0</v>
      </c>
      <c r="AY3" s="68"/>
      <c r="AZ3" s="69">
        <v>0</v>
      </c>
      <c r="BA3" s="51">
        <f t="shared" ref="BA3" si="29">IF(ISERROR(BE3*AZ3),"",BE3*AZ3)</f>
        <v>0</v>
      </c>
      <c r="BB3" s="51">
        <f t="shared" ref="BB3" si="30">IF(ISERROR(AN3++AP3+AR3+AU3+AX3+BA3),"",AN3++AP3+AR3+AU3+AX3+BA3)</f>
        <v>0.7</v>
      </c>
      <c r="BC3" s="51">
        <v>2.5</v>
      </c>
      <c r="BD3" s="70">
        <f t="shared" ref="BD3" si="31">IF(ISERROR((BE3-BC3)/BE3),"",(BE3-BC3)/BE3)</f>
        <v>0.92820000000000003</v>
      </c>
      <c r="BE3" s="56">
        <v>34.799999999999997</v>
      </c>
      <c r="BF3" s="51">
        <f t="shared" ref="BF3" si="32">IF(ISERROR(AH3+AK3+BE3),"",AH3+AK3+BE3)</f>
        <v>35.99</v>
      </c>
      <c r="BG3" s="68">
        <v>7.99</v>
      </c>
      <c r="BH3" s="55">
        <f t="shared" ref="BH3" si="33">IF(ISERROR((BG3-BE3)/BG3),"",(BG3-BE3)/BG3)</f>
        <v>-3.3553999999999999</v>
      </c>
      <c r="BI3" s="55">
        <f t="shared" ref="BI3" si="34">IF(ISERROR((BG3-BF3)/BG3),"",(BG3-BF3)/BG3)</f>
        <v>-3.5044</v>
      </c>
      <c r="BJ3" s="32">
        <v>5800</v>
      </c>
      <c r="BK3" s="67">
        <v>1</v>
      </c>
      <c r="BL3" s="59">
        <f t="shared" ref="BL3" si="35">IF(ISERROR(BJ3*BK3),"",BJ3*BK3)</f>
        <v>5800</v>
      </c>
      <c r="BM3" s="51">
        <f t="shared" ref="BM3" si="36">IF(ISERROR(BC3*BL3),"",BC3*BL3)</f>
        <v>14500</v>
      </c>
      <c r="BN3" s="51">
        <f t="shared" ref="BN3" si="37">IF(ISERROR(BE3*BL3),"",BE3*BL3)</f>
        <v>201840</v>
      </c>
      <c r="BO3" s="30"/>
      <c r="BP3" s="60" t="s">
        <v>4</v>
      </c>
      <c r="BQ3" s="60" t="s">
        <v>1</v>
      </c>
      <c r="BR3" s="60" t="s">
        <v>3</v>
      </c>
    </row>
    <row r="4" spans="1:70" s="71" customFormat="1" ht="99.95" customHeight="1">
      <c r="A4" s="61">
        <v>10</v>
      </c>
      <c r="B4" s="72"/>
      <c r="C4" s="30"/>
      <c r="D4" s="37" t="s">
        <v>92</v>
      </c>
      <c r="E4" s="37"/>
      <c r="F4" s="36" t="s">
        <v>77</v>
      </c>
      <c r="G4" s="61" t="s">
        <v>81</v>
      </c>
      <c r="H4" s="63" t="s">
        <v>93</v>
      </c>
      <c r="I4" s="41" t="s">
        <v>94</v>
      </c>
      <c r="J4" s="41" t="s">
        <v>85</v>
      </c>
      <c r="K4" s="42" t="s">
        <v>76</v>
      </c>
      <c r="L4" s="73" t="s">
        <v>78</v>
      </c>
      <c r="M4" s="43" t="s">
        <v>73</v>
      </c>
      <c r="N4" s="30"/>
      <c r="O4" s="74" t="s">
        <v>97</v>
      </c>
      <c r="P4" s="33"/>
      <c r="Q4" s="43" t="s">
        <v>98</v>
      </c>
      <c r="R4" s="44">
        <v>2.44</v>
      </c>
      <c r="S4" s="64">
        <v>2.44</v>
      </c>
      <c r="T4" s="36" t="s">
        <v>74</v>
      </c>
      <c r="U4" s="65" t="s">
        <v>82</v>
      </c>
      <c r="V4" s="45">
        <v>31</v>
      </c>
      <c r="W4" s="45">
        <v>21</v>
      </c>
      <c r="X4" s="45">
        <v>31</v>
      </c>
      <c r="Y4" s="46" t="s">
        <v>75</v>
      </c>
      <c r="Z4" s="46" t="s">
        <v>75</v>
      </c>
      <c r="AA4" s="46" t="s">
        <v>75</v>
      </c>
      <c r="AB4" s="47">
        <v>2</v>
      </c>
      <c r="AC4" s="66">
        <v>1</v>
      </c>
      <c r="AD4" s="49">
        <f t="shared" ref="AD4" si="38">IF(V4="","",V4*W4*X4/1000000)</f>
        <v>0.02</v>
      </c>
      <c r="AE4" s="67">
        <v>63</v>
      </c>
      <c r="AF4" s="48">
        <f t="shared" ref="AF4" si="39">IF(AC4="","",AE4/AD4*AC4)</f>
        <v>3150</v>
      </c>
      <c r="AG4" s="50">
        <v>3750</v>
      </c>
      <c r="AH4" s="68">
        <f t="shared" ref="AH4" si="40">IF(ISERROR(AG4/AF4),"",AG4/AF4)</f>
        <v>1.19</v>
      </c>
      <c r="AI4" s="30"/>
      <c r="AJ4" s="69"/>
      <c r="AK4" s="51">
        <f t="shared" ref="AK4" si="41">IF(ISERROR(BE4*AJ4),"",BE4*AJ4)</f>
        <v>0</v>
      </c>
      <c r="AL4" s="51">
        <f t="shared" ref="AL4" si="42">IF(ISERROR(S4+AH4+AK4),"",S4+AH4+AK4)</f>
        <v>3.63</v>
      </c>
      <c r="AM4" s="54">
        <v>0.02</v>
      </c>
      <c r="AN4" s="68">
        <f t="shared" ref="AN4" si="43">IF(ISERROR(BE4*AM4),"",BE4*AM4)</f>
        <v>0.7</v>
      </c>
      <c r="AO4" s="69"/>
      <c r="AP4" s="51">
        <f t="shared" ref="AP4" si="44">IF(ISERROR(BE4*AO4),"",BE4*AO4)</f>
        <v>0</v>
      </c>
      <c r="AQ4" s="69"/>
      <c r="AR4" s="51">
        <f t="shared" ref="AR4" si="45">IF(ISERROR(BE4*AQ4),"",BE4*AQ4)</f>
        <v>0</v>
      </c>
      <c r="AS4" s="68"/>
      <c r="AT4" s="69">
        <v>0</v>
      </c>
      <c r="AU4" s="51">
        <f t="shared" ref="AU4" si="46">IF(ISERROR(BE4*AT4),"",BE4*AT4)</f>
        <v>0</v>
      </c>
      <c r="AV4" s="68"/>
      <c r="AW4" s="69">
        <v>0</v>
      </c>
      <c r="AX4" s="51">
        <f t="shared" ref="AX4" si="47">IF(ISERROR(BE4*AW4),"",BE4*AW4)</f>
        <v>0</v>
      </c>
      <c r="AY4" s="68"/>
      <c r="AZ4" s="69">
        <v>0</v>
      </c>
      <c r="BA4" s="51">
        <f t="shared" ref="BA4" si="48">IF(ISERROR(BE4*AZ4),"",BE4*AZ4)</f>
        <v>0</v>
      </c>
      <c r="BB4" s="51">
        <f t="shared" ref="BB4" si="49">IF(ISERROR(AN4++AP4+AR4+AU4+AX4+BA4),"",AN4++AP4+AR4+AU4+AX4+BA4)</f>
        <v>0.7</v>
      </c>
      <c r="BC4" s="51">
        <f t="shared" ref="BC4" si="50">IF(ISERROR(S4+BB4),"",S4+BB4)</f>
        <v>3.14</v>
      </c>
      <c r="BD4" s="70">
        <f t="shared" ref="BD4" si="51">IF(ISERROR((BE4-BC4)/BE4),"",(BE4-BC4)/BE4)</f>
        <v>0.90980000000000005</v>
      </c>
      <c r="BE4" s="56">
        <v>34.799999999999997</v>
      </c>
      <c r="BF4" s="51">
        <f t="shared" ref="BF4" si="52">IF(ISERROR(AH4+AK4+BE4),"",AH4+AK4+BE4)</f>
        <v>35.99</v>
      </c>
      <c r="BG4" s="68">
        <v>7.99</v>
      </c>
      <c r="BH4" s="55">
        <f t="shared" ref="BH4" si="53">IF(ISERROR((BG4-BE4)/BG4),"",(BG4-BE4)/BG4)</f>
        <v>-3.3553999999999999</v>
      </c>
      <c r="BI4" s="55">
        <f t="shared" ref="BI4" si="54">IF(ISERROR((BG4-BF4)/BG4),"",(BG4-BF4)/BG4)</f>
        <v>-3.5044</v>
      </c>
      <c r="BJ4" s="32" t="e">
        <f>#REF!</f>
        <v>#REF!</v>
      </c>
      <c r="BK4" s="67">
        <v>1</v>
      </c>
      <c r="BL4" s="59">
        <v>3924</v>
      </c>
      <c r="BM4" s="51">
        <f t="shared" ref="BM4" si="55">IF(ISERROR(BC4*BL4),"",BC4*BL4)</f>
        <v>12321.36</v>
      </c>
      <c r="BN4" s="51">
        <f t="shared" ref="BN4" si="56">IF(ISERROR(BE4*BL4),"",BE4*BL4)</f>
        <v>136555.20000000001</v>
      </c>
      <c r="BO4" s="30"/>
      <c r="BP4" s="60" t="s">
        <v>4</v>
      </c>
      <c r="BQ4" s="60" t="s">
        <v>1</v>
      </c>
      <c r="BR4" s="60" t="s">
        <v>3</v>
      </c>
    </row>
  </sheetData>
  <sheetProtection insertRows="0" deleteRows="0" sort="0"/>
  <protectedRanges>
    <protectedRange sqref="L5:BF188 AD2 N2:N4 AH2:BD4 BF2:BK4 AD3:AF4 P2:T4 A2:J188" name="Range1"/>
    <protectedRange sqref="AG2:AG4" name="Range1_3"/>
    <protectedRange sqref="K2 K5:K229" name="Range1_1"/>
    <protectedRange sqref="Y2:AA4" name="Range1_2_1"/>
  </protectedRanges>
  <phoneticPr fontId="2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#REF!</xm:f>
          </x14:formula1>
          <xm:sqref>D2:E4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F2:F4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T2:T4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BP2:BP4</xm:sqref>
        </x14:dataValidation>
        <x14:dataValidation type="list" allowBlank="1" showInputMessage="1" showErrorMessage="1" xr:uid="{00000000-0002-0000-0100-000005000000}">
          <x14:formula1>
            <xm:f>#REF!</xm:f>
          </x14:formula1>
          <xm:sqref>BQ2:BQ4</xm:sqref>
        </x14:dataValidation>
        <x14:dataValidation type="list" allowBlank="1" showInputMessage="1" showErrorMessage="1" xr:uid="{00000000-0002-0000-0100-000006000000}">
          <x14:formula1>
            <xm:f>#REF!</xm:f>
          </x14:formula1>
          <xm:sqref>BR2:BR4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7" rangeCreator="" othersAccessPermission="edit"/>
    <arrUserId title="Range1_8" rangeCreator="" othersAccessPermission="edit"/>
    <arrUserId title="Range1_9" rangeCreator="" othersAccessPermission="edit"/>
    <arrUserId title="Range1_10" rangeCreator="" othersAccessPermission="edit"/>
    <arrUserId title="Range1_2_1" rangeCreator="" othersAccessPermission="edit"/>
  </rangeList>
  <rangeList sheetStid="4" master="" otherUserPermission="visible"/>
  <rangeList sheetStid="3" master="" otherUserPermission="visible"/>
  <rangeList sheetStid="6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3_1" rangeCreator="" othersAccessPermission="edit"/>
    <arrUserId title="Range1_3_2" rangeCreator="" othersAccessPermission="edit"/>
    <arrUserId title="Range1_2_2" rangeCreator="" othersAccessPermission="edit"/>
    <arrUserId title="Range1_10" rangeCreator="" othersAccessPermission="edit"/>
  </rangeList>
  <rangeList sheetStid="7" master="" otherUserPermission="visible">
    <arrUserId title="Range1_9" rangeCreator="" othersAccessPermission="edit"/>
    <arrUserId title="Range1_6" rangeCreator="" othersAccessPermission="edit"/>
    <arrUserId title="Range1_9_1" rangeCreator="" othersAccessPermission="edit"/>
    <arrUserId title="Range1_6_1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  <arrUserId title="Range1_20" rangeCreator="" othersAccessPermission="edit"/>
    <arrUserId title="Range1_20_1" rangeCreator="" othersAccessPermission="edit"/>
    <arrUserId title="Range1_21" rangeCreator="" othersAccessPermission="edit"/>
    <arrUserId title="Range1_42" rangeCreator="" othersAccessPermission="edit"/>
    <arrUserId title="Range1_42_1" rangeCreator="" othersAccessPermission="edit"/>
    <arrUserId title="Range1_42_2" rangeCreator="" othersAccessPermission="edit"/>
    <arrUserId title="Range1_4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2025-03-11T02:28:00Z</dcterms:created>
  <dcterms:modified xsi:type="dcterms:W3CDTF">2026-06-24T05:52:55Z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2052-12.1.23540.23540</vt:lpwstr>
  </property>
  <property fmtid="{D5CDD505-2E9C-101B-9397-08002B2CF9AE}" pid="3" name="ICV">
    <vt:lpwstr>753E5B4095CAC34F4145366913EBA5ED_42</vt:lpwstr>
  </property>
</Properties>
</file>