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BDE8A1CA-3990-47E6-BF09-0FCE85CB678C}" xr6:coauthVersionLast="47" xr6:coauthVersionMax="47" xr10:uidLastSave="{00000000-0000-0000-0000-000000000000}"/>
  <bookViews>
    <workbookView xWindow="-110" yWindow="-110" windowWidth="19420" windowHeight="11500" xr2:uid="{DAFD8FC8-A247-4FB4-A9E9-32C4C061695B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[2]BUYERS!$C$1:$C$277</definedName>
    <definedName name="CASEPACK">[2]LISTS!$I$3:$I$4</definedName>
    <definedName name="CAT">#REF!</definedName>
    <definedName name="CATEGORY">[3]Sheet1!$DW$2:$DW$3</definedName>
    <definedName name="CBF">[2]LISTS!$G$2</definedName>
    <definedName name="CBM">[2]LISTS!$G$4</definedName>
    <definedName name="CH">'[1]COMMON ATTR'!$C$4:$C$249</definedName>
    <definedName name="CLASS">#REF!</definedName>
    <definedName name="CNT_CODE">[2]LISTS!$D$9:$E$43</definedName>
    <definedName name="COLOR">[2]!Table114[COLOR]</definedName>
    <definedName name="COLOR_CODE_LIST">[2]!Table114[COLOR Code]</definedName>
    <definedName name="COLOR_ID">#REF!</definedName>
    <definedName name="COLOR_LIST">[2]!Table114[#All]</definedName>
    <definedName name="colour">#REF!</definedName>
    <definedName name="COLUMN">'[1]PT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[2]LISTS!$O$9:$O$18</definedName>
    <definedName name="CON">'[4]317-TOP'!#REF!</definedName>
    <definedName name="CONS">#REF!</definedName>
    <definedName name="CONTSIZE">'[2]PORT LIST &amp; CONTAINER INFO'!$E$5:$I$8</definedName>
    <definedName name="COO">#REF!</definedName>
    <definedName name="COUNTRY">[2]LISTS!$D$9:$D$43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[3]Sheet1!$EC$2:$EC$3</definedName>
    <definedName name="FREIGHT">#REF!</definedName>
    <definedName name="FREIGHT_CONTAINER">[2]LISTS!$P$1:$V$1</definedName>
    <definedName name="FREIGHT_TERMS">#REF!</definedName>
    <definedName name="FREIGHTCUBE">#REF!</definedName>
    <definedName name="Gold1">#REF!</definedName>
    <definedName name="H">#REF!</definedName>
    <definedName name="HBC">'[5]Spec Sheet'!#REF!</definedName>
    <definedName name="HEADER">#REF!</definedName>
    <definedName name="help">#REF!</definedName>
    <definedName name="here">#REF!</definedName>
    <definedName name="HGBBB">'[4]317-TOP'!#REF!</definedName>
    <definedName name="HGHG">'[4]317-TOP'!#REF!</definedName>
    <definedName name="Home_Décor">#REF!</definedName>
    <definedName name="Home_Décor.">#REF!</definedName>
    <definedName name="HTS_CODE">#REF!</definedName>
    <definedName name="i">'[6] Projected 2006 VS. 2005'!#REF!</definedName>
    <definedName name="IAN">'[7]FLASH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[3]Sheet1!$DS$2:$DS$2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[8]Sheet1!$A$2</definedName>
    <definedName name="LOAD">#REF!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'[2]PORT LIST &amp; CONTAINER INFO'!$G$6</definedName>
    <definedName name="MAX_40_CBM">'[2]PORT LIST &amp; CONTAINER INFO'!$I$6</definedName>
    <definedName name="MAX_40HC">'[2]PORT LIST &amp; CONTAINER INFO'!$G$7</definedName>
    <definedName name="MAX_40HC_CBM">'[2]PORT LIST &amp; CONTAINER INFO'!$I$7</definedName>
    <definedName name="mia">#REF!</definedName>
    <definedName name="MIN_40">'[2]PORT LIST &amp; CONTAINER INFO'!$F$6</definedName>
    <definedName name="MIN_40CBM">'[2]PORT LIST &amp; CONTAINER INFO'!$H$6</definedName>
    <definedName name="MIN_40HC">'[2]PORT LIST &amp; CONTAINER INFO'!$F$7</definedName>
    <definedName name="MIN_40HC_CBM">'[2]PORT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[9]Sheet1!$A$1:$C$65536</definedName>
    <definedName name="one">#REF!</definedName>
    <definedName name="OTB_MON">[2]!Table14[OTB MONTH]</definedName>
    <definedName name="Outdoor">#REF!</definedName>
    <definedName name="PACK">[3]Sheet1!$EE$2:$EE$3</definedName>
    <definedName name="PACK_METHOD">[2]LISTS!$L$21:$L$24</definedName>
    <definedName name="PACKAGING">[2]LISTS!$A$9:$A$61</definedName>
    <definedName name="PACKTYPE">[2]LISTS!$A$2:$A$4</definedName>
    <definedName name="PAY_METHOD">#REF!</definedName>
    <definedName name="PAY_TERMS">#REF!</definedName>
    <definedName name="PAYMENT">[2]LISTS!$L$9:$L$12</definedName>
    <definedName name="PAYMENT_METHOD">[2]LISTS!$L$9:$M$11</definedName>
    <definedName name="Pet_Care">#REF!</definedName>
    <definedName name="Pillow_Shams">#REF!</definedName>
    <definedName name="Pillowcases">#REF!</definedName>
    <definedName name="PL">'[10]UNIQUE ATTR 2'!#REF!</definedName>
    <definedName name="PORT_DEST">[2]!Table110[Discharge Port]</definedName>
    <definedName name="PORT_DEST_CODE">[2]!Table110[#Data]</definedName>
    <definedName name="PORT_DISCHARGE">#REF!</definedName>
    <definedName name="PORT_IFF">[11]a!$A$10:$B$35</definedName>
    <definedName name="PORT_LADING">#REF!</definedName>
    <definedName name="PORT_ORIGIN_CODE">[2]!Table11011[#Data]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[2]LISTS!$L$2:$L$6</definedName>
    <definedName name="PT">'[1]PT TABLE'!$A$4:$A$42</definedName>
    <definedName name="PW">'[10]UNIQUE ATTR 2'!#REF!</definedName>
    <definedName name="QTY">#REF!</definedName>
    <definedName name="Quilts">#REF!</definedName>
    <definedName name="RETAIL">#REF!</definedName>
    <definedName name="RN">'[1]RN_Item Disposition'!$A$12:$A$81</definedName>
    <definedName name="Ross_BA">#REF!</definedName>
    <definedName name="ROW">'[1]PT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[2]!Table1148[SIZE]</definedName>
    <definedName name="SIZE_CODE_LIST">#REF!</definedName>
    <definedName name="SIZE_ID">#REF!</definedName>
    <definedName name="SIZE_LIST">[2]!Table1148[#All]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[2]!Table11[SUB COMMODITY]</definedName>
    <definedName name="subcat">#REF!</definedName>
    <definedName name="suzi">[12]Sheet3!$A:$IV</definedName>
    <definedName name="suzie">#REF!</definedName>
    <definedName name="t">#REF!</definedName>
    <definedName name="three">[12]Sheet3!$A:$IV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[12]Sheet2!$A:$IV</definedName>
    <definedName name="UNIT">[3]Sheet1!$EF$2:$EF$3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'[2]VENDOR MOA PIVOT'!$A:$B</definedName>
    <definedName name="W">#REF!</definedName>
    <definedName name="WD">'[10]UNIQUE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XF_CANCEL">#REF!</definedName>
    <definedName name="XF_START">#REF!</definedName>
    <definedName name="y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C87" i="1" l="1"/>
  <c r="BA87" i="1"/>
  <c r="AR87" i="1"/>
  <c r="AO87" i="1"/>
  <c r="AM87" i="1"/>
  <c r="AJ87" i="1"/>
  <c r="AC87" i="1"/>
  <c r="AE87" i="1" s="1"/>
  <c r="AG87" i="1" s="1"/>
  <c r="AK87" i="1" s="1"/>
  <c r="BC86" i="1"/>
  <c r="BA86" i="1"/>
  <c r="AR86" i="1"/>
  <c r="AO86" i="1"/>
  <c r="AM86" i="1"/>
  <c r="AJ86" i="1"/>
  <c r="AC86" i="1"/>
  <c r="AE86" i="1" s="1"/>
  <c r="AG86" i="1" s="1"/>
  <c r="BC85" i="1"/>
  <c r="BA85" i="1"/>
  <c r="AR85" i="1"/>
  <c r="AO85" i="1"/>
  <c r="AM85" i="1"/>
  <c r="AS85" i="1" s="1"/>
  <c r="AJ85" i="1"/>
  <c r="AC85" i="1"/>
  <c r="AE85" i="1" s="1"/>
  <c r="AG85" i="1" s="1"/>
  <c r="BC84" i="1"/>
  <c r="BA84" i="1"/>
  <c r="AR84" i="1"/>
  <c r="AO84" i="1"/>
  <c r="AM84" i="1"/>
  <c r="AJ84" i="1"/>
  <c r="AC84" i="1"/>
  <c r="AE84" i="1" s="1"/>
  <c r="AG84" i="1" s="1"/>
  <c r="BC83" i="1"/>
  <c r="BA83" i="1"/>
  <c r="AR83" i="1"/>
  <c r="AO83" i="1"/>
  <c r="AM83" i="1"/>
  <c r="AJ83" i="1"/>
  <c r="AC83" i="1"/>
  <c r="AE83" i="1" s="1"/>
  <c r="AG83" i="1" s="1"/>
  <c r="AK83" i="1" s="1"/>
  <c r="BC82" i="1"/>
  <c r="BA82" i="1"/>
  <c r="AR82" i="1"/>
  <c r="AO82" i="1"/>
  <c r="AM82" i="1"/>
  <c r="AJ82" i="1"/>
  <c r="AC82" i="1"/>
  <c r="AE82" i="1" s="1"/>
  <c r="AG82" i="1" s="1"/>
  <c r="AK82" i="1" s="1"/>
  <c r="BC81" i="1"/>
  <c r="BA81" i="1"/>
  <c r="AR81" i="1"/>
  <c r="AO81" i="1"/>
  <c r="AM81" i="1"/>
  <c r="AJ81" i="1"/>
  <c r="AC81" i="1"/>
  <c r="AE81" i="1" s="1"/>
  <c r="AG81" i="1" s="1"/>
  <c r="BC80" i="1"/>
  <c r="BA80" i="1"/>
  <c r="AR80" i="1"/>
  <c r="AO80" i="1"/>
  <c r="AM80" i="1"/>
  <c r="AS80" i="1" s="1"/>
  <c r="AJ80" i="1"/>
  <c r="AC80" i="1"/>
  <c r="AE80" i="1" s="1"/>
  <c r="AG80" i="1" s="1"/>
  <c r="BC79" i="1"/>
  <c r="BA79" i="1"/>
  <c r="AR79" i="1"/>
  <c r="AO79" i="1"/>
  <c r="AM79" i="1"/>
  <c r="AJ79" i="1"/>
  <c r="AC79" i="1"/>
  <c r="AE79" i="1" s="1"/>
  <c r="AG79" i="1" s="1"/>
  <c r="BA78" i="1"/>
  <c r="AR78" i="1"/>
  <c r="AO78" i="1"/>
  <c r="AM78" i="1"/>
  <c r="AJ78" i="1"/>
  <c r="AC78" i="1"/>
  <c r="AE78" i="1" s="1"/>
  <c r="AG78" i="1" s="1"/>
  <c r="AK78" i="1" s="1"/>
  <c r="BC77" i="1"/>
  <c r="BA77" i="1"/>
  <c r="AR77" i="1"/>
  <c r="AO77" i="1"/>
  <c r="AM77" i="1"/>
  <c r="AJ77" i="1"/>
  <c r="AC77" i="1"/>
  <c r="AE77" i="1" s="1"/>
  <c r="AG77" i="1" s="1"/>
  <c r="AK77" i="1" s="1"/>
  <c r="BC76" i="1"/>
  <c r="BA76" i="1"/>
  <c r="AR76" i="1"/>
  <c r="AO76" i="1"/>
  <c r="AM76" i="1"/>
  <c r="AS76" i="1" s="1"/>
  <c r="AJ76" i="1"/>
  <c r="AC76" i="1"/>
  <c r="AE76" i="1" s="1"/>
  <c r="AG76" i="1" s="1"/>
  <c r="BC75" i="1"/>
  <c r="BA75" i="1"/>
  <c r="AR75" i="1"/>
  <c r="AO75" i="1"/>
  <c r="AM75" i="1"/>
  <c r="AS75" i="1" s="1"/>
  <c r="AJ75" i="1"/>
  <c r="AC75" i="1"/>
  <c r="AE75" i="1" s="1"/>
  <c r="AG75" i="1" s="1"/>
  <c r="BC74" i="1"/>
  <c r="BA74" i="1"/>
  <c r="AR74" i="1"/>
  <c r="AO74" i="1"/>
  <c r="AM74" i="1"/>
  <c r="AJ74" i="1"/>
  <c r="AC74" i="1"/>
  <c r="AE74" i="1" s="1"/>
  <c r="AG74" i="1" s="1"/>
  <c r="BC73" i="1"/>
  <c r="BA73" i="1"/>
  <c r="AR73" i="1"/>
  <c r="AO73" i="1"/>
  <c r="AM73" i="1"/>
  <c r="AJ73" i="1"/>
  <c r="AC73" i="1"/>
  <c r="AE73" i="1" s="1"/>
  <c r="AG73" i="1" s="1"/>
  <c r="BC72" i="1"/>
  <c r="BA72" i="1"/>
  <c r="AR72" i="1"/>
  <c r="AO72" i="1"/>
  <c r="AM72" i="1"/>
  <c r="AJ72" i="1"/>
  <c r="AC72" i="1"/>
  <c r="AE72" i="1" s="1"/>
  <c r="AG72" i="1" s="1"/>
  <c r="BC71" i="1"/>
  <c r="BA71" i="1"/>
  <c r="AR71" i="1"/>
  <c r="AO71" i="1"/>
  <c r="AM71" i="1"/>
  <c r="AJ71" i="1"/>
  <c r="AC71" i="1"/>
  <c r="AE71" i="1" s="1"/>
  <c r="AG71" i="1" s="1"/>
  <c r="BC70" i="1"/>
  <c r="BA70" i="1"/>
  <c r="AR70" i="1"/>
  <c r="AO70" i="1"/>
  <c r="AM70" i="1"/>
  <c r="AJ70" i="1"/>
  <c r="AC70" i="1"/>
  <c r="AE70" i="1" s="1"/>
  <c r="AG70" i="1" s="1"/>
  <c r="AK70" i="1" s="1"/>
  <c r="BC69" i="1"/>
  <c r="BA69" i="1"/>
  <c r="AR69" i="1"/>
  <c r="AO69" i="1"/>
  <c r="AM69" i="1"/>
  <c r="AJ69" i="1"/>
  <c r="AC69" i="1"/>
  <c r="AE69" i="1" s="1"/>
  <c r="AG69" i="1" s="1"/>
  <c r="BC68" i="1"/>
  <c r="BA68" i="1"/>
  <c r="AR68" i="1"/>
  <c r="AO68" i="1"/>
  <c r="AM68" i="1"/>
  <c r="AJ68" i="1"/>
  <c r="AC68" i="1"/>
  <c r="AE68" i="1" s="1"/>
  <c r="AG68" i="1" s="1"/>
  <c r="BC67" i="1"/>
  <c r="BA67" i="1"/>
  <c r="AR67" i="1"/>
  <c r="AO67" i="1"/>
  <c r="AM67" i="1"/>
  <c r="AJ67" i="1"/>
  <c r="AC67" i="1"/>
  <c r="AE67" i="1" s="1"/>
  <c r="AG67" i="1" s="1"/>
  <c r="BA66" i="1"/>
  <c r="AR66" i="1"/>
  <c r="AO66" i="1"/>
  <c r="AM66" i="1"/>
  <c r="AJ66" i="1"/>
  <c r="AC66" i="1"/>
  <c r="AE66" i="1" s="1"/>
  <c r="AG66" i="1" s="1"/>
  <c r="BC65" i="1"/>
  <c r="BA65" i="1"/>
  <c r="AR65" i="1"/>
  <c r="AO65" i="1"/>
  <c r="AM65" i="1"/>
  <c r="AJ65" i="1"/>
  <c r="AC65" i="1"/>
  <c r="AE65" i="1" s="1"/>
  <c r="AG65" i="1" s="1"/>
  <c r="BC64" i="1"/>
  <c r="BA64" i="1"/>
  <c r="AR64" i="1"/>
  <c r="AO64" i="1"/>
  <c r="AM64" i="1"/>
  <c r="AJ64" i="1"/>
  <c r="AK64" i="1" s="1"/>
  <c r="AC64" i="1"/>
  <c r="AE64" i="1" s="1"/>
  <c r="BC63" i="1"/>
  <c r="BA63" i="1"/>
  <c r="AR63" i="1"/>
  <c r="AO63" i="1"/>
  <c r="AM63" i="1"/>
  <c r="AJ63" i="1"/>
  <c r="AC63" i="1"/>
  <c r="AE63" i="1" s="1"/>
  <c r="AG63" i="1" s="1"/>
  <c r="AK63" i="1" s="1"/>
  <c r="BC62" i="1"/>
  <c r="BA62" i="1"/>
  <c r="AR62" i="1"/>
  <c r="AO62" i="1"/>
  <c r="AM62" i="1"/>
  <c r="AJ62" i="1"/>
  <c r="AC62" i="1"/>
  <c r="AE62" i="1" s="1"/>
  <c r="AG62" i="1" s="1"/>
  <c r="BC61" i="1"/>
  <c r="BA61" i="1"/>
  <c r="AR61" i="1"/>
  <c r="AO61" i="1"/>
  <c r="AM61" i="1"/>
  <c r="AS61" i="1" s="1"/>
  <c r="AJ61" i="1"/>
  <c r="AC61" i="1"/>
  <c r="AE61" i="1" s="1"/>
  <c r="AG61" i="1" s="1"/>
  <c r="BC60" i="1"/>
  <c r="BA60" i="1"/>
  <c r="AR60" i="1"/>
  <c r="AO60" i="1"/>
  <c r="AM60" i="1"/>
  <c r="AJ60" i="1"/>
  <c r="AC60" i="1"/>
  <c r="AE60" i="1" s="1"/>
  <c r="AG60" i="1" s="1"/>
  <c r="BC59" i="1"/>
  <c r="BA59" i="1"/>
  <c r="AR59" i="1"/>
  <c r="AO59" i="1"/>
  <c r="AM59" i="1"/>
  <c r="AJ59" i="1"/>
  <c r="AC59" i="1"/>
  <c r="AE59" i="1" s="1"/>
  <c r="AG59" i="1" s="1"/>
  <c r="BC58" i="1"/>
  <c r="BA58" i="1"/>
  <c r="AR58" i="1"/>
  <c r="AO58" i="1"/>
  <c r="AM58" i="1"/>
  <c r="AJ58" i="1"/>
  <c r="AC58" i="1"/>
  <c r="AE58" i="1" s="1"/>
  <c r="AG58" i="1" s="1"/>
  <c r="BC57" i="1"/>
  <c r="BA57" i="1"/>
  <c r="AR57" i="1"/>
  <c r="AO57" i="1"/>
  <c r="AM57" i="1"/>
  <c r="AJ57" i="1"/>
  <c r="AC57" i="1"/>
  <c r="AE57" i="1" s="1"/>
  <c r="AG57" i="1" s="1"/>
  <c r="BC56" i="1"/>
  <c r="BA56" i="1"/>
  <c r="AR56" i="1"/>
  <c r="AO56" i="1"/>
  <c r="AM56" i="1"/>
  <c r="AS56" i="1" s="1"/>
  <c r="AJ56" i="1"/>
  <c r="AC56" i="1"/>
  <c r="AE56" i="1" s="1"/>
  <c r="AG56" i="1" s="1"/>
  <c r="BA55" i="1"/>
  <c r="AR55" i="1"/>
  <c r="AO55" i="1"/>
  <c r="AM55" i="1"/>
  <c r="AJ55" i="1"/>
  <c r="AC55" i="1"/>
  <c r="AE55" i="1" s="1"/>
  <c r="AG55" i="1" s="1"/>
  <c r="BC54" i="1"/>
  <c r="BA54" i="1"/>
  <c r="AX54" i="1"/>
  <c r="AR54" i="1"/>
  <c r="AO54" i="1"/>
  <c r="AM54" i="1"/>
  <c r="AJ54" i="1"/>
  <c r="AC54" i="1"/>
  <c r="AE54" i="1" s="1"/>
  <c r="AG54" i="1" s="1"/>
  <c r="BC53" i="1"/>
  <c r="BA53" i="1"/>
  <c r="AX53" i="1"/>
  <c r="AR53" i="1"/>
  <c r="AO53" i="1"/>
  <c r="AM53" i="1"/>
  <c r="AJ53" i="1"/>
  <c r="AK53" i="1" s="1"/>
  <c r="AE53" i="1"/>
  <c r="BC52" i="1"/>
  <c r="BA52" i="1"/>
  <c r="AX52" i="1"/>
  <c r="AR52" i="1"/>
  <c r="AO52" i="1"/>
  <c r="AM52" i="1"/>
  <c r="AJ52" i="1"/>
  <c r="AC52" i="1"/>
  <c r="AE52" i="1" s="1"/>
  <c r="AG52" i="1" s="1"/>
  <c r="BC51" i="1"/>
  <c r="BA51" i="1"/>
  <c r="AX51" i="1"/>
  <c r="AR51" i="1"/>
  <c r="AO51" i="1"/>
  <c r="AM51" i="1"/>
  <c r="AJ51" i="1"/>
  <c r="AC51" i="1"/>
  <c r="AE51" i="1" s="1"/>
  <c r="AG51" i="1" s="1"/>
  <c r="BC50" i="1"/>
  <c r="BA50" i="1"/>
  <c r="AX50" i="1"/>
  <c r="AR50" i="1"/>
  <c r="AO50" i="1"/>
  <c r="AM50" i="1"/>
  <c r="AJ50" i="1"/>
  <c r="AC50" i="1"/>
  <c r="AE50" i="1" s="1"/>
  <c r="AG50" i="1" s="1"/>
  <c r="AK50" i="1" s="1"/>
  <c r="BC49" i="1"/>
  <c r="BA49" i="1"/>
  <c r="AX49" i="1"/>
  <c r="AR49" i="1"/>
  <c r="AO49" i="1"/>
  <c r="AM49" i="1"/>
  <c r="AJ49" i="1"/>
  <c r="AC49" i="1"/>
  <c r="AE49" i="1" s="1"/>
  <c r="AG49" i="1" s="1"/>
  <c r="BC48" i="1"/>
  <c r="BA48" i="1"/>
  <c r="AX48" i="1"/>
  <c r="AR48" i="1"/>
  <c r="AO48" i="1"/>
  <c r="AM48" i="1"/>
  <c r="AJ48" i="1"/>
  <c r="AC48" i="1"/>
  <c r="AE48" i="1" s="1"/>
  <c r="AG48" i="1" s="1"/>
  <c r="BC47" i="1"/>
  <c r="BA47" i="1"/>
  <c r="AX47" i="1"/>
  <c r="AR47" i="1"/>
  <c r="AO47" i="1"/>
  <c r="AM47" i="1"/>
  <c r="AJ47" i="1"/>
  <c r="AC47" i="1"/>
  <c r="AE47" i="1" s="1"/>
  <c r="AG47" i="1" s="1"/>
  <c r="AK47" i="1" s="1"/>
  <c r="BC46" i="1"/>
  <c r="BA46" i="1"/>
  <c r="AX46" i="1"/>
  <c r="AR46" i="1"/>
  <c r="AO46" i="1"/>
  <c r="AM46" i="1"/>
  <c r="AJ46" i="1"/>
  <c r="AC46" i="1"/>
  <c r="AE46" i="1" s="1"/>
  <c r="AG46" i="1" s="1"/>
  <c r="BC45" i="1"/>
  <c r="BA45" i="1"/>
  <c r="AX45" i="1"/>
  <c r="AR45" i="1"/>
  <c r="AO45" i="1"/>
  <c r="AM45" i="1"/>
  <c r="AJ45" i="1"/>
  <c r="AC45" i="1"/>
  <c r="AE45" i="1" s="1"/>
  <c r="AG45" i="1" s="1"/>
  <c r="BA44" i="1"/>
  <c r="AX44" i="1"/>
  <c r="AR44" i="1"/>
  <c r="AO44" i="1"/>
  <c r="AM44" i="1"/>
  <c r="AJ44" i="1"/>
  <c r="AC44" i="1"/>
  <c r="AE44" i="1" s="1"/>
  <c r="AG44" i="1" s="1"/>
  <c r="AK44" i="1" s="1"/>
  <c r="BC43" i="1"/>
  <c r="BB43" i="1"/>
  <c r="BA43" i="1"/>
  <c r="AX43" i="1"/>
  <c r="AR43" i="1"/>
  <c r="AO43" i="1"/>
  <c r="AM43" i="1"/>
  <c r="AJ43" i="1"/>
  <c r="AC43" i="1"/>
  <c r="AE43" i="1" s="1"/>
  <c r="AG43" i="1" s="1"/>
  <c r="BC42" i="1"/>
  <c r="BB42" i="1"/>
  <c r="BA42" i="1"/>
  <c r="AX42" i="1"/>
  <c r="AR42" i="1"/>
  <c r="AO42" i="1"/>
  <c r="AM42" i="1"/>
  <c r="AJ42" i="1"/>
  <c r="AC42" i="1"/>
  <c r="AE42" i="1" s="1"/>
  <c r="AG42" i="1" s="1"/>
  <c r="BC41" i="1"/>
  <c r="BB41" i="1"/>
  <c r="BA41" i="1"/>
  <c r="AX41" i="1"/>
  <c r="AR41" i="1"/>
  <c r="AO41" i="1"/>
  <c r="AM41" i="1"/>
  <c r="AJ41" i="1"/>
  <c r="AC41" i="1"/>
  <c r="AE41" i="1" s="1"/>
  <c r="AG41" i="1" s="1"/>
  <c r="BC40" i="1"/>
  <c r="BB40" i="1"/>
  <c r="BA40" i="1"/>
  <c r="AX40" i="1"/>
  <c r="AR40" i="1"/>
  <c r="AO40" i="1"/>
  <c r="AM40" i="1"/>
  <c r="AS40" i="1" s="1"/>
  <c r="AJ40" i="1"/>
  <c r="AC40" i="1"/>
  <c r="AE40" i="1" s="1"/>
  <c r="AG40" i="1" s="1"/>
  <c r="AK40" i="1" s="1"/>
  <c r="AT40" i="1" s="1"/>
  <c r="BC39" i="1"/>
  <c r="BB39" i="1"/>
  <c r="BA39" i="1"/>
  <c r="AX39" i="1"/>
  <c r="AR39" i="1"/>
  <c r="AO39" i="1"/>
  <c r="AM39" i="1"/>
  <c r="AJ39" i="1"/>
  <c r="AC39" i="1"/>
  <c r="AE39" i="1" s="1"/>
  <c r="AG39" i="1" s="1"/>
  <c r="BC38" i="1"/>
  <c r="BB38" i="1"/>
  <c r="BA38" i="1"/>
  <c r="AX38" i="1"/>
  <c r="AR38" i="1"/>
  <c r="AO38" i="1"/>
  <c r="AM38" i="1"/>
  <c r="AJ38" i="1"/>
  <c r="AC38" i="1"/>
  <c r="AE38" i="1" s="1"/>
  <c r="AG38" i="1" s="1"/>
  <c r="BC37" i="1"/>
  <c r="BB37" i="1"/>
  <c r="BA37" i="1"/>
  <c r="AX37" i="1"/>
  <c r="AR37" i="1"/>
  <c r="AO37" i="1"/>
  <c r="AM37" i="1"/>
  <c r="AJ37" i="1"/>
  <c r="AC37" i="1"/>
  <c r="AE37" i="1" s="1"/>
  <c r="AG37" i="1" s="1"/>
  <c r="BC36" i="1"/>
  <c r="BB36" i="1"/>
  <c r="BA36" i="1"/>
  <c r="AX36" i="1"/>
  <c r="AR36" i="1"/>
  <c r="AO36" i="1"/>
  <c r="AM36" i="1"/>
  <c r="AJ36" i="1"/>
  <c r="AC36" i="1"/>
  <c r="AE36" i="1" s="1"/>
  <c r="AG36" i="1" s="1"/>
  <c r="AK36" i="1" s="1"/>
  <c r="BC35" i="1"/>
  <c r="BB35" i="1"/>
  <c r="BA35" i="1"/>
  <c r="AX35" i="1"/>
  <c r="AR35" i="1"/>
  <c r="AO35" i="1"/>
  <c r="AM35" i="1"/>
  <c r="AJ35" i="1"/>
  <c r="AC35" i="1"/>
  <c r="AE35" i="1" s="1"/>
  <c r="AG35" i="1" s="1"/>
  <c r="AK35" i="1" s="1"/>
  <c r="BC34" i="1"/>
  <c r="BB34" i="1"/>
  <c r="BA34" i="1"/>
  <c r="AX34" i="1"/>
  <c r="AR34" i="1"/>
  <c r="AO34" i="1"/>
  <c r="AM34" i="1"/>
  <c r="AJ34" i="1"/>
  <c r="AC34" i="1"/>
  <c r="AE34" i="1" s="1"/>
  <c r="AG34" i="1" s="1"/>
  <c r="BB33" i="1"/>
  <c r="BA33" i="1"/>
  <c r="AX33" i="1"/>
  <c r="AR33" i="1"/>
  <c r="AO33" i="1"/>
  <c r="AM33" i="1"/>
  <c r="AJ33" i="1"/>
  <c r="AC33" i="1"/>
  <c r="AE33" i="1" s="1"/>
  <c r="AG33" i="1" s="1"/>
  <c r="BC32" i="1"/>
  <c r="BB32" i="1"/>
  <c r="BA32" i="1"/>
  <c r="AX32" i="1"/>
  <c r="AR32" i="1"/>
  <c r="AO32" i="1"/>
  <c r="AM32" i="1"/>
  <c r="AJ32" i="1"/>
  <c r="AC32" i="1"/>
  <c r="AE32" i="1" s="1"/>
  <c r="AG32" i="1" s="1"/>
  <c r="BC31" i="1"/>
  <c r="BB31" i="1"/>
  <c r="BA31" i="1"/>
  <c r="AX31" i="1"/>
  <c r="AR31" i="1"/>
  <c r="AO31" i="1"/>
  <c r="AM31" i="1"/>
  <c r="AJ31" i="1"/>
  <c r="AC31" i="1"/>
  <c r="AE31" i="1" s="1"/>
  <c r="AG31" i="1" s="1"/>
  <c r="AK31" i="1" s="1"/>
  <c r="BC30" i="1"/>
  <c r="BB30" i="1"/>
  <c r="BA30" i="1"/>
  <c r="AX30" i="1"/>
  <c r="AR30" i="1"/>
  <c r="AO30" i="1"/>
  <c r="AM30" i="1"/>
  <c r="AJ30" i="1"/>
  <c r="AC30" i="1"/>
  <c r="AE30" i="1" s="1"/>
  <c r="AG30" i="1" s="1"/>
  <c r="BC29" i="1"/>
  <c r="BB29" i="1"/>
  <c r="BA29" i="1"/>
  <c r="AX29" i="1"/>
  <c r="AR29" i="1"/>
  <c r="AO29" i="1"/>
  <c r="AM29" i="1"/>
  <c r="AJ29" i="1"/>
  <c r="AC29" i="1"/>
  <c r="AE29" i="1" s="1"/>
  <c r="AG29" i="1" s="1"/>
  <c r="BC28" i="1"/>
  <c r="BB28" i="1"/>
  <c r="BA28" i="1"/>
  <c r="AX28" i="1"/>
  <c r="AR28" i="1"/>
  <c r="AO28" i="1"/>
  <c r="AM28" i="1"/>
  <c r="AJ28" i="1"/>
  <c r="AC28" i="1"/>
  <c r="AE28" i="1" s="1"/>
  <c r="AG28" i="1" s="1"/>
  <c r="BC27" i="1"/>
  <c r="BB27" i="1"/>
  <c r="BA27" i="1"/>
  <c r="AX27" i="1"/>
  <c r="AR27" i="1"/>
  <c r="AO27" i="1"/>
  <c r="AM27" i="1"/>
  <c r="AJ27" i="1"/>
  <c r="AC27" i="1"/>
  <c r="AE27" i="1" s="1"/>
  <c r="AG27" i="1" s="1"/>
  <c r="AK27" i="1" s="1"/>
  <c r="BC26" i="1"/>
  <c r="BB26" i="1"/>
  <c r="BA26" i="1"/>
  <c r="AX26" i="1"/>
  <c r="AR26" i="1"/>
  <c r="AO26" i="1"/>
  <c r="AM26" i="1"/>
  <c r="AJ26" i="1"/>
  <c r="AC26" i="1"/>
  <c r="AE26" i="1" s="1"/>
  <c r="AG26" i="1" s="1"/>
  <c r="BC25" i="1"/>
  <c r="BB25" i="1"/>
  <c r="BA25" i="1"/>
  <c r="AX25" i="1"/>
  <c r="AR25" i="1"/>
  <c r="AO25" i="1"/>
  <c r="AM25" i="1"/>
  <c r="AJ25" i="1"/>
  <c r="AC25" i="1"/>
  <c r="AE25" i="1" s="1"/>
  <c r="AG25" i="1" s="1"/>
  <c r="BC24" i="1"/>
  <c r="BB24" i="1"/>
  <c r="BA24" i="1"/>
  <c r="AX24" i="1"/>
  <c r="AR24" i="1"/>
  <c r="AO24" i="1"/>
  <c r="AM24" i="1"/>
  <c r="AJ24" i="1"/>
  <c r="AC24" i="1"/>
  <c r="AE24" i="1" s="1"/>
  <c r="AG24" i="1" s="1"/>
  <c r="BC23" i="1"/>
  <c r="BB23" i="1"/>
  <c r="BA23" i="1"/>
  <c r="AX23" i="1"/>
  <c r="AR23" i="1"/>
  <c r="AO23" i="1"/>
  <c r="AM23" i="1"/>
  <c r="AJ23" i="1"/>
  <c r="AC23" i="1"/>
  <c r="AE23" i="1" s="1"/>
  <c r="AG23" i="1" s="1"/>
  <c r="AK23" i="1" s="1"/>
  <c r="BC22" i="1"/>
  <c r="BB22" i="1"/>
  <c r="BA22" i="1"/>
  <c r="AX22" i="1"/>
  <c r="AR22" i="1"/>
  <c r="AO22" i="1"/>
  <c r="AM22" i="1"/>
  <c r="AJ22" i="1"/>
  <c r="AC22" i="1"/>
  <c r="AE22" i="1" s="1"/>
  <c r="AG22" i="1" s="1"/>
  <c r="BC21" i="1"/>
  <c r="BB21" i="1"/>
  <c r="BA21" i="1"/>
  <c r="AX21" i="1"/>
  <c r="AR21" i="1"/>
  <c r="AO21" i="1"/>
  <c r="AM21" i="1"/>
  <c r="AJ21" i="1"/>
  <c r="AC21" i="1"/>
  <c r="AE21" i="1" s="1"/>
  <c r="AG21" i="1" s="1"/>
  <c r="BB20" i="1"/>
  <c r="BA20" i="1"/>
  <c r="AX20" i="1"/>
  <c r="AR20" i="1"/>
  <c r="AO20" i="1"/>
  <c r="AM20" i="1"/>
  <c r="AJ20" i="1"/>
  <c r="AC20" i="1"/>
  <c r="AE20" i="1" s="1"/>
  <c r="AG20" i="1" s="1"/>
  <c r="BC19" i="1"/>
  <c r="BB19" i="1"/>
  <c r="BA19" i="1"/>
  <c r="AX19" i="1"/>
  <c r="AR19" i="1"/>
  <c r="AO19" i="1"/>
  <c r="AM19" i="1"/>
  <c r="AJ19" i="1"/>
  <c r="AC19" i="1"/>
  <c r="AE19" i="1" s="1"/>
  <c r="AG19" i="1" s="1"/>
  <c r="BC18" i="1"/>
  <c r="BB18" i="1"/>
  <c r="BA18" i="1"/>
  <c r="AX18" i="1"/>
  <c r="AR18" i="1"/>
  <c r="AO18" i="1"/>
  <c r="AM18" i="1"/>
  <c r="AJ18" i="1"/>
  <c r="AC18" i="1"/>
  <c r="AE18" i="1" s="1"/>
  <c r="AG18" i="1" s="1"/>
  <c r="BC17" i="1"/>
  <c r="BB17" i="1"/>
  <c r="BA17" i="1"/>
  <c r="AX17" i="1"/>
  <c r="AR17" i="1"/>
  <c r="AO17" i="1"/>
  <c r="AM17" i="1"/>
  <c r="AJ17" i="1"/>
  <c r="AC17" i="1"/>
  <c r="AE17" i="1" s="1"/>
  <c r="AG17" i="1" s="1"/>
  <c r="BC16" i="1"/>
  <c r="BB16" i="1"/>
  <c r="BA16" i="1"/>
  <c r="AX16" i="1"/>
  <c r="AR16" i="1"/>
  <c r="AO16" i="1"/>
  <c r="AM16" i="1"/>
  <c r="AJ16" i="1"/>
  <c r="AC16" i="1"/>
  <c r="AE16" i="1" s="1"/>
  <c r="AG16" i="1" s="1"/>
  <c r="BC15" i="1"/>
  <c r="BB15" i="1"/>
  <c r="BA15" i="1"/>
  <c r="AX15" i="1"/>
  <c r="AR15" i="1"/>
  <c r="AO15" i="1"/>
  <c r="AM15" i="1"/>
  <c r="AJ15" i="1"/>
  <c r="AC15" i="1"/>
  <c r="AE15" i="1" s="1"/>
  <c r="AG15" i="1" s="1"/>
  <c r="BC14" i="1"/>
  <c r="BB14" i="1"/>
  <c r="BA14" i="1"/>
  <c r="AX14" i="1"/>
  <c r="AR14" i="1"/>
  <c r="AO14" i="1"/>
  <c r="AM14" i="1"/>
  <c r="AJ14" i="1"/>
  <c r="AC14" i="1"/>
  <c r="AE14" i="1" s="1"/>
  <c r="AG14" i="1" s="1"/>
  <c r="BC13" i="1"/>
  <c r="BB13" i="1"/>
  <c r="BA13" i="1"/>
  <c r="AX13" i="1"/>
  <c r="AR13" i="1"/>
  <c r="AO13" i="1"/>
  <c r="AM13" i="1"/>
  <c r="AJ13" i="1"/>
  <c r="AC13" i="1"/>
  <c r="AE13" i="1" s="1"/>
  <c r="AG13" i="1" s="1"/>
  <c r="BC12" i="1"/>
  <c r="BB12" i="1"/>
  <c r="BA12" i="1"/>
  <c r="AX12" i="1"/>
  <c r="AR12" i="1"/>
  <c r="AO12" i="1"/>
  <c r="AM12" i="1"/>
  <c r="AJ12" i="1"/>
  <c r="AC12" i="1"/>
  <c r="AE12" i="1" s="1"/>
  <c r="AG12" i="1" s="1"/>
  <c r="BC11" i="1"/>
  <c r="BB11" i="1"/>
  <c r="BA11" i="1"/>
  <c r="AX11" i="1"/>
  <c r="AR11" i="1"/>
  <c r="AO11" i="1"/>
  <c r="AM11" i="1"/>
  <c r="AJ11" i="1"/>
  <c r="AC11" i="1"/>
  <c r="AE11" i="1" s="1"/>
  <c r="AG11" i="1" s="1"/>
  <c r="AK11" i="1" s="1"/>
  <c r="BC10" i="1"/>
  <c r="BB10" i="1"/>
  <c r="BA10" i="1"/>
  <c r="AX10" i="1"/>
  <c r="AR10" i="1"/>
  <c r="AO10" i="1"/>
  <c r="AM10" i="1"/>
  <c r="AJ10" i="1"/>
  <c r="AC10" i="1"/>
  <c r="AE10" i="1" s="1"/>
  <c r="AG10" i="1" s="1"/>
  <c r="BC9" i="1"/>
  <c r="BB9" i="1"/>
  <c r="BA9" i="1"/>
  <c r="AX9" i="1"/>
  <c r="AR9" i="1"/>
  <c r="AO9" i="1"/>
  <c r="AM9" i="1"/>
  <c r="AJ9" i="1"/>
  <c r="AC9" i="1"/>
  <c r="AE9" i="1" s="1"/>
  <c r="AG9" i="1" s="1"/>
  <c r="BC8" i="1"/>
  <c r="BB8" i="1"/>
  <c r="BA8" i="1"/>
  <c r="AX8" i="1"/>
  <c r="AR8" i="1"/>
  <c r="AO8" i="1"/>
  <c r="AM8" i="1"/>
  <c r="AJ8" i="1"/>
  <c r="AC8" i="1"/>
  <c r="AE8" i="1" s="1"/>
  <c r="AG8" i="1" s="1"/>
  <c r="BB7" i="1"/>
  <c r="BA7" i="1"/>
  <c r="AX7" i="1"/>
  <c r="AR7" i="1"/>
  <c r="AO7" i="1"/>
  <c r="AM7" i="1"/>
  <c r="AJ7" i="1"/>
  <c r="AC7" i="1"/>
  <c r="AE7" i="1" s="1"/>
  <c r="AG7" i="1" s="1"/>
  <c r="AK7" i="1" s="1"/>
  <c r="BC6" i="1"/>
  <c r="BB6" i="1"/>
  <c r="BA6" i="1"/>
  <c r="AX6" i="1"/>
  <c r="AR6" i="1"/>
  <c r="AO6" i="1"/>
  <c r="AM6" i="1"/>
  <c r="AJ6" i="1"/>
  <c r="AC6" i="1"/>
  <c r="AE6" i="1" s="1"/>
  <c r="AG6" i="1" s="1"/>
  <c r="BC5" i="1"/>
  <c r="BB5" i="1"/>
  <c r="BA5" i="1"/>
  <c r="AX5" i="1"/>
  <c r="AR5" i="1"/>
  <c r="AO5" i="1"/>
  <c r="AM5" i="1"/>
  <c r="AJ5" i="1"/>
  <c r="AC5" i="1"/>
  <c r="AE5" i="1" s="1"/>
  <c r="AG5" i="1" s="1"/>
  <c r="BC4" i="1"/>
  <c r="BB4" i="1"/>
  <c r="BA4" i="1"/>
  <c r="AX4" i="1"/>
  <c r="AR4" i="1"/>
  <c r="AO4" i="1"/>
  <c r="AM4" i="1"/>
  <c r="AJ4" i="1"/>
  <c r="AC4" i="1"/>
  <c r="AE4" i="1" s="1"/>
  <c r="AG4" i="1" s="1"/>
  <c r="BC3" i="1"/>
  <c r="BB3" i="1"/>
  <c r="BA3" i="1"/>
  <c r="AX3" i="1"/>
  <c r="AR3" i="1"/>
  <c r="AO3" i="1"/>
  <c r="AM3" i="1"/>
  <c r="AJ3" i="1"/>
  <c r="AC3" i="1"/>
  <c r="AE3" i="1" s="1"/>
  <c r="AG3" i="1" s="1"/>
  <c r="BB2" i="1"/>
  <c r="BA2" i="1"/>
  <c r="AX2" i="1"/>
  <c r="AR2" i="1"/>
  <c r="AO2" i="1"/>
  <c r="AM2" i="1"/>
  <c r="AJ2" i="1"/>
  <c r="AC2" i="1"/>
  <c r="AE2" i="1" s="1"/>
  <c r="AG2" i="1" s="1"/>
  <c r="AS53" i="1" l="1"/>
  <c r="AT53" i="1"/>
  <c r="AK3" i="1"/>
  <c r="AK39" i="1"/>
  <c r="AK43" i="1"/>
  <c r="AK55" i="1"/>
  <c r="AS65" i="1"/>
  <c r="AS11" i="1"/>
  <c r="AT11" i="1" s="1"/>
  <c r="AS23" i="1"/>
  <c r="AT23" i="1" s="1"/>
  <c r="AS27" i="1"/>
  <c r="AT27" i="1" s="1"/>
  <c r="AZ27" i="1" s="1"/>
  <c r="AS7" i="1"/>
  <c r="AT7" i="1" s="1"/>
  <c r="AK18" i="1"/>
  <c r="AK22" i="1"/>
  <c r="AK26" i="1"/>
  <c r="AK38" i="1"/>
  <c r="AK42" i="1"/>
  <c r="AK57" i="1"/>
  <c r="AK73" i="1"/>
  <c r="AS83" i="1"/>
  <c r="AT83" i="1" s="1"/>
  <c r="AU83" i="1" s="1"/>
  <c r="AK85" i="1"/>
  <c r="AT85" i="1" s="1"/>
  <c r="AS17" i="1"/>
  <c r="AS21" i="1"/>
  <c r="AS25" i="1"/>
  <c r="AK56" i="1"/>
  <c r="AT56" i="1" s="1"/>
  <c r="AK68" i="1"/>
  <c r="AS78" i="1"/>
  <c r="AK80" i="1"/>
  <c r="AT80" i="1" s="1"/>
  <c r="AU80" i="1" s="1"/>
  <c r="AS59" i="1"/>
  <c r="AK61" i="1"/>
  <c r="AT61" i="1" s="1"/>
  <c r="AU61" i="1" s="1"/>
  <c r="AK2" i="1"/>
  <c r="AK6" i="1"/>
  <c r="AK10" i="1"/>
  <c r="AK67" i="1"/>
  <c r="AK84" i="1"/>
  <c r="AS34" i="1"/>
  <c r="AS9" i="1"/>
  <c r="AS13" i="1"/>
  <c r="AS29" i="1"/>
  <c r="AS6" i="1"/>
  <c r="AK13" i="1"/>
  <c r="AS46" i="1"/>
  <c r="AS49" i="1"/>
  <c r="AK62" i="1"/>
  <c r="AK72" i="1"/>
  <c r="AS87" i="1"/>
  <c r="AT87" i="1" s="1"/>
  <c r="AS55" i="1"/>
  <c r="AK4" i="1"/>
  <c r="AK8" i="1"/>
  <c r="AK12" i="1"/>
  <c r="AK16" i="1"/>
  <c r="AK20" i="1"/>
  <c r="AK24" i="1"/>
  <c r="AK28" i="1"/>
  <c r="AK32" i="1"/>
  <c r="AK33" i="1"/>
  <c r="AK37" i="1"/>
  <c r="AK45" i="1"/>
  <c r="AK48" i="1"/>
  <c r="AK51" i="1"/>
  <c r="AK54" i="1"/>
  <c r="AS62" i="1"/>
  <c r="AS72" i="1"/>
  <c r="AK74" i="1"/>
  <c r="AK59" i="1"/>
  <c r="AT59" i="1" s="1"/>
  <c r="AU59" i="1" s="1"/>
  <c r="AS67" i="1"/>
  <c r="AK69" i="1"/>
  <c r="AS84" i="1"/>
  <c r="AK86" i="1"/>
  <c r="AS24" i="1"/>
  <c r="AS28" i="1"/>
  <c r="AS41" i="1"/>
  <c r="AS51" i="1"/>
  <c r="AS64" i="1"/>
  <c r="AT64" i="1" s="1"/>
  <c r="AK76" i="1"/>
  <c r="AT76" i="1" s="1"/>
  <c r="AS79" i="1"/>
  <c r="AK81" i="1"/>
  <c r="AS68" i="1"/>
  <c r="AS82" i="1"/>
  <c r="AT82" i="1" s="1"/>
  <c r="AU82" i="1" s="1"/>
  <c r="AS18" i="1"/>
  <c r="AT18" i="1" s="1"/>
  <c r="AU18" i="1" s="1"/>
  <c r="AS22" i="1"/>
  <c r="AT22" i="1" s="1"/>
  <c r="AS30" i="1"/>
  <c r="AS44" i="1"/>
  <c r="AT44" i="1" s="1"/>
  <c r="AU44" i="1" s="1"/>
  <c r="AS50" i="1"/>
  <c r="AT50" i="1" s="1"/>
  <c r="AU50" i="1" s="1"/>
  <c r="AS66" i="1"/>
  <c r="AT78" i="1"/>
  <c r="AU78" i="1" s="1"/>
  <c r="AS86" i="1"/>
  <c r="AS42" i="1"/>
  <c r="AS15" i="1"/>
  <c r="AS14" i="1"/>
  <c r="AK17" i="1"/>
  <c r="AK21" i="1"/>
  <c r="AK29" i="1"/>
  <c r="AK34" i="1"/>
  <c r="AK49" i="1"/>
  <c r="AK52" i="1"/>
  <c r="AK60" i="1"/>
  <c r="AS63" i="1"/>
  <c r="AT63" i="1" s="1"/>
  <c r="AS73" i="1"/>
  <c r="AK75" i="1"/>
  <c r="AT75" i="1" s="1"/>
  <c r="AU75" i="1" s="1"/>
  <c r="AS71" i="1"/>
  <c r="AK65" i="1"/>
  <c r="AS8" i="1"/>
  <c r="AK58" i="1"/>
  <c r="AS70" i="1"/>
  <c r="AT70" i="1" s="1"/>
  <c r="AS19" i="1"/>
  <c r="AS5" i="1"/>
  <c r="AS45" i="1"/>
  <c r="AS39" i="1"/>
  <c r="AS3" i="1"/>
  <c r="AT3" i="1" s="1"/>
  <c r="AU3" i="1" s="1"/>
  <c r="AS16" i="1"/>
  <c r="AS32" i="1"/>
  <c r="AS38" i="1"/>
  <c r="AT38" i="1" s="1"/>
  <c r="AS47" i="1"/>
  <c r="AT47" i="1" s="1"/>
  <c r="AS60" i="1"/>
  <c r="AS12" i="1"/>
  <c r="AS2" i="1"/>
  <c r="AS26" i="1"/>
  <c r="AK30" i="1"/>
  <c r="AS31" i="1"/>
  <c r="AT31" i="1" s="1"/>
  <c r="AS33" i="1"/>
  <c r="AK41" i="1"/>
  <c r="AS43" i="1"/>
  <c r="AK46" i="1"/>
  <c r="AS54" i="1"/>
  <c r="AS57" i="1"/>
  <c r="AT57" i="1" s="1"/>
  <c r="AK66" i="1"/>
  <c r="AS69" i="1"/>
  <c r="AK71" i="1"/>
  <c r="AS74" i="1"/>
  <c r="AS77" i="1"/>
  <c r="AT77" i="1" s="1"/>
  <c r="AK14" i="1"/>
  <c r="AS35" i="1"/>
  <c r="AT35" i="1" s="1"/>
  <c r="AS48" i="1"/>
  <c r="AS81" i="1"/>
  <c r="AK5" i="1"/>
  <c r="AK9" i="1"/>
  <c r="AK19" i="1"/>
  <c r="AK25" i="1"/>
  <c r="AS37" i="1"/>
  <c r="AK79" i="1"/>
  <c r="AZ56" i="1"/>
  <c r="AU56" i="1"/>
  <c r="AZ40" i="1"/>
  <c r="AU40" i="1"/>
  <c r="AK15" i="1"/>
  <c r="AS58" i="1"/>
  <c r="AS36" i="1"/>
  <c r="AT36" i="1" s="1"/>
  <c r="AZ53" i="1"/>
  <c r="AU53" i="1"/>
  <c r="AS10" i="1"/>
  <c r="AS20" i="1"/>
  <c r="AS52" i="1"/>
  <c r="AS4" i="1"/>
  <c r="AU7" i="1" l="1"/>
  <c r="AZ7" i="1"/>
  <c r="AT21" i="1"/>
  <c r="AT43" i="1"/>
  <c r="AZ43" i="1" s="1"/>
  <c r="AT65" i="1"/>
  <c r="AZ65" i="1" s="1"/>
  <c r="AT42" i="1"/>
  <c r="AU42" i="1" s="1"/>
  <c r="AZ85" i="1"/>
  <c r="AU85" i="1"/>
  <c r="AZ23" i="1"/>
  <c r="AU23" i="1"/>
  <c r="AZ11" i="1"/>
  <c r="AU11" i="1"/>
  <c r="AT17" i="1"/>
  <c r="AU17" i="1" s="1"/>
  <c r="AT73" i="1"/>
  <c r="AZ73" i="1" s="1"/>
  <c r="AT26" i="1"/>
  <c r="AZ26" i="1" s="1"/>
  <c r="AT2" i="1"/>
  <c r="AZ2" i="1" s="1"/>
  <c r="AT55" i="1"/>
  <c r="AZ55" i="1" s="1"/>
  <c r="AT39" i="1"/>
  <c r="AU39" i="1" s="1"/>
  <c r="AT25" i="1"/>
  <c r="AU25" i="1" s="1"/>
  <c r="AT84" i="1"/>
  <c r="AT6" i="1"/>
  <c r="AZ6" i="1" s="1"/>
  <c r="AT68" i="1"/>
  <c r="AU68" i="1" s="1"/>
  <c r="AT67" i="1"/>
  <c r="AZ67" i="1" s="1"/>
  <c r="AT9" i="1"/>
  <c r="AZ9" i="1" s="1"/>
  <c r="AT15" i="1"/>
  <c r="AT10" i="1"/>
  <c r="AZ10" i="1" s="1"/>
  <c r="AZ80" i="1"/>
  <c r="AT29" i="1"/>
  <c r="AU29" i="1" s="1"/>
  <c r="AT51" i="1"/>
  <c r="AZ51" i="1" s="1"/>
  <c r="AT72" i="1"/>
  <c r="AU72" i="1" s="1"/>
  <c r="AT8" i="1"/>
  <c r="AZ8" i="1" s="1"/>
  <c r="AT48" i="1"/>
  <c r="AU48" i="1" s="1"/>
  <c r="AT45" i="1"/>
  <c r="AU45" i="1" s="1"/>
  <c r="AT4" i="1"/>
  <c r="AU4" i="1" s="1"/>
  <c r="AT19" i="1"/>
  <c r="AU19" i="1" s="1"/>
  <c r="AT34" i="1"/>
  <c r="AU34" i="1" s="1"/>
  <c r="AT81" i="1"/>
  <c r="AU81" i="1" s="1"/>
  <c r="AT13" i="1"/>
  <c r="AU13" i="1" s="1"/>
  <c r="AT54" i="1"/>
  <c r="AU54" i="1" s="1"/>
  <c r="AZ13" i="1"/>
  <c r="AT46" i="1"/>
  <c r="AZ46" i="1" s="1"/>
  <c r="AT37" i="1"/>
  <c r="AZ37" i="1" s="1"/>
  <c r="AT79" i="1"/>
  <c r="AU79" i="1" s="1"/>
  <c r="AZ78" i="1"/>
  <c r="AT28" i="1"/>
  <c r="AZ28" i="1" s="1"/>
  <c r="AZ64" i="1"/>
  <c r="AU64" i="1"/>
  <c r="AU87" i="1"/>
  <c r="AZ87" i="1"/>
  <c r="AZ59" i="1"/>
  <c r="AT14" i="1"/>
  <c r="AU14" i="1" s="1"/>
  <c r="AT24" i="1"/>
  <c r="AT33" i="1"/>
  <c r="AU33" i="1" s="1"/>
  <c r="AT20" i="1"/>
  <c r="AU20" i="1" s="1"/>
  <c r="AT5" i="1"/>
  <c r="AZ5" i="1" s="1"/>
  <c r="AT74" i="1"/>
  <c r="AZ74" i="1" s="1"/>
  <c r="AT30" i="1"/>
  <c r="AU30" i="1" s="1"/>
  <c r="AT86" i="1"/>
  <c r="AU86" i="1" s="1"/>
  <c r="AT62" i="1"/>
  <c r="AT32" i="1"/>
  <c r="AZ32" i="1" s="1"/>
  <c r="AT60" i="1"/>
  <c r="AZ60" i="1" s="1"/>
  <c r="AT69" i="1"/>
  <c r="AZ69" i="1" s="1"/>
  <c r="AT16" i="1"/>
  <c r="AZ16" i="1" s="1"/>
  <c r="AZ82" i="1"/>
  <c r="AT41" i="1"/>
  <c r="AU41" i="1" s="1"/>
  <c r="AT12" i="1"/>
  <c r="AZ12" i="1" s="1"/>
  <c r="AT49" i="1"/>
  <c r="AU49" i="1" s="1"/>
  <c r="AZ77" i="1"/>
  <c r="AU77" i="1"/>
  <c r="AU31" i="1"/>
  <c r="AZ31" i="1"/>
  <c r="AZ21" i="1"/>
  <c r="AU21" i="1"/>
  <c r="AZ83" i="1"/>
  <c r="AT71" i="1"/>
  <c r="AU71" i="1" s="1"/>
  <c r="AZ75" i="1"/>
  <c r="AT52" i="1"/>
  <c r="AZ52" i="1" s="1"/>
  <c r="AZ44" i="1"/>
  <c r="AZ61" i="1"/>
  <c r="AU65" i="1"/>
  <c r="AT66" i="1"/>
  <c r="AZ66" i="1" s="1"/>
  <c r="AZ18" i="1"/>
  <c r="AU73" i="1"/>
  <c r="AZ47" i="1"/>
  <c r="AU47" i="1"/>
  <c r="AZ38" i="1"/>
  <c r="AU38" i="1"/>
  <c r="AU57" i="1"/>
  <c r="AZ57" i="1"/>
  <c r="AU70" i="1"/>
  <c r="AZ70" i="1"/>
  <c r="AZ50" i="1"/>
  <c r="AZ3" i="1"/>
  <c r="AU27" i="1"/>
  <c r="AT58" i="1"/>
  <c r="AZ58" i="1" s="1"/>
  <c r="AU43" i="1"/>
  <c r="AU63" i="1"/>
  <c r="AZ63" i="1"/>
  <c r="AU6" i="1"/>
  <c r="AU15" i="1"/>
  <c r="AZ15" i="1"/>
  <c r="AZ36" i="1"/>
  <c r="AU36" i="1"/>
  <c r="AZ35" i="1"/>
  <c r="AU35" i="1"/>
  <c r="AU76" i="1"/>
  <c r="AZ76" i="1"/>
  <c r="AU10" i="1"/>
  <c r="AZ22" i="1"/>
  <c r="AU22" i="1"/>
  <c r="AZ84" i="1"/>
  <c r="AU84" i="1"/>
  <c r="AU67" i="1" l="1"/>
  <c r="AZ25" i="1"/>
  <c r="AU9" i="1"/>
  <c r="AZ68" i="1"/>
  <c r="AZ42" i="1"/>
  <c r="AU55" i="1"/>
  <c r="AU26" i="1"/>
  <c r="AZ39" i="1"/>
  <c r="AZ17" i="1"/>
  <c r="AU2" i="1"/>
  <c r="AU51" i="1"/>
  <c r="AZ20" i="1"/>
  <c r="AZ29" i="1"/>
  <c r="AU69" i="1"/>
  <c r="AZ72" i="1"/>
  <c r="AZ54" i="1"/>
  <c r="AU16" i="1"/>
  <c r="AU8" i="1"/>
  <c r="AU60" i="1"/>
  <c r="AZ19" i="1"/>
  <c r="AZ34" i="1"/>
  <c r="AZ81" i="1"/>
  <c r="AZ4" i="1"/>
  <c r="AZ48" i="1"/>
  <c r="AZ45" i="1"/>
  <c r="AU5" i="1"/>
  <c r="AU28" i="1"/>
  <c r="AU46" i="1"/>
  <c r="AZ30" i="1"/>
  <c r="AU37" i="1"/>
  <c r="AZ79" i="1"/>
  <c r="AU32" i="1"/>
  <c r="AZ33" i="1"/>
  <c r="AU74" i="1"/>
  <c r="AZ41" i="1"/>
  <c r="AZ14" i="1"/>
  <c r="AZ24" i="1"/>
  <c r="AU24" i="1"/>
  <c r="AZ86" i="1"/>
  <c r="AU12" i="1"/>
  <c r="AZ49" i="1"/>
  <c r="AZ62" i="1"/>
  <c r="AU62" i="1"/>
  <c r="AZ71" i="1"/>
  <c r="AU52" i="1"/>
  <c r="AU66" i="1"/>
  <c r="AU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70447239-B352-4363-AA2D-45E53990139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1CB2B84F-74B6-426B-9838-FDAA9311FA7A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6EB75656-8DDB-44DE-BA7E-7DC378B8696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6DC0669-F93B-47B7-9510-60E16C5F9A2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F519ED84-BD79-4ECE-957A-38F635CE4899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44ED704-58C0-41D5-AEDE-29975A303FC7}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 xr:uid="{EB3DB613-AA3B-436E-883B-F6B36D0DA572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FC937465-3D91-489D-B339-123C79ED1A56}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 xr:uid="{7D62B710-6CBB-46D9-BA7F-C6EC06678108}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 xr:uid="{1DC4F409-811C-4308-B7F2-216767B0B055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A2C6C5EC-4EB4-4969-8FB7-CACBD67CD5F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 xr:uid="{8505F084-2397-43E5-8C03-E01CA8D42669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 xr:uid="{BAC960B8-4078-4C6A-8018-229ACEFB81A7}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 xr:uid="{02FE0D86-4F58-400F-BBD1-965BA83A3926}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 xr:uid="{795C3860-3642-4CA7-8BB2-C10172EB2525}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 xr:uid="{D38B8965-FC5F-47D9-AFE1-239EDE93B83F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<sst xmlns="http://schemas.openxmlformats.org/spreadsheetml/2006/main" count="1598" uniqueCount="324">
  <si>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</si>
  <si>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</si>
  <si>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</si>
  <si>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</si>
  <si>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</si>
  <si>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</si>
  <si>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</si>
  <si>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</si>
  <si>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</si>
  <si>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</si>
  <si>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</si>
  <si>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</si>
  <si>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</si>
  <si>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</si>
  <si>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</si>
  <si>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</si>
  <si>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</si>
  <si>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</si>
  <si>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</si>
  <si>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</si>
  <si>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</si>
  <si>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</si>
  <si>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</si>
  <si>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</si>
  <si>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</si>
  <si>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</si>
  <si>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</si>
  <si>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</si>
  <si>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</si>
  <si>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</si>
  <si>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</si>
  <si>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</si>
  <si>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</si>
  <si>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</si>
  <si>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</si>
  <si>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</si>
  <si>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</si>
  <si>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</si>
  <si>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</si>
  <si>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</si>
  <si>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</si>
  <si>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</si>
  <si>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</si>
  <si>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</si>
  <si>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</si>
  <si>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</si>
  <si>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</si>
  <si>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</si>
  <si>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</si>
  <si>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</si>
  <si>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</si>
  <si>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</si>
  <si>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</si>
  <si>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</si>
  <si>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</si>
  <si>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</si>
  <si>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</si>
  <si>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</si>
  <si>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</si>
  <si>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</si>
  <si>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</si>
  <si>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Laura Ashley 4%</t>
  </si>
  <si>
    <t>Bath Accessories</t>
  </si>
  <si>
    <t>Glass</t>
  </si>
  <si>
    <t>3x3x8.2"</t>
  </si>
  <si>
    <t>Piece</t>
  </si>
  <si>
    <t>Normal</t>
  </si>
  <si>
    <t>8424.89.9000</t>
  </si>
  <si>
    <t>Yantian,China</t>
  </si>
  <si>
    <t>China</t>
  </si>
  <si>
    <t>ASP</t>
  </si>
  <si>
    <t>Tumbler</t>
    <phoneticPr fontId="2" type="noConversion"/>
  </si>
  <si>
    <t>7013.99.5010</t>
  </si>
  <si>
    <t>Tray</t>
    <phoneticPr fontId="2" type="noConversion"/>
  </si>
  <si>
    <t>Toothbrush holder</t>
    <phoneticPr fontId="2" type="noConversion"/>
  </si>
  <si>
    <t>Soap dish</t>
    <phoneticPr fontId="2" type="noConversion"/>
  </si>
  <si>
    <t>Cotton jar</t>
    <phoneticPr fontId="2" type="noConversion"/>
  </si>
  <si>
    <t>Natori</t>
  </si>
  <si>
    <t>Natori 7%</t>
  </si>
  <si>
    <t>Rizal</t>
  </si>
  <si>
    <t>Taller Glass Lotion Dispenser,plastic antique brass color pump head</t>
  </si>
  <si>
    <t>Taller Glass Lotion Dispenser</t>
    <phoneticPr fontId="2" type="noConversion"/>
  </si>
  <si>
    <t>2.8x2.8x7.8"</t>
  </si>
  <si>
    <t>Amber or olive</t>
    <phoneticPr fontId="2" type="noConversion"/>
  </si>
  <si>
    <t>NA71-3636</t>
  </si>
  <si>
    <t xml:space="preserve"> 2 pcs taller LP+1 pc shorter LP+1pc TBH+1 pc TUM+1 pc SD mix into master carton</t>
    <phoneticPr fontId="2" type="noConversion"/>
  </si>
  <si>
    <t>8424.89.9000</t>
    <phoneticPr fontId="13" type="noConversion"/>
  </si>
  <si>
    <t>Shorter Glass Lotion Dispenser,plastic antique brass color pump head</t>
  </si>
  <si>
    <t>Shorter Glass Lotion Dispenser</t>
    <phoneticPr fontId="2" type="noConversion"/>
  </si>
  <si>
    <t>3.4x3.4x5.4"</t>
  </si>
  <si>
    <t>NA71-3637</t>
  </si>
  <si>
    <t>Glass toothbrush holder</t>
  </si>
  <si>
    <t>2.8x2.8x4.3"</t>
  </si>
  <si>
    <t>NA71-3638</t>
  </si>
  <si>
    <t>Glass Tumbler</t>
    <phoneticPr fontId="12" type="noConversion"/>
  </si>
  <si>
    <t>NA71-3639</t>
  </si>
  <si>
    <t>Glass soap dish</t>
  </si>
  <si>
    <t>5.2x3.2x1.2"</t>
  </si>
  <si>
    <t>NA71-3640</t>
  </si>
  <si>
    <t>Seraphina</t>
  </si>
  <si>
    <t>Resin Lotion Pump(w/ chrome stainless steel pump)</t>
  </si>
  <si>
    <t>Lotion Pump</t>
    <phoneticPr fontId="2" type="noConversion"/>
  </si>
  <si>
    <t xml:space="preserve">Resin  </t>
    <phoneticPr fontId="2" type="noConversion"/>
  </si>
  <si>
    <t>White</t>
  </si>
  <si>
    <t>LA71-0677</t>
  </si>
  <si>
    <r>
      <t>2 pcs LP+1 pc TBH+1 pc TUM+1 pc SD+1pc CJ+1pc Tray+ 1pc WB+1pc BB+1pc Towel Holder 13pcs</t>
    </r>
    <r>
      <rPr>
        <sz val="11"/>
        <rFont val="微软雅黑"/>
        <family val="2"/>
        <charset val="134"/>
      </rPr>
      <t>混装入外箱</t>
    </r>
    <r>
      <rPr>
        <sz val="11"/>
        <rFont val="Calibri"/>
        <family val="2"/>
      </rPr>
      <t xml:space="preserve"> </t>
    </r>
    <phoneticPr fontId="2" type="noConversion"/>
  </si>
  <si>
    <t>S-DGJY</t>
  </si>
  <si>
    <t xml:space="preserve">Resin Toothbrush holder </t>
  </si>
  <si>
    <t xml:space="preserve">Toothbrush holder </t>
    <phoneticPr fontId="2" type="noConversion"/>
  </si>
  <si>
    <t>4.25x2.28x4.45"</t>
  </si>
  <si>
    <t>LA71-0678</t>
  </si>
  <si>
    <t>3924.10.4000</t>
  </si>
  <si>
    <t xml:space="preserve">Resin Tumbler  </t>
  </si>
  <si>
    <t xml:space="preserve">Tumbler  </t>
    <phoneticPr fontId="2" type="noConversion"/>
  </si>
  <si>
    <t>3x3x4.45"</t>
  </si>
  <si>
    <t>LA71-0679</t>
  </si>
  <si>
    <t xml:space="preserve">Resin Soap dish </t>
  </si>
  <si>
    <t xml:space="preserve">Soap dish </t>
    <phoneticPr fontId="2" type="noConversion"/>
  </si>
  <si>
    <t>5.5x3.94x1"</t>
  </si>
  <si>
    <t>LA71-0680</t>
  </si>
  <si>
    <t>Resin Cotton jar</t>
  </si>
  <si>
    <t>3.94x3.94x4.5"</t>
  </si>
  <si>
    <t>LA71-0681</t>
  </si>
  <si>
    <t>Resin 2Hole Organizer</t>
  </si>
  <si>
    <t>2Hole Organizer</t>
    <phoneticPr fontId="2" type="noConversion"/>
  </si>
  <si>
    <t>5.9x3.07x3.94"</t>
  </si>
  <si>
    <t>LA71-0682</t>
  </si>
  <si>
    <t>Resin  Tray</t>
  </si>
  <si>
    <t>10x5.5x1"</t>
  </si>
  <si>
    <t>LA71-0683</t>
  </si>
  <si>
    <t xml:space="preserve">Resin Brush holder with chrome steel handle </t>
  </si>
  <si>
    <t>Brush holder</t>
    <phoneticPr fontId="2" type="noConversion"/>
  </si>
  <si>
    <t>3.86x3.86x15"</t>
  </si>
  <si>
    <t>LA71-0684</t>
  </si>
  <si>
    <t>Resin Spinner Organizer</t>
  </si>
  <si>
    <t>Spinner Organizer</t>
    <phoneticPr fontId="2" type="noConversion"/>
  </si>
  <si>
    <t>6x6x5.3"</t>
  </si>
  <si>
    <t>LA71-0685</t>
  </si>
  <si>
    <t>Resin Towel holder</t>
  </si>
  <si>
    <t>Towel holder</t>
    <phoneticPr fontId="2" type="noConversion"/>
  </si>
  <si>
    <t>5x5x12"</t>
  </si>
  <si>
    <t>LA71-0686</t>
  </si>
  <si>
    <t xml:space="preserve">Resin Tissue Cover </t>
  </si>
  <si>
    <t xml:space="preserve">Tissue Cover </t>
    <phoneticPr fontId="2" type="noConversion"/>
  </si>
  <si>
    <t>5.75x5.75x5.9"</t>
  </si>
  <si>
    <t>LA71-0687</t>
  </si>
  <si>
    <t xml:space="preserve">Resin Wastebasket </t>
  </si>
  <si>
    <t xml:space="preserve">Wastebasket </t>
    <phoneticPr fontId="2" type="noConversion"/>
  </si>
  <si>
    <t>8x8x10"</t>
  </si>
  <si>
    <t>LA71-0688</t>
  </si>
  <si>
    <t xml:space="preserve">Resin Hooks </t>
    <phoneticPr fontId="2" type="noConversion"/>
  </si>
  <si>
    <t>Hooks</t>
  </si>
  <si>
    <t>1.4x1.4x0.4"</t>
    <phoneticPr fontId="2" type="noConversion"/>
  </si>
  <si>
    <t>LA71-0689</t>
  </si>
  <si>
    <t>Serena</t>
  </si>
  <si>
    <t>Blue</t>
  </si>
  <si>
    <t>LA71-0690</t>
    <phoneticPr fontId="2" type="noConversion"/>
  </si>
  <si>
    <t>LA71-0691</t>
  </si>
  <si>
    <t>LA71-0692</t>
  </si>
  <si>
    <t>LA71-0693</t>
  </si>
  <si>
    <t>LA71-0694</t>
  </si>
  <si>
    <t>LA71-0695</t>
  </si>
  <si>
    <t>LA71-0696</t>
  </si>
  <si>
    <t xml:space="preserve">Brush holder with chrome steel handle </t>
    <phoneticPr fontId="2" type="noConversion"/>
  </si>
  <si>
    <t>LA71-0697</t>
  </si>
  <si>
    <t>LA71-0698</t>
  </si>
  <si>
    <t>5x5x12"</t>
    <phoneticPr fontId="17" type="noConversion"/>
  </si>
  <si>
    <t>LA71-0699</t>
  </si>
  <si>
    <t>LA71-0700</t>
  </si>
  <si>
    <t>LA71-0701</t>
  </si>
  <si>
    <t xml:space="preserve">Resin Hooks </t>
    <phoneticPr fontId="17" type="noConversion"/>
  </si>
  <si>
    <t>1.4x1.4x0.4"</t>
    <phoneticPr fontId="17" type="noConversion"/>
  </si>
  <si>
    <t>LA71-0702</t>
  </si>
  <si>
    <t>Infinity pearl</t>
  </si>
  <si>
    <t>Resin Lotion Pump(w/chromes stainless steel pump )</t>
  </si>
  <si>
    <t>Sand</t>
    <phoneticPr fontId="2" type="noConversion"/>
  </si>
  <si>
    <t>Pearl white</t>
    <phoneticPr fontId="2" type="noConversion"/>
  </si>
  <si>
    <t>NA71-3641</t>
  </si>
  <si>
    <r>
      <t>2 pcs LP+1 pc TBH+1 pc TUM+1 pc SD+1pc Tray+1PC CJ+1pc TC+1pc WB</t>
    </r>
    <r>
      <rPr>
        <sz val="11"/>
        <rFont val="微软雅黑"/>
        <family val="2"/>
        <charset val="134"/>
      </rPr>
      <t>混装入外箱</t>
    </r>
    <phoneticPr fontId="2" type="noConversion"/>
  </si>
  <si>
    <t>S-DGDH</t>
  </si>
  <si>
    <t>Resin Toothbrush holder</t>
  </si>
  <si>
    <t>4.3x2.8x4.3"</t>
  </si>
  <si>
    <t>NA71-3642</t>
  </si>
  <si>
    <t>Resin Tumbler</t>
  </si>
  <si>
    <t>2.9x2.9x4.3"</t>
  </si>
  <si>
    <t>NA71-3643</t>
  </si>
  <si>
    <t>Resin Soap dish</t>
  </si>
  <si>
    <t>5.4x4x1.05"</t>
  </si>
  <si>
    <t>NA71-3644</t>
  </si>
  <si>
    <t>4x4x4.6"</t>
  </si>
  <si>
    <t>NA71-3645</t>
  </si>
  <si>
    <t>Resin Tray</t>
  </si>
  <si>
    <t>9.5x5.5x1"</t>
  </si>
  <si>
    <t>NA71-3646</t>
  </si>
  <si>
    <t>Resin Tissue cover</t>
  </si>
  <si>
    <t>Tissue cover</t>
    <phoneticPr fontId="2" type="noConversion"/>
  </si>
  <si>
    <t>5.7x5.7x6"</t>
  </si>
  <si>
    <t>NA71-3647</t>
  </si>
  <si>
    <t>Resin Wastebasket</t>
  </si>
  <si>
    <t>Wastebasket</t>
    <phoneticPr fontId="2" type="noConversion"/>
  </si>
  <si>
    <t>7.8x7.8x10"</t>
  </si>
  <si>
    <t>NA71-3648</t>
  </si>
  <si>
    <t>Resin Bowl Brush+1MM</t>
    <phoneticPr fontId="2" type="noConversion"/>
  </si>
  <si>
    <t>Bowl Brush</t>
    <phoneticPr fontId="2" type="noConversion"/>
  </si>
  <si>
    <t>4x4x10"</t>
  </si>
  <si>
    <t>NA71-3649</t>
  </si>
  <si>
    <t>Resin 2 Hole Organizer</t>
    <phoneticPr fontId="2" type="noConversion"/>
  </si>
  <si>
    <t>2 Hole Organizer</t>
    <phoneticPr fontId="2" type="noConversion"/>
  </si>
  <si>
    <t>5.25x3x4.75"</t>
  </si>
  <si>
    <t>NA71-3650</t>
  </si>
  <si>
    <t>Resin hooks</t>
  </si>
  <si>
    <t>1.38x1.38x0.4"</t>
  </si>
  <si>
    <t>NA71-3651</t>
  </si>
  <si>
    <t>N Natori</t>
  </si>
  <si>
    <t>N Natori 5%</t>
  </si>
  <si>
    <t>Malik</t>
  </si>
  <si>
    <r>
      <t>Resin  Lotion Pump(w/</t>
    </r>
    <r>
      <rPr>
        <sz val="11"/>
        <color rgb="FFFF0000"/>
        <rFont val="Calibri"/>
        <family val="2"/>
      </rPr>
      <t xml:space="preserve">nickel </t>
    </r>
    <r>
      <rPr>
        <sz val="11"/>
        <rFont val="Calibri"/>
        <family val="2"/>
      </rPr>
      <t>stainless steel pump )</t>
    </r>
  </si>
  <si>
    <t>Resin embossed /matte taupe</t>
    <phoneticPr fontId="2" type="noConversion"/>
  </si>
  <si>
    <t>3x3x8.16"</t>
  </si>
  <si>
    <t>Taupe</t>
    <phoneticPr fontId="2" type="noConversion"/>
  </si>
  <si>
    <t>NN71-0573</t>
    <phoneticPr fontId="17" type="noConversion"/>
  </si>
  <si>
    <r>
      <t>2 pcs LP+1 pc TBH+1 pc TUM+1 pc SD+1pc Tray + 1pc TC+1pc WB+1pc BB  1pc Towel Bar+ 1pc Mirror 11pcs</t>
    </r>
    <r>
      <rPr>
        <sz val="11"/>
        <rFont val="微软雅黑"/>
        <family val="2"/>
        <charset val="134"/>
      </rPr>
      <t>混装入外箱</t>
    </r>
    <phoneticPr fontId="2" type="noConversion"/>
  </si>
  <si>
    <t>S-DGJH</t>
  </si>
  <si>
    <t>4.35x2.6x4.35"</t>
  </si>
  <si>
    <t>NN71-0574</t>
  </si>
  <si>
    <t>3x3x4.35"</t>
  </si>
  <si>
    <t>NN71-0575</t>
  </si>
  <si>
    <t>5.33x3.78x1.18"</t>
  </si>
  <si>
    <t>NN71-0576</t>
  </si>
  <si>
    <t>9.5x5.5x1.1"</t>
  </si>
  <si>
    <t>NN71-0577</t>
  </si>
  <si>
    <t>5.9x5.9x5.92"</t>
  </si>
  <si>
    <t>NN71-0578</t>
  </si>
  <si>
    <t>NN71-0579</t>
  </si>
  <si>
    <r>
      <t>Resin Toilet Brush</t>
    </r>
    <r>
      <rPr>
        <sz val="11"/>
        <color rgb="FFFF0000"/>
        <rFont val="Calibri"/>
        <family val="2"/>
      </rPr>
      <t>+1mm</t>
    </r>
  </si>
  <si>
    <r>
      <t>Toilet Brush</t>
    </r>
    <r>
      <rPr>
        <sz val="11"/>
        <color rgb="FFFF0000"/>
        <rFont val="Calibri"/>
        <family val="2"/>
      </rPr>
      <t>+1mm</t>
    </r>
    <phoneticPr fontId="2" type="noConversion"/>
  </si>
  <si>
    <t>4x4x14.7"</t>
  </si>
  <si>
    <t>NN71-0580</t>
  </si>
  <si>
    <t>Resin Towel bar(w/iron)</t>
  </si>
  <si>
    <t>Towel bar(w/iron)</t>
    <phoneticPr fontId="2" type="noConversion"/>
  </si>
  <si>
    <t>4x4x12"</t>
  </si>
  <si>
    <t>NN71-0581</t>
  </si>
  <si>
    <t>Resin Mirror</t>
  </si>
  <si>
    <t>Mirror</t>
    <phoneticPr fontId="2" type="noConversion"/>
  </si>
  <si>
    <t>5x5x10.5"</t>
  </si>
  <si>
    <t>NN71-0582</t>
  </si>
  <si>
    <t>Resin Hook(12pcs)</t>
  </si>
  <si>
    <t>1.5x1.5x0.4"</t>
  </si>
  <si>
    <t>NN71-0583</t>
  </si>
  <si>
    <r>
      <t>Resin  Lotion Pump(w/</t>
    </r>
    <r>
      <rPr>
        <sz val="11"/>
        <color rgb="FFFF0000"/>
        <rFont val="Calibri"/>
        <family val="2"/>
      </rPr>
      <t xml:space="preserve">matte </t>
    </r>
    <r>
      <rPr>
        <sz val="11"/>
        <rFont val="Calibri"/>
        <family val="2"/>
      </rPr>
      <t>black stainless steel pump )</t>
    </r>
  </si>
  <si>
    <t>Resin embossed /matte black</t>
    <phoneticPr fontId="2" type="noConversion"/>
  </si>
  <si>
    <t>Black</t>
    <phoneticPr fontId="2" type="noConversion"/>
  </si>
  <si>
    <t>NN71-0584</t>
    <phoneticPr fontId="2" type="noConversion"/>
  </si>
  <si>
    <t>NN71-0585</t>
  </si>
  <si>
    <t>NN71-0586</t>
  </si>
  <si>
    <t>NN71-0587</t>
  </si>
  <si>
    <t>NN71-0588</t>
  </si>
  <si>
    <t>NN71-0589</t>
  </si>
  <si>
    <t>NN71-0590</t>
  </si>
  <si>
    <r>
      <t>Resin Toilet Brush</t>
    </r>
    <r>
      <rPr>
        <sz val="11"/>
        <color rgb="FFFF0000"/>
        <rFont val="Calibri"/>
        <family val="2"/>
      </rPr>
      <t>+1mm/matte</t>
    </r>
  </si>
  <si>
    <r>
      <t>Toilet Brush</t>
    </r>
    <r>
      <rPr>
        <sz val="11"/>
        <color rgb="FFFF0000"/>
        <rFont val="Calibri"/>
        <family val="2"/>
      </rPr>
      <t>+1mm/matte</t>
    </r>
    <phoneticPr fontId="2" type="noConversion"/>
  </si>
  <si>
    <t>NN71-0591</t>
  </si>
  <si>
    <r>
      <t>Resin Towel bar(w/iron)</t>
    </r>
    <r>
      <rPr>
        <sz val="11"/>
        <color rgb="FFFF0000"/>
        <rFont val="Calibri"/>
        <family val="2"/>
      </rPr>
      <t>/matte</t>
    </r>
  </si>
  <si>
    <r>
      <t>Towel bar(w/iron)</t>
    </r>
    <r>
      <rPr>
        <sz val="11"/>
        <color rgb="FFFF0000"/>
        <rFont val="Calibri"/>
        <family val="2"/>
      </rPr>
      <t>/matte</t>
    </r>
    <phoneticPr fontId="2" type="noConversion"/>
  </si>
  <si>
    <t>NN71-0592</t>
  </si>
  <si>
    <r>
      <t>Resin Mirror</t>
    </r>
    <r>
      <rPr>
        <sz val="11"/>
        <color rgb="FFFF0000"/>
        <rFont val="Calibri"/>
        <family val="2"/>
      </rPr>
      <t>/matte</t>
    </r>
  </si>
  <si>
    <r>
      <t>Mirror</t>
    </r>
    <r>
      <rPr>
        <sz val="11"/>
        <color rgb="FFFF0000"/>
        <rFont val="Calibri"/>
        <family val="2"/>
      </rPr>
      <t>/matte</t>
    </r>
    <phoneticPr fontId="2" type="noConversion"/>
  </si>
  <si>
    <t>NN71-0593</t>
  </si>
  <si>
    <t>Hook</t>
  </si>
  <si>
    <t>NN71-0594</t>
  </si>
  <si>
    <t>Martha Stewart</t>
  </si>
  <si>
    <t>Martha Stewart (Bath) 5%</t>
  </si>
  <si>
    <t>Arlene</t>
  </si>
  <si>
    <r>
      <t>Resin  Lotion Pump(w/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stainless steel pump )</t>
    </r>
  </si>
  <si>
    <t>Resin hand painting+embossed /matte</t>
    <phoneticPr fontId="2" type="noConversion"/>
  </si>
  <si>
    <t>3.17x3.17x8.16"</t>
  </si>
  <si>
    <t>Natural</t>
    <phoneticPr fontId="2" type="noConversion"/>
  </si>
  <si>
    <t>MT71-1015</t>
    <phoneticPr fontId="17" type="noConversion"/>
  </si>
  <si>
    <r>
      <t>2 pcs LP+1 pc TBH+1 pc TUM+1 pc SD+1pc CJ+1pc Tray+1pc 2org + 1pc TC+1pc WB+1pc BB+ 1pc Spinner+ 1box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</si>
  <si>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>4.33x2.36x4.45"</t>
  </si>
  <si>
    <t>MT71-1016</t>
  </si>
  <si>
    <t>3.07x3.07x4.45"</t>
  </si>
  <si>
    <t>MT71-1017</t>
  </si>
  <si>
    <t>MT71-1018</t>
  </si>
  <si>
    <t>3.94x3.94x4.72"</t>
  </si>
  <si>
    <t>MT71-1019</t>
  </si>
  <si>
    <t>MT71-1020</t>
  </si>
  <si>
    <t>Resin 2 Hole Organizer</t>
  </si>
  <si>
    <t>MT71-1021</t>
  </si>
  <si>
    <t>MT71-1022</t>
  </si>
  <si>
    <t>MT71-1023</t>
  </si>
  <si>
    <t>3.86x3.86x14.7"</t>
  </si>
  <si>
    <t>MT71-1024</t>
  </si>
  <si>
    <t>Resin Spinner</t>
  </si>
  <si>
    <t>Spinner</t>
    <phoneticPr fontId="2" type="noConversion"/>
  </si>
  <si>
    <t>5.71x5.71x5.12"</t>
  </si>
  <si>
    <t>MT71-1025</t>
  </si>
  <si>
    <t>Hook(12pcs)</t>
    <phoneticPr fontId="2" type="noConversion"/>
  </si>
  <si>
    <t>MT71-1026</t>
  </si>
  <si>
    <t>Ink+Ivy</t>
    <phoneticPr fontId="2" type="noConversion"/>
  </si>
  <si>
    <t>Samson</t>
  </si>
  <si>
    <t>Resin Lotion Pump(w/chrome stainless steel pump )</t>
  </si>
  <si>
    <t>Resin</t>
  </si>
  <si>
    <t>3x3x8.3"</t>
  </si>
  <si>
    <t>Black/white/natural</t>
    <phoneticPr fontId="2" type="noConversion"/>
  </si>
  <si>
    <t>HG71-5334</t>
    <phoneticPr fontId="2" type="noConversion"/>
  </si>
  <si>
    <r>
      <t>2 pcs LP+1 pc TBH+1 pc TUM+1 pc SD+1pc Tray+1pc 2org +1pc WB+1pc BB+ 1box Hook 
10pcs</t>
    </r>
    <r>
      <rPr>
        <sz val="11"/>
        <rFont val="微软雅黑"/>
        <family val="2"/>
        <charset val="134"/>
      </rPr>
      <t>混装入外箱</t>
    </r>
    <phoneticPr fontId="2" type="noConversion"/>
  </si>
  <si>
    <t>Resin Lotion Pump(w/black stainless steel pump )</t>
  </si>
  <si>
    <t>Lotion Pump w/black pump</t>
    <phoneticPr fontId="2" type="noConversion"/>
  </si>
  <si>
    <t>HG71-5335</t>
  </si>
  <si>
    <t>4.3x2.58x4.25"</t>
  </si>
  <si>
    <t>HG71-5336</t>
  </si>
  <si>
    <t>3x3x4.25"</t>
  </si>
  <si>
    <t>HG71-5337</t>
  </si>
  <si>
    <t>5.5x4x1"</t>
  </si>
  <si>
    <t>HG71-5338</t>
  </si>
  <si>
    <t>HG71-5339</t>
  </si>
  <si>
    <t>Resin Bowl Brush+1MM</t>
  </si>
  <si>
    <t>Bowl Brush+1MM</t>
    <phoneticPr fontId="2" type="noConversion"/>
  </si>
  <si>
    <t>HG71-5340</t>
  </si>
  <si>
    <t>HG71-5341</t>
  </si>
  <si>
    <t>HG71-5342</t>
  </si>
  <si>
    <t>HOOKS</t>
  </si>
  <si>
    <t>HG71-5343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</si>
</sst>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1" formatCode="_([$$-409]* #,##0.00_);_([$$-409]* \(#,##0.00\);_([$$-409]* &quot;-&quot;??_);_(@_)"/>
    <numFmt numFmtId="182" formatCode="_(* #,##0_);_(* \(#,##0\);_(* &quot;-&quot;??_);_(@_)"/>
    <numFmt numFmtId="183" formatCode="#,##0_ "/>
    <numFmt numFmtId="184" formatCode="0.0_);[Red]\(0.0\)"/>
    <numFmt numFmtId="185" formatCode="0.0%"/>
    <numFmt numFmtId="186" formatCode="\$#,##0.00"/>
    <numFmt numFmtId="187" formatCode="[$-409]d/mmm;@"/>
    <numFmt numFmtId="188" formatCode="\$#,##0.00;\-\$#,##0.00"/>
    <numFmt numFmtId="189" formatCode="[$¥-804]#,##0.00"/>
    <numFmt numFmtId="190" formatCode="0.000_);[Red]\(0.000\)"/>
    <numFmt numFmtId="191" formatCode="0.00_);[Red]\(0.00\)"/>
  </numFmts>
  <fonts count="1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1"/>
      <color theme="1"/>
      <name val="Calibri"/>
      <family val="2"/>
    </font>
    <font>
      <sz val="11"/>
      <name val="微软雅黑"/>
      <family val="2"/>
      <charset val="134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DEDED"/>
        <bgColor rgb="FFE8E8E8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1" fillId="0" borderId="0"/>
    <xf numFmtId="0" fontId="6" fillId="0" borderId="0"/>
    <xf numFmtId="181" fontId="9" fillId="0" borderId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9" fontId="14" fillId="0" borderId="0"/>
    <xf numFmtId="0" fontId="1" fillId="0" borderId="0"/>
    <xf numFmtId="0" fontId="1" fillId="0" borderId="0"/>
    <xf numFmtId="0" fontId="14" fillId="0" borderId="0"/>
    <xf numFmtId="179" fontId="14" fillId="0" borderId="0"/>
    <xf numFmtId="187" fontId="14" fillId="0" borderId="0">
      <alignment vertical="center"/>
    </xf>
    <xf numFmtId="187" fontId="14" fillId="0" borderId="0">
      <alignment vertical="center"/>
    </xf>
    <xf numFmtId="9" fontId="13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8" fontId="7" fillId="0" borderId="3" xfId="2" applyNumberFormat="1" applyFont="1" applyBorder="1" applyAlignment="1">
      <alignment wrapText="1"/>
    </xf>
    <xf numFmtId="2" fontId="8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6" fontId="7" fillId="4" borderId="3" xfId="2" applyNumberFormat="1" applyFont="1" applyFill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76" fontId="7" fillId="2" borderId="3" xfId="2" applyNumberFormat="1" applyFont="1" applyFill="1" applyBorder="1" applyAlignment="1">
      <alignment wrapText="1"/>
    </xf>
    <xf numFmtId="10" fontId="7" fillId="2" borderId="3" xfId="2" applyNumberFormat="1" applyFont="1" applyFill="1" applyBorder="1" applyAlignment="1">
      <alignment wrapText="1"/>
    </xf>
    <xf numFmtId="176" fontId="8" fillId="6" borderId="3" xfId="2" applyNumberFormat="1" applyFont="1" applyFill="1" applyBorder="1" applyAlignment="1">
      <alignment wrapText="1"/>
    </xf>
    <xf numFmtId="176" fontId="4" fillId="2" borderId="3" xfId="0" applyNumberFormat="1" applyFont="1" applyFill="1" applyBorder="1" applyAlignment="1">
      <alignment horizontal="center" wrapText="1"/>
    </xf>
    <xf numFmtId="2" fontId="7" fillId="0" borderId="3" xfId="2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1" applyBorder="1"/>
    <xf numFmtId="179" fontId="1" fillId="0" borderId="3" xfId="1" applyNumberFormat="1" applyBorder="1"/>
    <xf numFmtId="0" fontId="1" fillId="0" borderId="3" xfId="1" applyBorder="1" applyAlignment="1">
      <alignment horizontal="left"/>
    </xf>
    <xf numFmtId="0" fontId="1" fillId="0" borderId="3" xfId="0" applyFont="1" applyBorder="1"/>
    <xf numFmtId="0" fontId="1" fillId="0" borderId="3" xfId="1" applyBorder="1" applyAlignment="1">
      <alignment wrapText="1"/>
    </xf>
    <xf numFmtId="180" fontId="1" fillId="0" borderId="3" xfId="1" applyNumberFormat="1" applyBorder="1"/>
    <xf numFmtId="178" fontId="0" fillId="8" borderId="3" xfId="0" applyNumberFormat="1" applyFill="1" applyBorder="1"/>
    <xf numFmtId="1" fontId="0" fillId="8" borderId="3" xfId="0" applyNumberFormat="1" applyFill="1" applyBorder="1"/>
    <xf numFmtId="183" fontId="10" fillId="0" borderId="3" xfId="1" applyNumberFormat="1" applyFont="1" applyBorder="1" applyAlignment="1">
      <alignment horizontal="center" wrapText="1"/>
    </xf>
    <xf numFmtId="176" fontId="0" fillId="8" borderId="3" xfId="0" applyNumberFormat="1" applyFill="1" applyBorder="1"/>
    <xf numFmtId="184" fontId="1" fillId="0" borderId="3" xfId="1" applyNumberFormat="1" applyBorder="1" applyAlignment="1">
      <alignment horizontal="right"/>
    </xf>
    <xf numFmtId="185" fontId="1" fillId="0" borderId="3" xfId="1" applyNumberFormat="1" applyBorder="1" applyAlignment="1">
      <alignment horizontal="right"/>
    </xf>
    <xf numFmtId="185" fontId="10" fillId="0" borderId="3" xfId="1" applyNumberFormat="1" applyFont="1" applyBorder="1"/>
    <xf numFmtId="186" fontId="10" fillId="0" borderId="3" xfId="1" applyNumberFormat="1" applyFont="1" applyBorder="1" applyAlignment="1">
      <alignment wrapText="1"/>
    </xf>
    <xf numFmtId="186" fontId="11" fillId="9" borderId="3" xfId="1" applyNumberFormat="1" applyFont="1" applyFill="1" applyBorder="1" applyAlignment="1">
      <alignment wrapText="1"/>
    </xf>
    <xf numFmtId="2" fontId="0" fillId="8" borderId="3" xfId="0" applyNumberFormat="1" applyFill="1" applyBorder="1"/>
    <xf numFmtId="0" fontId="1" fillId="0" borderId="3" xfId="1" applyBorder="1" applyAlignment="1">
      <alignment horizontal="right" wrapText="1"/>
    </xf>
    <xf numFmtId="185" fontId="1" fillId="0" borderId="3" xfId="1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1" fillId="0" borderId="3" xfId="7" applyBorder="1" applyAlignment="1">
      <alignment wrapText="1"/>
    </xf>
    <xf numFmtId="0" fontId="1" fillId="0" borderId="3" xfId="1" applyBorder="1" applyAlignment="1">
      <alignment horizontal="left" wrapText="1"/>
    </xf>
    <xf numFmtId="0" fontId="1" fillId="0" borderId="3" xfId="1" applyBorder="1" applyAlignment="1">
      <alignment horizontal="left" vertical="center" wrapText="1"/>
    </xf>
    <xf numFmtId="189" fontId="1" fillId="0" borderId="3" xfId="8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176" fontId="15" fillId="4" borderId="3" xfId="9" applyNumberFormat="1" applyFont="1" applyFill="1" applyBorder="1" applyAlignment="1">
      <alignment wrapText="1"/>
    </xf>
    <xf numFmtId="184" fontId="1" fillId="0" borderId="3" xfId="1" applyNumberFormat="1" applyBorder="1" applyAlignment="1">
      <alignment horizontal="left"/>
    </xf>
    <xf numFmtId="2" fontId="0" fillId="0" borderId="3" xfId="0" applyNumberFormat="1" applyBorder="1" applyAlignment="1">
      <alignment wrapText="1"/>
    </xf>
    <xf numFmtId="1" fontId="1" fillId="0" borderId="3" xfId="1" applyNumberFormat="1" applyBorder="1" applyAlignment="1">
      <alignment vertical="center" wrapText="1"/>
    </xf>
    <xf numFmtId="2" fontId="10" fillId="0" borderId="3" xfId="1" applyNumberFormat="1" applyFont="1" applyBorder="1" applyAlignment="1">
      <alignment wrapText="1"/>
    </xf>
    <xf numFmtId="176" fontId="0" fillId="8" borderId="3" xfId="0" applyNumberFormat="1" applyFill="1" applyBorder="1" applyAlignment="1">
      <alignment wrapText="1"/>
    </xf>
    <xf numFmtId="9" fontId="10" fillId="0" borderId="3" xfId="1" applyNumberFormat="1" applyFont="1" applyBorder="1" applyAlignment="1">
      <alignment horizontal="center" wrapText="1"/>
    </xf>
    <xf numFmtId="10" fontId="10" fillId="0" borderId="3" xfId="1" applyNumberFormat="1" applyFont="1" applyBorder="1" applyAlignment="1">
      <alignment wrapText="1"/>
    </xf>
    <xf numFmtId="10" fontId="0" fillId="8" borderId="3" xfId="5" applyNumberFormat="1" applyFont="1" applyFill="1" applyBorder="1" applyAlignment="1">
      <alignment wrapText="1"/>
    </xf>
    <xf numFmtId="1" fontId="1" fillId="0" borderId="3" xfId="1" applyNumberFormat="1" applyBorder="1" applyAlignment="1">
      <alignment horizontal="right" vertical="center" wrapText="1"/>
    </xf>
    <xf numFmtId="0" fontId="10" fillId="10" borderId="3" xfId="10" applyFont="1" applyFill="1" applyBorder="1" applyAlignment="1">
      <alignment horizontal="left" vertical="center" wrapText="1"/>
    </xf>
    <xf numFmtId="0" fontId="1" fillId="0" borderId="3" xfId="6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6" fillId="2" borderId="3" xfId="0" applyFont="1" applyFill="1" applyBorder="1"/>
    <xf numFmtId="186" fontId="4" fillId="4" borderId="3" xfId="1" applyNumberFormat="1" applyFont="1" applyFill="1" applyBorder="1"/>
    <xf numFmtId="184" fontId="1" fillId="0" borderId="3" xfId="1" applyNumberFormat="1" applyBorder="1" applyAlignment="1">
      <alignment horizontal="left" vertical="center"/>
    </xf>
    <xf numFmtId="182" fontId="1" fillId="0" borderId="3" xfId="1" applyNumberFormat="1" applyBorder="1" applyAlignment="1">
      <alignment horizontal="left" vertical="center"/>
    </xf>
    <xf numFmtId="2" fontId="1" fillId="0" borderId="3" xfId="1" applyNumberFormat="1" applyBorder="1"/>
    <xf numFmtId="183" fontId="1" fillId="0" borderId="3" xfId="1" applyNumberFormat="1" applyBorder="1" applyAlignment="1">
      <alignment horizontal="center"/>
    </xf>
    <xf numFmtId="185" fontId="1" fillId="0" borderId="3" xfId="1" applyNumberFormat="1" applyBorder="1"/>
    <xf numFmtId="186" fontId="1" fillId="0" borderId="3" xfId="1" applyNumberFormat="1" applyBorder="1"/>
    <xf numFmtId="0" fontId="1" fillId="0" borderId="3" xfId="1" applyBorder="1" applyAlignment="1">
      <alignment horizontal="right" vertical="center"/>
    </xf>
    <xf numFmtId="0" fontId="0" fillId="0" borderId="5" xfId="0" applyBorder="1" applyAlignment="1">
      <alignment wrapText="1"/>
    </xf>
    <xf numFmtId="187" fontId="1" fillId="0" borderId="3" xfId="1" applyNumberFormat="1" applyBorder="1" applyAlignment="1">
      <alignment horizontal="left" vertical="center"/>
    </xf>
    <xf numFmtId="187" fontId="10" fillId="0" borderId="3" xfId="1" applyNumberFormat="1" applyFont="1" applyBorder="1" applyAlignment="1">
      <alignment horizontal="left" vertical="center"/>
    </xf>
    <xf numFmtId="186" fontId="4" fillId="4" borderId="3" xfId="1" applyNumberFormat="1" applyFont="1" applyFill="1" applyBorder="1" applyAlignment="1">
      <alignment wrapText="1"/>
    </xf>
    <xf numFmtId="2" fontId="1" fillId="0" borderId="3" xfId="1" applyNumberFormat="1" applyBorder="1" applyAlignment="1">
      <alignment wrapText="1"/>
    </xf>
    <xf numFmtId="185" fontId="1" fillId="0" borderId="3" xfId="1" applyNumberFormat="1" applyBorder="1" applyAlignment="1">
      <alignment wrapText="1"/>
    </xf>
    <xf numFmtId="186" fontId="1" fillId="0" borderId="3" xfId="1" applyNumberFormat="1" applyBorder="1" applyAlignment="1">
      <alignment wrapText="1"/>
    </xf>
    <xf numFmtId="176" fontId="4" fillId="4" borderId="1" xfId="0" applyNumberFormat="1" applyFont="1" applyFill="1" applyBorder="1" applyAlignment="1">
      <alignment wrapText="1"/>
    </xf>
    <xf numFmtId="184" fontId="10" fillId="0" borderId="3" xfId="0" applyNumberFormat="1" applyFont="1" applyBorder="1" applyAlignment="1">
      <alignment horizontal="left" vertical="center"/>
    </xf>
    <xf numFmtId="176" fontId="4" fillId="4" borderId="3" xfId="1" applyNumberFormat="1" applyFont="1" applyFill="1" applyBorder="1" applyAlignment="1">
      <alignment wrapText="1"/>
    </xf>
    <xf numFmtId="179" fontId="1" fillId="0" borderId="3" xfId="1" applyNumberFormat="1" applyBorder="1" applyAlignment="1">
      <alignment vertical="center" wrapText="1"/>
    </xf>
    <xf numFmtId="182" fontId="1" fillId="0" borderId="3" xfId="1" applyNumberFormat="1" applyBorder="1" applyAlignment="1">
      <alignment vertical="center"/>
    </xf>
    <xf numFmtId="180" fontId="10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80" fontId="1" fillId="0" borderId="2" xfId="0" applyNumberFormat="1" applyFont="1" applyBorder="1" applyAlignment="1">
      <alignment horizontal="left" vertical="center"/>
    </xf>
    <xf numFmtId="26" fontId="15" fillId="4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wrapText="1"/>
    </xf>
    <xf numFmtId="0" fontId="1" fillId="0" borderId="3" xfId="1" applyBorder="1" applyAlignment="1">
      <alignment vertical="center" wrapText="1"/>
    </xf>
    <xf numFmtId="0" fontId="1" fillId="0" borderId="2" xfId="0" applyFont="1" applyBorder="1"/>
    <xf numFmtId="184" fontId="1" fillId="0" borderId="3" xfId="1" applyNumberFormat="1" applyBorder="1" applyAlignment="1">
      <alignment horizontal="left" vertical="center" wrapText="1"/>
    </xf>
    <xf numFmtId="182" fontId="1" fillId="0" borderId="3" xfId="1" applyNumberFormat="1" applyBorder="1" applyAlignment="1">
      <alignment horizontal="left" vertical="center" wrapText="1"/>
    </xf>
    <xf numFmtId="178" fontId="0" fillId="8" borderId="2" xfId="0" applyNumberFormat="1" applyFill="1" applyBorder="1"/>
    <xf numFmtId="1" fontId="0" fillId="8" borderId="2" xfId="0" applyNumberFormat="1" applyFill="1" applyBorder="1"/>
    <xf numFmtId="176" fontId="0" fillId="8" borderId="2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  <xf numFmtId="0" fontId="1" fillId="0" borderId="3" xfId="1" applyBorder="1" applyAlignment="1">
      <alignment horizontal="right" vertical="center" wrapText="1"/>
    </xf>
    <xf numFmtId="176" fontId="0" fillId="8" borderId="2" xfId="0" applyNumberFormat="1" applyFill="1" applyBorder="1"/>
    <xf numFmtId="2" fontId="0" fillId="8" borderId="2" xfId="0" applyNumberFormat="1" applyFill="1" applyBorder="1"/>
    <xf numFmtId="0" fontId="0" fillId="0" borderId="4" xfId="0" applyBorder="1" applyAlignment="1">
      <alignment wrapText="1"/>
    </xf>
    <xf numFmtId="0" fontId="1" fillId="0" borderId="3" xfId="11" applyFont="1" applyBorder="1" applyAlignment="1">
      <alignment horizontal="left" vertical="center" wrapText="1"/>
    </xf>
    <xf numFmtId="179" fontId="10" fillId="0" borderId="3" xfId="12" applyFont="1" applyBorder="1" applyAlignment="1">
      <alignment horizontal="left" vertical="center" wrapText="1"/>
    </xf>
    <xf numFmtId="180" fontId="1" fillId="0" borderId="3" xfId="0" applyNumberFormat="1" applyFont="1" applyBorder="1" applyAlignment="1">
      <alignment horizontal="left" vertical="center"/>
    </xf>
    <xf numFmtId="188" fontId="4" fillId="4" borderId="1" xfId="0" applyNumberFormat="1" applyFont="1" applyFill="1" applyBorder="1" applyAlignment="1">
      <alignment horizontal="right" vertical="center"/>
    </xf>
    <xf numFmtId="184" fontId="1" fillId="0" borderId="3" xfId="0" applyNumberFormat="1" applyFont="1" applyBorder="1" applyAlignment="1">
      <alignment horizontal="left" vertical="center"/>
    </xf>
    <xf numFmtId="187" fontId="10" fillId="0" borderId="3" xfId="0" applyNumberFormat="1" applyFont="1" applyBorder="1" applyAlignment="1">
      <alignment horizontal="left" vertical="center"/>
    </xf>
    <xf numFmtId="190" fontId="1" fillId="0" borderId="3" xfId="13" applyNumberFormat="1" applyFont="1" applyBorder="1" applyAlignment="1">
      <alignment horizontal="left" vertical="center" wrapText="1"/>
    </xf>
    <xf numFmtId="176" fontId="4" fillId="4" borderId="3" xfId="0" applyNumberFormat="1" applyFont="1" applyFill="1" applyBorder="1" applyAlignment="1">
      <alignment wrapText="1"/>
    </xf>
    <xf numFmtId="191" fontId="1" fillId="0" borderId="3" xfId="14" applyNumberFormat="1" applyFont="1" applyBorder="1" applyAlignment="1">
      <alignment horizontal="left" vertical="center" wrapText="1"/>
    </xf>
    <xf numFmtId="191" fontId="1" fillId="11" borderId="3" xfId="14" applyNumberFormat="1" applyFont="1" applyFill="1" applyBorder="1" applyAlignment="1">
      <alignment horizontal="left" vertical="center" wrapText="1"/>
    </xf>
    <xf numFmtId="184" fontId="1" fillId="0" borderId="3" xfId="14" applyNumberFormat="1" applyFont="1" applyBorder="1" applyAlignment="1">
      <alignment horizontal="left" vertical="center" wrapText="1"/>
    </xf>
    <xf numFmtId="184" fontId="1" fillId="0" borderId="3" xfId="1" applyNumberFormat="1" applyBorder="1" applyAlignment="1">
      <alignment vertical="center"/>
    </xf>
    <xf numFmtId="186" fontId="11" fillId="4" borderId="3" xfId="1" applyNumberFormat="1" applyFont="1" applyFill="1" applyBorder="1"/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188" fontId="15" fillId="4" borderId="1" xfId="0" applyNumberFormat="1" applyFont="1" applyFill="1" applyBorder="1" applyAlignment="1">
      <alignment horizontal="right" vertical="center"/>
    </xf>
    <xf numFmtId="184" fontId="10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/>
    </xf>
    <xf numFmtId="0" fontId="1" fillId="0" borderId="3" xfId="11" applyFont="1" applyBorder="1" applyAlignment="1">
      <alignment horizontal="left" vertical="center"/>
    </xf>
    <xf numFmtId="186" fontId="4" fillId="4" borderId="3" xfId="1" applyNumberFormat="1" applyFont="1" applyFill="1" applyBorder="1" applyAlignment="1">
      <alignment horizontal="right"/>
    </xf>
    <xf numFmtId="186" fontId="11" fillId="4" borderId="3" xfId="1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vertical="center"/>
    </xf>
    <xf numFmtId="184" fontId="1" fillId="7" borderId="3" xfId="14" applyNumberFormat="1" applyFont="1" applyFill="1" applyBorder="1" applyAlignment="1">
      <alignment horizontal="left" vertical="center" wrapText="1"/>
    </xf>
    <xf numFmtId="184" fontId="1" fillId="7" borderId="3" xfId="1" applyNumberFormat="1" applyFill="1" applyBorder="1" applyAlignment="1">
      <alignment horizontal="left" vertical="center"/>
    </xf>
    <xf numFmtId="0" fontId="1" fillId="12" borderId="3" xfId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6" fontId="4" fillId="4" borderId="3" xfId="1" applyNumberFormat="1" applyFont="1" applyFill="1" applyBorder="1"/>
    <xf numFmtId="0" fontId="1" fillId="0" borderId="0" xfId="0" applyFont="1" applyAlignment="1">
      <alignment horizontal="left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77" fontId="0" fillId="0" borderId="2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184" fontId="1" fillId="0" borderId="3" xfId="1" applyNumberForma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</cellXfs>
  <cellStyles count="16">
    <cellStyle name="Normal 2" xfId="1" xr:uid="{37C173BE-6335-44C3-B626-CC65937CE75A}"/>
    <cellStyle name="Normal 2 18 2" xfId="2" xr:uid="{96D37A9A-971F-4B8D-9F4F-30747BC5139A}"/>
    <cellStyle name="Normal 2 2" xfId="10" xr:uid="{87419721-6635-40FD-A5E8-3F951D1F4767}"/>
    <cellStyle name="Normal 2 2 2" xfId="8" xr:uid="{190BA1D0-7B4E-4781-899C-95B44E6B215E}"/>
    <cellStyle name="Normal 2 53" xfId="3" xr:uid="{F5A96B78-612F-49FE-8E0C-DF33F8E3E15F}"/>
    <cellStyle name="Normal 3" xfId="7" xr:uid="{F1286711-7B0B-4D0A-9B8D-BB1952BC245A}"/>
    <cellStyle name="Normal 4 2" xfId="6" xr:uid="{E8405176-48E5-480C-BA6C-B5EBE44C3D1F}"/>
    <cellStyle name="Normal 6" xfId="9" xr:uid="{79E4D25F-9AB0-43CC-AFEC-68112BC4C16D}"/>
    <cellStyle name="Percent 2" xfId="5" xr:uid="{4C01ECC5-1E79-4421-BE67-446DC053EABA}"/>
    <cellStyle name="百分比 3" xfId="15" xr:uid="{379E4B29-D496-472C-BFED-937E918C5417}"/>
    <cellStyle name="常规" xfId="0" builtinId="0"/>
    <cellStyle name="常规 54" xfId="4" xr:uid="{BC2CCF52-2D94-4C5B-BCCC-86DD32781C99}"/>
    <cellStyle name="常规_quotation-Mercury  3.22.2011 (for BBB) 2" xfId="13" xr:uid="{EA44F706-9605-4F05-B436-3D75131FE613}"/>
    <cellStyle name="常规_quotation-Mercury  3.22.2011 (for BBB) 2 3 2" xfId="12" xr:uid="{746434B4-8798-4E48-B24A-2DCD8100B67B}"/>
    <cellStyle name="常规_quotation-Mercury  3.22.2011 (for BBB)_BBB Spring 12 Styleout Belize - Heather 102111 2 2" xfId="11" xr:uid="{DE7BA13A-1588-4D0F-8978-05A5FC1D1C3C}"/>
    <cellStyle name="常规_TSS-TARGET Holiday 09 D67 Better damask Table linen--90327 (3)" xfId="14" xr:uid="{86A87AD8-C134-4E0B-9682-949BA5525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29882</xdr:colOff>
      <xdr:row>10</xdr:row>
      <xdr:rowOff>82176</xdr:rowOff>
    </xdr:from>
    <xdr:to>
      <xdr:col>1</xdr:col>
      <xdr:colOff>762000</xdr:colOff>
      <xdr:row>12</xdr:row>
      <xdr:rowOff>38830</xdr:rowOff>
    </xdr:to>
    <xdr:pic>
      <xdr:nvPicPr>
        <xdr:cNvPr id="5" name="Image 1" descr="Picture">
          <a:extLst>
            <a:ext uri="{FF2B5EF4-FFF2-40B4-BE49-F238E27FC236}">
              <a16:creationId xmlns:a16="http://schemas.microsoft.com/office/drawing/2014/main" id="{02249F43-1B1B-4C2A-83DA-D3F45D49931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1082" y="6413126"/>
          <a:ext cx="732118" cy="3757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44823</xdr:colOff>
      <xdr:row>23</xdr:row>
      <xdr:rowOff>74706</xdr:rowOff>
    </xdr:from>
    <xdr:to>
      <xdr:col>1</xdr:col>
      <xdr:colOff>724646</xdr:colOff>
      <xdr:row>25</xdr:row>
      <xdr:rowOff>172262</xdr:rowOff>
    </xdr:to>
    <xdr:pic>
      <xdr:nvPicPr>
        <xdr:cNvPr id="6" name="Image 2" descr="Picture">
          <a:extLst>
            <a:ext uri="{FF2B5EF4-FFF2-40B4-BE49-F238E27FC236}">
              <a16:creationId xmlns:a16="http://schemas.microsoft.com/office/drawing/2014/main" id="{2330D47C-2414-421D-B191-E3AF4C5E6B7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56023" y="9313956"/>
          <a:ext cx="679823" cy="5166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29882</xdr:colOff>
      <xdr:row>36</xdr:row>
      <xdr:rowOff>74706</xdr:rowOff>
    </xdr:from>
    <xdr:to>
      <xdr:col>1</xdr:col>
      <xdr:colOff>762000</xdr:colOff>
      <xdr:row>38</xdr:row>
      <xdr:rowOff>136090</xdr:rowOff>
    </xdr:to>
    <xdr:pic>
      <xdr:nvPicPr>
        <xdr:cNvPr id="7" name="Image 10" descr="Picture">
          <a:extLst>
            <a:ext uri="{FF2B5EF4-FFF2-40B4-BE49-F238E27FC236}">
              <a16:creationId xmlns:a16="http://schemas.microsoft.com/office/drawing/2014/main" id="{B3849619-72A2-4594-BA3D-DFA16F64A445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41082" y="12349256"/>
          <a:ext cx="732118" cy="54398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29883</xdr:colOff>
      <xdr:row>47</xdr:row>
      <xdr:rowOff>179294</xdr:rowOff>
    </xdr:from>
    <xdr:to>
      <xdr:col>1</xdr:col>
      <xdr:colOff>874935</xdr:colOff>
      <xdr:row>50</xdr:row>
      <xdr:rowOff>31944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1A9E79A6-7CE4-47E7-B563-4E2F2A656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1083" y="15158944"/>
          <a:ext cx="845052" cy="4813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506868</xdr:colOff>
      <xdr:row>46</xdr:row>
      <xdr:rowOff>58167</xdr:rowOff>
    </xdr:from>
    <xdr:to>
      <xdr:col>1</xdr:col>
      <xdr:colOff>776941</xdr:colOff>
      <xdr:row>47</xdr:row>
      <xdr:rowOff>135318</xdr:rowOff>
    </xdr:to>
    <xdr:pic>
      <xdr:nvPicPr>
        <xdr:cNvPr id="9" name="图片 36">
          <a:extLst>
            <a:ext uri="{FF2B5EF4-FFF2-40B4-BE49-F238E27FC236}">
              <a16:creationId xmlns:a16="http://schemas.microsoft.com/office/drawing/2014/main" id="{2A2E2702-12F7-4979-9EB3-111210A1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8068" y="14828267"/>
          <a:ext cx="270073" cy="286701"/>
        </a:xfrm>
        <a:prstGeom prst="rect">
          <a:avLst/>
        </a:prstGeom>
      </xdr:spPr>
    </xdr:pic>
    <xdr:clientData/>
  </xdr:twoCellAnchor>
  <xdr:twoCellAnchor>
    <xdr:from>
      <xdr:col>1</xdr:col>
      <xdr:colOff>7471</xdr:colOff>
      <xdr:row>58</xdr:row>
      <xdr:rowOff>89645</xdr:rowOff>
    </xdr:from>
    <xdr:to>
      <xdr:col>1</xdr:col>
      <xdr:colOff>882539</xdr:colOff>
      <xdr:row>59</xdr:row>
      <xdr:rowOff>160086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E2FFC2ED-58CF-48CD-95BE-E4FED52A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8671" y="17558495"/>
          <a:ext cx="875068" cy="27999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102832</xdr:colOff>
      <xdr:row>61</xdr:row>
      <xdr:rowOff>52294</xdr:rowOff>
    </xdr:from>
    <xdr:to>
      <xdr:col>1</xdr:col>
      <xdr:colOff>769713</xdr:colOff>
      <xdr:row>63</xdr:row>
      <xdr:rowOff>108852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A8B5CF3E-F86A-4A5D-AE33-05F95939B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14032" y="18149794"/>
          <a:ext cx="666881" cy="47565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428588</xdr:colOff>
      <xdr:row>54</xdr:row>
      <xdr:rowOff>14941</xdr:rowOff>
    </xdr:from>
    <xdr:to>
      <xdr:col>1</xdr:col>
      <xdr:colOff>828638</xdr:colOff>
      <xdr:row>57</xdr:row>
      <xdr:rowOff>65626</xdr:rowOff>
    </xdr:to>
    <xdr:pic>
      <xdr:nvPicPr>
        <xdr:cNvPr id="12" name="图片 5" descr="图片包含 室内, 杯子, 桌子, 小&#10;&#10;AI 生成的内容可能不正确。">
          <a:extLst>
            <a:ext uri="{FF2B5EF4-FFF2-40B4-BE49-F238E27FC236}">
              <a16:creationId xmlns:a16="http://schemas.microsoft.com/office/drawing/2014/main" id="{F30DC9BD-5A22-4C13-ABEA-61EBC7E7F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9788" y="16645591"/>
          <a:ext cx="400050" cy="679335"/>
        </a:xfrm>
        <a:prstGeom prst="rect">
          <a:avLst/>
        </a:prstGeom>
      </xdr:spPr>
    </xdr:pic>
    <xdr:clientData/>
  </xdr:twoCellAnchor>
  <xdr:twoCellAnchor>
    <xdr:from>
      <xdr:col>1</xdr:col>
      <xdr:colOff>74707</xdr:colOff>
      <xdr:row>72</xdr:row>
      <xdr:rowOff>24797</xdr:rowOff>
    </xdr:from>
    <xdr:to>
      <xdr:col>1</xdr:col>
      <xdr:colOff>836707</xdr:colOff>
      <xdr:row>73</xdr:row>
      <xdr:rowOff>153686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7DF2999F-A67E-4E3B-BA70-EC77766AB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5907" y="23310247"/>
          <a:ext cx="762000" cy="3384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444219</xdr:colOff>
      <xdr:row>65</xdr:row>
      <xdr:rowOff>82179</xdr:rowOff>
    </xdr:from>
    <xdr:to>
      <xdr:col>1</xdr:col>
      <xdr:colOff>813462</xdr:colOff>
      <xdr:row>68</xdr:row>
      <xdr:rowOff>29536</xdr:rowOff>
    </xdr:to>
    <xdr:pic>
      <xdr:nvPicPr>
        <xdr:cNvPr id="15" name="Picture 2" descr="IMG_2201">
          <a:extLst>
            <a:ext uri="{FF2B5EF4-FFF2-40B4-BE49-F238E27FC236}">
              <a16:creationId xmlns:a16="http://schemas.microsoft.com/office/drawing/2014/main" id="{8E3381AE-8EBB-4154-882E-1267455C4D57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1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52037" y="22004161"/>
          <a:ext cx="576007" cy="369243"/>
        </a:xfrm>
        <a:prstGeom prst="rect">
          <a:avLst/>
        </a:prstGeom>
      </xdr:spPr>
    </xdr:pic>
    <xdr:clientData/>
  </xdr:twoCellAnchor>
  <xdr:twoCellAnchor editAs="oneCell">
    <xdr:from>
      <xdr:col>1</xdr:col>
      <xdr:colOff>71989</xdr:colOff>
      <xdr:row>80</xdr:row>
      <xdr:rowOff>100514</xdr:rowOff>
    </xdr:from>
    <xdr:to>
      <xdr:col>1</xdr:col>
      <xdr:colOff>841459</xdr:colOff>
      <xdr:row>82</xdr:row>
      <xdr:rowOff>93873</xdr:rowOff>
    </xdr:to>
    <xdr:pic>
      <xdr:nvPicPr>
        <xdr:cNvPr id="16" name="Image 21" descr="Picture">
          <a:extLst>
            <a:ext uri="{FF2B5EF4-FFF2-40B4-BE49-F238E27FC236}">
              <a16:creationId xmlns:a16="http://schemas.microsoft.com/office/drawing/2014/main" id="{2FCE4F3B-8FA9-41FC-80D1-C0A1AE8CAFD6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787807" y="17938241"/>
          <a:ext cx="769470" cy="408996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lahome1-my.sharepoint.com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9AA3-C5FF-4281-AE6E-B1FB8D58D1D4}">
  <dimension ref="A1:BH87"/>
  <sheetViews>
    <sheetView tabSelected="1" topLeftCell="S1" zoomScale="55" zoomScaleNormal="55" workbookViewId="0">
      <pane ySplit="1" topLeftCell="A55" activePane="bottomLeft" state="frozen"/>
      <selection activeCell="AP1" sqref="AP1"/>
      <selection pane="bottomLeft" activeCell="AK78" sqref="AK78"/>
    </sheetView>
  </sheetViews>
  <sheetFormatPr defaultColWidth="9.1796875" defaultRowHeight="14.5" x14ac:dyDescent="0.35"/>
  <cols>
    <col min="1" max="1" width="10.1796875" style="1" customWidth="1"/>
    <col min="2" max="2" width="13" style="2" customWidth="1"/>
    <col min="3" max="3" width="8.453125" style="2" customWidth="1"/>
    <col min="4" max="4" width="18.6328125" style="2" customWidth="1"/>
    <col min="5" max="5" width="20.26953125" style="2" customWidth="1"/>
    <col min="6" max="6" width="18.453125" style="2" customWidth="1"/>
    <col min="7" max="7" width="13.1796875" style="2" customWidth="1"/>
    <col min="8" max="8" width="22.81640625" style="2" customWidth="1"/>
    <col min="9" max="9" width="27.1796875" style="2" customWidth="1"/>
    <col min="10" max="10" width="14.54296875" style="2" customWidth="1"/>
    <col min="11" max="11" width="13.1796875" style="3" customWidth="1"/>
    <col min="12" max="12" width="16.54296875" style="2" customWidth="1"/>
    <col min="13" max="13" width="15" style="2" customWidth="1"/>
    <col min="14" max="14" width="6.1796875" style="2" hidden="1" customWidth="1"/>
    <col min="15" max="16" width="14.81640625" style="2" customWidth="1"/>
    <col min="17" max="17" width="8.81640625" style="2" customWidth="1"/>
    <col min="18" max="18" width="8.54296875" style="5" customWidth="1"/>
    <col min="19" max="20" width="9.453125" style="2" customWidth="1"/>
    <col min="21" max="21" width="8.1796875" style="140" customWidth="1"/>
    <col min="22" max="22" width="8.7265625" style="140" customWidth="1"/>
    <col min="23" max="23" width="8.54296875" style="140" customWidth="1"/>
    <col min="24" max="24" width="8.1796875" style="140" customWidth="1"/>
    <col min="25" max="25" width="8.7265625" style="140" customWidth="1"/>
    <col min="26" max="26" width="7.1796875" style="140" customWidth="1"/>
    <col min="27" max="27" width="9" style="141" customWidth="1"/>
    <col min="28" max="28" width="6.26953125" style="142" customWidth="1"/>
    <col min="29" max="29" width="14.7265625" style="143" customWidth="1"/>
    <col min="30" max="30" width="10" style="141" customWidth="1"/>
    <col min="31" max="31" width="11.81640625" style="142" customWidth="1"/>
    <col min="32" max="32" width="11.54296875" style="2" customWidth="1"/>
    <col min="33" max="33" width="8.81640625" style="5" customWidth="1"/>
    <col min="34" max="34" width="14" style="2" customWidth="1"/>
    <col min="35" max="35" width="8.453125" style="4" customWidth="1"/>
    <col min="36" max="36" width="9" style="5" customWidth="1"/>
    <col min="37" max="37" width="8.453125" style="5" customWidth="1"/>
    <col min="38" max="38" width="7.81640625" style="4" customWidth="1"/>
    <col min="39" max="39" width="10.54296875" style="5" customWidth="1"/>
    <col min="40" max="40" width="8.1796875" style="4" customWidth="1"/>
    <col min="41" max="42" width="9.26953125" style="5" customWidth="1"/>
    <col min="43" max="43" width="11.54296875" style="4" customWidth="1"/>
    <col min="44" max="44" width="10.81640625" style="5" customWidth="1"/>
    <col min="45" max="45" width="7.81640625" style="5" customWidth="1"/>
    <col min="46" max="46" width="9.54296875" style="5" customWidth="1"/>
    <col min="47" max="47" width="7.7265625" style="5" customWidth="1"/>
    <col min="48" max="48" width="12.1796875" style="5" customWidth="1"/>
    <col min="49" max="49" width="9.1796875" style="2" customWidth="1"/>
    <col min="50" max="51" width="9.1796875" style="2"/>
    <col min="52" max="53" width="14.1796875" style="5" customWidth="1"/>
    <col min="54" max="54" width="11.81640625" style="5" customWidth="1"/>
    <col min="55" max="16384" width="9.1796875" style="2"/>
  </cols>
  <sheetData>
    <row r="1" spans="1:60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7" t="s">
        <v>31</v>
      </c>
      <c r="AG1" s="21" t="s">
        <v>32</v>
      </c>
      <c r="AH1" s="7" t="s">
        <v>33</v>
      </c>
      <c r="AI1" s="22" t="s">
        <v>34</v>
      </c>
      <c r="AJ1" s="23" t="s">
        <v>35</v>
      </c>
      <c r="AK1" s="21" t="s">
        <v>36</v>
      </c>
      <c r="AL1" s="22" t="s">
        <v>37</v>
      </c>
      <c r="AM1" s="21" t="s">
        <v>38</v>
      </c>
      <c r="AN1" s="22" t="s">
        <v>39</v>
      </c>
      <c r="AO1" s="21" t="s">
        <v>40</v>
      </c>
      <c r="AP1" s="24" t="s">
        <v>41</v>
      </c>
      <c r="AQ1" s="22" t="s">
        <v>42</v>
      </c>
      <c r="AR1" s="21" t="s">
        <v>43</v>
      </c>
      <c r="AS1" s="21" t="s">
        <v>44</v>
      </c>
      <c r="AT1" s="25" t="s">
        <v>45</v>
      </c>
      <c r="AU1" s="26" t="s">
        <v>46</v>
      </c>
      <c r="AV1" s="27" t="s">
        <v>47</v>
      </c>
      <c r="AW1" s="28" t="s">
        <v>48</v>
      </c>
      <c r="AX1" s="26" t="s">
        <v>49</v>
      </c>
      <c r="AY1" s="7" t="s">
        <v>50</v>
      </c>
      <c r="AZ1" s="21" t="s">
        <v>51</v>
      </c>
      <c r="BA1" s="21" t="s">
        <v>52</v>
      </c>
      <c r="BB1" s="21" t="s">
        <v>53</v>
      </c>
      <c r="BC1" s="29" t="s">
        <v>54</v>
      </c>
      <c r="BD1" s="30" t="s">
        <v>55</v>
      </c>
      <c r="BE1" s="30" t="s">
        <v>56</v>
      </c>
      <c r="BF1" s="31" t="s">
        <v>57</v>
      </c>
      <c r="BG1" s="31" t="s">
        <v>58</v>
      </c>
      <c r="BH1" s="31" t="s">
        <v>59</v>
      </c>
    </row>
    <row r="2" spans="1:60" ht="19.5" customHeight="1" x14ac:dyDescent="0.35">
      <c r="A2" s="32">
        <v>14</v>
      </c>
      <c r="B2" s="144"/>
      <c r="C2" s="52"/>
      <c r="D2" s="52" t="s">
        <v>77</v>
      </c>
      <c r="E2" s="33" t="s">
        <v>78</v>
      </c>
      <c r="F2" s="33" t="s">
        <v>62</v>
      </c>
      <c r="G2" s="53" t="s">
        <v>79</v>
      </c>
      <c r="H2" s="54" t="s">
        <v>80</v>
      </c>
      <c r="I2" s="54" t="s">
        <v>81</v>
      </c>
      <c r="J2" s="55" t="s">
        <v>63</v>
      </c>
      <c r="K2" s="56" t="s">
        <v>63</v>
      </c>
      <c r="L2" s="55" t="s">
        <v>82</v>
      </c>
      <c r="M2" s="57" t="s">
        <v>83</v>
      </c>
      <c r="N2" s="52"/>
      <c r="O2" s="58" t="s">
        <v>84</v>
      </c>
      <c r="P2" s="52"/>
      <c r="Q2" s="33" t="s">
        <v>65</v>
      </c>
      <c r="R2" s="59">
        <v>2.35</v>
      </c>
      <c r="S2" s="33" t="s">
        <v>66</v>
      </c>
      <c r="T2" s="37" t="s">
        <v>85</v>
      </c>
      <c r="U2" s="151">
        <v>32.5</v>
      </c>
      <c r="V2" s="151">
        <v>21.5</v>
      </c>
      <c r="W2" s="151">
        <v>28.5</v>
      </c>
      <c r="X2" s="60">
        <v>8</v>
      </c>
      <c r="Y2" s="60">
        <v>8</v>
      </c>
      <c r="Z2" s="60">
        <v>21</v>
      </c>
      <c r="AA2" s="61">
        <v>8</v>
      </c>
      <c r="AB2" s="62">
        <v>2</v>
      </c>
      <c r="AC2" s="40">
        <f t="shared" ref="AC2:AC49" si="0">IF(X2="","",X2*Y2*Z2/1000000)</f>
        <v>1.3439999999999999E-3</v>
      </c>
      <c r="AD2" s="63">
        <v>63</v>
      </c>
      <c r="AE2" s="41">
        <f t="shared" ref="AE2:AE49" si="1">IF(AB2="","",AD2/AC2*AB2)</f>
        <v>93750</v>
      </c>
      <c r="AF2" s="42">
        <v>2650</v>
      </c>
      <c r="AG2" s="64">
        <f t="shared" ref="AG2:AG54" si="2">IF(ISERROR(AF2/AE2),"",AF2/AE2)</f>
        <v>2.8266666666666666E-2</v>
      </c>
      <c r="AH2" s="44" t="s">
        <v>86</v>
      </c>
      <c r="AI2" s="45">
        <v>0.16800000000000001</v>
      </c>
      <c r="AJ2" s="64">
        <f t="shared" ref="AJ2:AJ19" si="3">IF(ISERROR(R2*AI2),"",R2*AI2)</f>
        <v>0.39480000000000004</v>
      </c>
      <c r="AK2" s="64">
        <f t="shared" ref="AK2:AK19" si="4">IF(ISERROR(R2+AG2+AJ2),"",R2+AG2+AJ2)</f>
        <v>2.7730666666666668</v>
      </c>
      <c r="AL2" s="46">
        <v>0</v>
      </c>
      <c r="AM2" s="64">
        <f t="shared" ref="AM2:AM19" si="5">IF(ISERROR(AV2*AL2),"",AV2*AL2)</f>
        <v>0</v>
      </c>
      <c r="AN2" s="65">
        <v>0.05</v>
      </c>
      <c r="AO2" s="64">
        <f t="shared" ref="AO2:AO48" si="6">IF(ISERROR(AV2*AN2),"",AV2*AN2)</f>
        <v>0.22000000000000003</v>
      </c>
      <c r="AP2" s="6">
        <v>0</v>
      </c>
      <c r="AQ2" s="46">
        <v>0</v>
      </c>
      <c r="AR2" s="47">
        <f t="shared" ref="AR2:AR6" si="7">IF(ISERROR(AV2*AQ2),"",AV2*AQ2)</f>
        <v>0</v>
      </c>
      <c r="AS2" s="47">
        <f t="shared" ref="AS2:AS6" si="8">IF(ISERROR(AM2+AO2+AR2),"",AM2+AO2+AR2)</f>
        <v>0.22000000000000003</v>
      </c>
      <c r="AT2" s="47">
        <f t="shared" ref="AT2:AT6" si="9">IF(ISERROR(AK2+AS2),"",AK2+AS2)</f>
        <v>2.993066666666667</v>
      </c>
      <c r="AU2" s="66">
        <f t="shared" ref="AU2:AU6" si="10">IF(ISERROR((AV2-AT2)/AV2),"",(AV2-AT2)/AV2)</f>
        <v>0.31975757575757574</v>
      </c>
      <c r="AV2" s="48">
        <v>4.4000000000000004</v>
      </c>
      <c r="AW2" s="6"/>
      <c r="AX2" s="67" t="str">
        <f t="shared" ref="AX2:AX49" si="11">IF(ISERROR((AW2-AV2)/AW2),"",(AW2-AV2)/AW2)</f>
        <v/>
      </c>
      <c r="AY2" s="68">
        <v>1200</v>
      </c>
      <c r="AZ2" s="43">
        <f t="shared" ref="AZ2:AZ49" si="12">IF(ISERROR(AT2*AY2),"",AT2*AY2)</f>
        <v>3591.6800000000003</v>
      </c>
      <c r="BA2" s="64">
        <f t="shared" ref="BA2:BA49" si="13">IF(ISERROR(AV2*AY2),"",AV2*AY2)</f>
        <v>5280</v>
      </c>
      <c r="BB2" s="64">
        <f t="shared" ref="BB2:BB43" si="14">IF(ISERROR(AW2*AY2),"",AW2*AY2)</f>
        <v>0</v>
      </c>
      <c r="BC2" s="49">
        <v>11.95</v>
      </c>
      <c r="BD2" s="52"/>
      <c r="BE2" s="52"/>
      <c r="BF2" s="69" t="s">
        <v>68</v>
      </c>
      <c r="BG2" s="70" t="s">
        <v>69</v>
      </c>
      <c r="BH2" s="71" t="s">
        <v>70</v>
      </c>
    </row>
    <row r="3" spans="1:60" ht="19.5" customHeight="1" x14ac:dyDescent="0.35">
      <c r="A3" s="32">
        <v>15</v>
      </c>
      <c r="B3" s="145"/>
      <c r="C3" s="52"/>
      <c r="D3" s="52" t="s">
        <v>77</v>
      </c>
      <c r="E3" s="33" t="s">
        <v>78</v>
      </c>
      <c r="F3" s="33" t="s">
        <v>62</v>
      </c>
      <c r="G3" s="53" t="s">
        <v>79</v>
      </c>
      <c r="H3" s="54" t="s">
        <v>87</v>
      </c>
      <c r="I3" s="54" t="s">
        <v>88</v>
      </c>
      <c r="J3" s="55" t="s">
        <v>63</v>
      </c>
      <c r="K3" s="56" t="s">
        <v>63</v>
      </c>
      <c r="L3" s="55" t="s">
        <v>89</v>
      </c>
      <c r="M3" s="57" t="s">
        <v>83</v>
      </c>
      <c r="N3" s="52"/>
      <c r="O3" s="58" t="s">
        <v>90</v>
      </c>
      <c r="P3" s="52"/>
      <c r="Q3" s="33" t="s">
        <v>65</v>
      </c>
      <c r="R3" s="59">
        <v>2.85</v>
      </c>
      <c r="S3" s="33" t="s">
        <v>66</v>
      </c>
      <c r="T3" s="37" t="s">
        <v>85</v>
      </c>
      <c r="U3" s="151"/>
      <c r="V3" s="151"/>
      <c r="W3" s="151"/>
      <c r="X3" s="60">
        <v>10</v>
      </c>
      <c r="Y3" s="60">
        <v>10</v>
      </c>
      <c r="Z3" s="60">
        <v>15</v>
      </c>
      <c r="AA3" s="61">
        <v>8</v>
      </c>
      <c r="AB3" s="62">
        <v>1</v>
      </c>
      <c r="AC3" s="40">
        <f t="shared" si="0"/>
        <v>1.5E-3</v>
      </c>
      <c r="AD3" s="63">
        <v>63</v>
      </c>
      <c r="AE3" s="41">
        <f t="shared" si="1"/>
        <v>42000</v>
      </c>
      <c r="AF3" s="42">
        <v>2650</v>
      </c>
      <c r="AG3" s="64">
        <f t="shared" si="2"/>
        <v>6.3095238095238093E-2</v>
      </c>
      <c r="AH3" s="44" t="s">
        <v>86</v>
      </c>
      <c r="AI3" s="45">
        <v>0.16800000000000001</v>
      </c>
      <c r="AJ3" s="64">
        <f t="shared" si="3"/>
        <v>0.47880000000000006</v>
      </c>
      <c r="AK3" s="64">
        <f t="shared" si="4"/>
        <v>3.3918952380952381</v>
      </c>
      <c r="AL3" s="46">
        <v>0</v>
      </c>
      <c r="AM3" s="64">
        <f t="shared" si="5"/>
        <v>0</v>
      </c>
      <c r="AN3" s="65">
        <v>0.05</v>
      </c>
      <c r="AO3" s="64">
        <f t="shared" si="6"/>
        <v>0.27999999999999997</v>
      </c>
      <c r="AP3" s="6">
        <v>0</v>
      </c>
      <c r="AQ3" s="46">
        <v>0</v>
      </c>
      <c r="AR3" s="47">
        <f t="shared" si="7"/>
        <v>0</v>
      </c>
      <c r="AS3" s="47">
        <f t="shared" si="8"/>
        <v>0.27999999999999997</v>
      </c>
      <c r="AT3" s="47">
        <f t="shared" si="9"/>
        <v>3.6718952380952379</v>
      </c>
      <c r="AU3" s="66">
        <f t="shared" si="10"/>
        <v>0.34430442176870746</v>
      </c>
      <c r="AV3" s="48">
        <v>5.6</v>
      </c>
      <c r="AW3" s="6"/>
      <c r="AX3" s="67" t="str">
        <f t="shared" si="11"/>
        <v/>
      </c>
      <c r="AY3" s="68">
        <v>600</v>
      </c>
      <c r="AZ3" s="43">
        <f t="shared" si="12"/>
        <v>2203.1371428571429</v>
      </c>
      <c r="BA3" s="64">
        <f t="shared" si="13"/>
        <v>3360</v>
      </c>
      <c r="BB3" s="64">
        <f t="shared" si="14"/>
        <v>0</v>
      </c>
      <c r="BC3" s="49" t="str">
        <f t="shared" ref="BC2:BC19" si="15">IF(U3="","",U3*V3*W3/1000000/AB3*AY3)</f>
        <v/>
      </c>
      <c r="BD3" s="52"/>
      <c r="BE3" s="52"/>
      <c r="BF3" s="69" t="s">
        <v>68</v>
      </c>
      <c r="BG3" s="70" t="s">
        <v>69</v>
      </c>
      <c r="BH3" s="71" t="s">
        <v>70</v>
      </c>
    </row>
    <row r="4" spans="1:60" ht="19.5" customHeight="1" x14ac:dyDescent="0.35">
      <c r="A4" s="32">
        <v>16</v>
      </c>
      <c r="B4" s="145"/>
      <c r="C4" s="52"/>
      <c r="D4" s="52" t="s">
        <v>77</v>
      </c>
      <c r="E4" s="33" t="s">
        <v>78</v>
      </c>
      <c r="F4" s="33" t="s">
        <v>62</v>
      </c>
      <c r="G4" s="53" t="s">
        <v>79</v>
      </c>
      <c r="H4" s="54" t="s">
        <v>91</v>
      </c>
      <c r="I4" s="54" t="s">
        <v>74</v>
      </c>
      <c r="J4" s="55" t="s">
        <v>63</v>
      </c>
      <c r="K4" s="56" t="s">
        <v>63</v>
      </c>
      <c r="L4" s="55" t="s">
        <v>92</v>
      </c>
      <c r="M4" s="57" t="s">
        <v>83</v>
      </c>
      <c r="N4" s="52"/>
      <c r="O4" s="58" t="s">
        <v>93</v>
      </c>
      <c r="P4" s="52"/>
      <c r="Q4" s="33" t="s">
        <v>65</v>
      </c>
      <c r="R4" s="59">
        <v>2.44</v>
      </c>
      <c r="S4" s="33" t="s">
        <v>66</v>
      </c>
      <c r="T4" s="37" t="s">
        <v>85</v>
      </c>
      <c r="U4" s="151"/>
      <c r="V4" s="151"/>
      <c r="W4" s="151"/>
      <c r="X4" s="60">
        <v>8</v>
      </c>
      <c r="Y4" s="60">
        <v>8</v>
      </c>
      <c r="Z4" s="60">
        <v>12</v>
      </c>
      <c r="AA4" s="61">
        <v>8</v>
      </c>
      <c r="AB4" s="62">
        <v>1</v>
      </c>
      <c r="AC4" s="40">
        <f t="shared" si="0"/>
        <v>7.6800000000000002E-4</v>
      </c>
      <c r="AD4" s="63">
        <v>63</v>
      </c>
      <c r="AE4" s="41">
        <f t="shared" si="1"/>
        <v>82031.25</v>
      </c>
      <c r="AF4" s="42">
        <v>2650</v>
      </c>
      <c r="AG4" s="64">
        <f t="shared" si="2"/>
        <v>3.2304761904761906E-2</v>
      </c>
      <c r="AH4" s="44" t="s">
        <v>72</v>
      </c>
      <c r="AI4" s="45">
        <v>0.45</v>
      </c>
      <c r="AJ4" s="64">
        <f t="shared" si="3"/>
        <v>1.0980000000000001</v>
      </c>
      <c r="AK4" s="64">
        <f t="shared" si="4"/>
        <v>3.5703047619047616</v>
      </c>
      <c r="AL4" s="46">
        <v>0</v>
      </c>
      <c r="AM4" s="64">
        <f t="shared" si="5"/>
        <v>0</v>
      </c>
      <c r="AN4" s="65">
        <v>0.05</v>
      </c>
      <c r="AO4" s="64">
        <f t="shared" si="6"/>
        <v>0.26250000000000001</v>
      </c>
      <c r="AP4" s="6">
        <v>0</v>
      </c>
      <c r="AQ4" s="46">
        <v>0</v>
      </c>
      <c r="AR4" s="47">
        <f t="shared" si="7"/>
        <v>0</v>
      </c>
      <c r="AS4" s="47">
        <f t="shared" si="8"/>
        <v>0.26250000000000001</v>
      </c>
      <c r="AT4" s="47">
        <f t="shared" si="9"/>
        <v>3.8328047619047618</v>
      </c>
      <c r="AU4" s="66">
        <f t="shared" si="10"/>
        <v>0.26994195011337868</v>
      </c>
      <c r="AV4" s="48">
        <v>5.25</v>
      </c>
      <c r="AW4" s="6"/>
      <c r="AX4" s="67" t="str">
        <f t="shared" si="11"/>
        <v/>
      </c>
      <c r="AY4" s="68">
        <v>600</v>
      </c>
      <c r="AZ4" s="43">
        <f t="shared" si="12"/>
        <v>2299.6828571428573</v>
      </c>
      <c r="BA4" s="64">
        <f t="shared" si="13"/>
        <v>3150</v>
      </c>
      <c r="BB4" s="64">
        <f t="shared" si="14"/>
        <v>0</v>
      </c>
      <c r="BC4" s="49" t="str">
        <f t="shared" si="15"/>
        <v/>
      </c>
      <c r="BD4" s="52"/>
      <c r="BE4" s="52"/>
      <c r="BF4" s="69" t="s">
        <v>68</v>
      </c>
      <c r="BG4" s="70" t="s">
        <v>69</v>
      </c>
      <c r="BH4" s="71" t="s">
        <v>70</v>
      </c>
    </row>
    <row r="5" spans="1:60" ht="19.5" customHeight="1" x14ac:dyDescent="0.35">
      <c r="A5" s="32">
        <v>17</v>
      </c>
      <c r="B5" s="145"/>
      <c r="C5" s="52"/>
      <c r="D5" s="52" t="s">
        <v>77</v>
      </c>
      <c r="E5" s="33" t="s">
        <v>78</v>
      </c>
      <c r="F5" s="33" t="s">
        <v>62</v>
      </c>
      <c r="G5" s="53" t="s">
        <v>79</v>
      </c>
      <c r="H5" s="54" t="s">
        <v>94</v>
      </c>
      <c r="I5" s="54" t="s">
        <v>71</v>
      </c>
      <c r="J5" s="55" t="s">
        <v>63</v>
      </c>
      <c r="K5" s="56" t="s">
        <v>63</v>
      </c>
      <c r="L5" s="55" t="s">
        <v>92</v>
      </c>
      <c r="M5" s="57" t="s">
        <v>83</v>
      </c>
      <c r="N5" s="52"/>
      <c r="O5" s="58" t="s">
        <v>95</v>
      </c>
      <c r="P5" s="52"/>
      <c r="Q5" s="33" t="s">
        <v>65</v>
      </c>
      <c r="R5" s="59">
        <v>1.84</v>
      </c>
      <c r="S5" s="33" t="s">
        <v>66</v>
      </c>
      <c r="T5" s="37" t="s">
        <v>85</v>
      </c>
      <c r="U5" s="151"/>
      <c r="V5" s="151"/>
      <c r="W5" s="151"/>
      <c r="X5" s="60">
        <v>8</v>
      </c>
      <c r="Y5" s="60">
        <v>8</v>
      </c>
      <c r="Z5" s="60">
        <v>12</v>
      </c>
      <c r="AA5" s="61">
        <v>8</v>
      </c>
      <c r="AB5" s="62">
        <v>1</v>
      </c>
      <c r="AC5" s="40">
        <f t="shared" si="0"/>
        <v>7.6800000000000002E-4</v>
      </c>
      <c r="AD5" s="63">
        <v>63</v>
      </c>
      <c r="AE5" s="41">
        <f t="shared" si="1"/>
        <v>82031.25</v>
      </c>
      <c r="AF5" s="42">
        <v>2650</v>
      </c>
      <c r="AG5" s="64">
        <f t="shared" si="2"/>
        <v>3.2304761904761906E-2</v>
      </c>
      <c r="AH5" s="44" t="s">
        <v>72</v>
      </c>
      <c r="AI5" s="45">
        <v>0.45</v>
      </c>
      <c r="AJ5" s="64">
        <f t="shared" si="3"/>
        <v>0.82800000000000007</v>
      </c>
      <c r="AK5" s="64">
        <f t="shared" si="4"/>
        <v>2.700304761904762</v>
      </c>
      <c r="AL5" s="46">
        <v>0</v>
      </c>
      <c r="AM5" s="64">
        <f t="shared" si="5"/>
        <v>0</v>
      </c>
      <c r="AN5" s="65">
        <v>0.05</v>
      </c>
      <c r="AO5" s="64">
        <f t="shared" si="6"/>
        <v>0.21000000000000002</v>
      </c>
      <c r="AP5" s="6">
        <v>0</v>
      </c>
      <c r="AQ5" s="46">
        <v>0</v>
      </c>
      <c r="AR5" s="47">
        <f t="shared" si="7"/>
        <v>0</v>
      </c>
      <c r="AS5" s="47">
        <f t="shared" si="8"/>
        <v>0.21000000000000002</v>
      </c>
      <c r="AT5" s="47">
        <f t="shared" si="9"/>
        <v>2.9103047619047619</v>
      </c>
      <c r="AU5" s="66">
        <f t="shared" si="10"/>
        <v>0.30707029478458053</v>
      </c>
      <c r="AV5" s="48">
        <v>4.2</v>
      </c>
      <c r="AW5" s="6"/>
      <c r="AX5" s="67" t="str">
        <f t="shared" si="11"/>
        <v/>
      </c>
      <c r="AY5" s="68">
        <v>600</v>
      </c>
      <c r="AZ5" s="43">
        <f t="shared" si="12"/>
        <v>1746.1828571428571</v>
      </c>
      <c r="BA5" s="64">
        <f t="shared" si="13"/>
        <v>2520</v>
      </c>
      <c r="BB5" s="64">
        <f t="shared" si="14"/>
        <v>0</v>
      </c>
      <c r="BC5" s="49" t="str">
        <f t="shared" si="15"/>
        <v/>
      </c>
      <c r="BD5" s="52"/>
      <c r="BE5" s="52"/>
      <c r="BF5" s="69" t="s">
        <v>68</v>
      </c>
      <c r="BG5" s="70" t="s">
        <v>69</v>
      </c>
      <c r="BH5" s="71" t="s">
        <v>70</v>
      </c>
    </row>
    <row r="6" spans="1:60" ht="19.5" customHeight="1" x14ac:dyDescent="0.35">
      <c r="A6" s="32">
        <v>18</v>
      </c>
      <c r="B6" s="146"/>
      <c r="C6" s="52"/>
      <c r="D6" s="52" t="s">
        <v>77</v>
      </c>
      <c r="E6" s="33" t="s">
        <v>78</v>
      </c>
      <c r="F6" s="33" t="s">
        <v>62</v>
      </c>
      <c r="G6" s="53" t="s">
        <v>79</v>
      </c>
      <c r="H6" s="54" t="s">
        <v>96</v>
      </c>
      <c r="I6" s="54" t="s">
        <v>75</v>
      </c>
      <c r="J6" s="55" t="s">
        <v>63</v>
      </c>
      <c r="K6" s="56" t="s">
        <v>63</v>
      </c>
      <c r="L6" s="71" t="s">
        <v>97</v>
      </c>
      <c r="M6" s="57" t="s">
        <v>83</v>
      </c>
      <c r="N6" s="52"/>
      <c r="O6" s="58" t="s">
        <v>98</v>
      </c>
      <c r="P6" s="52"/>
      <c r="Q6" s="33" t="s">
        <v>65</v>
      </c>
      <c r="R6" s="59">
        <v>1.62</v>
      </c>
      <c r="S6" s="33" t="s">
        <v>66</v>
      </c>
      <c r="T6" s="37" t="s">
        <v>85</v>
      </c>
      <c r="U6" s="151"/>
      <c r="V6" s="151"/>
      <c r="W6" s="151"/>
      <c r="X6" s="60">
        <v>14</v>
      </c>
      <c r="Y6" s="60">
        <v>9</v>
      </c>
      <c r="Z6" s="60">
        <v>4</v>
      </c>
      <c r="AA6" s="61">
        <v>8</v>
      </c>
      <c r="AB6" s="62">
        <v>1</v>
      </c>
      <c r="AC6" s="40">
        <f t="shared" si="0"/>
        <v>5.04E-4</v>
      </c>
      <c r="AD6" s="63">
        <v>63</v>
      </c>
      <c r="AE6" s="41">
        <f t="shared" si="1"/>
        <v>125000</v>
      </c>
      <c r="AF6" s="42">
        <v>2650</v>
      </c>
      <c r="AG6" s="64">
        <f t="shared" si="2"/>
        <v>2.12E-2</v>
      </c>
      <c r="AH6" s="44" t="s">
        <v>72</v>
      </c>
      <c r="AI6" s="45">
        <v>0.45</v>
      </c>
      <c r="AJ6" s="64">
        <f t="shared" si="3"/>
        <v>0.72900000000000009</v>
      </c>
      <c r="AK6" s="64">
        <f t="shared" si="4"/>
        <v>2.3702000000000005</v>
      </c>
      <c r="AL6" s="46">
        <v>0</v>
      </c>
      <c r="AM6" s="64">
        <f t="shared" si="5"/>
        <v>0</v>
      </c>
      <c r="AN6" s="65">
        <v>0.05</v>
      </c>
      <c r="AO6" s="64">
        <f t="shared" si="6"/>
        <v>0.17500000000000002</v>
      </c>
      <c r="AP6" s="6">
        <v>0</v>
      </c>
      <c r="AQ6" s="46">
        <v>0</v>
      </c>
      <c r="AR6" s="47">
        <f t="shared" si="7"/>
        <v>0</v>
      </c>
      <c r="AS6" s="47">
        <f t="shared" si="8"/>
        <v>0.17500000000000002</v>
      </c>
      <c r="AT6" s="47">
        <f t="shared" si="9"/>
        <v>2.5452000000000004</v>
      </c>
      <c r="AU6" s="66">
        <f t="shared" si="10"/>
        <v>0.27279999999999988</v>
      </c>
      <c r="AV6" s="48">
        <v>3.5</v>
      </c>
      <c r="AW6" s="6"/>
      <c r="AX6" s="67" t="str">
        <f t="shared" si="11"/>
        <v/>
      </c>
      <c r="AY6" s="68">
        <v>600</v>
      </c>
      <c r="AZ6" s="43">
        <f t="shared" si="12"/>
        <v>1527.1200000000001</v>
      </c>
      <c r="BA6" s="64">
        <f t="shared" si="13"/>
        <v>2100</v>
      </c>
      <c r="BB6" s="64">
        <f t="shared" si="14"/>
        <v>0</v>
      </c>
      <c r="BC6" s="49" t="str">
        <f t="shared" si="15"/>
        <v/>
      </c>
      <c r="BD6" s="52"/>
      <c r="BE6" s="52"/>
      <c r="BF6" s="69" t="s">
        <v>68</v>
      </c>
      <c r="BG6" s="70" t="s">
        <v>69</v>
      </c>
      <c r="BH6" s="71" t="s">
        <v>70</v>
      </c>
    </row>
    <row r="7" spans="1:60" ht="16.5" x14ac:dyDescent="0.45">
      <c r="A7" s="32">
        <v>20</v>
      </c>
      <c r="B7" s="144"/>
      <c r="C7" s="52"/>
      <c r="D7" s="34" t="s">
        <v>60</v>
      </c>
      <c r="E7" s="33" t="s">
        <v>61</v>
      </c>
      <c r="F7" s="33" t="s">
        <v>62</v>
      </c>
      <c r="G7" s="35" t="s">
        <v>99</v>
      </c>
      <c r="H7" s="71" t="s">
        <v>100</v>
      </c>
      <c r="I7" s="71" t="s">
        <v>101</v>
      </c>
      <c r="J7" s="57" t="s">
        <v>102</v>
      </c>
      <c r="K7" s="57" t="s">
        <v>102</v>
      </c>
      <c r="L7" s="39" t="s">
        <v>64</v>
      </c>
      <c r="M7" s="52" t="s">
        <v>103</v>
      </c>
      <c r="N7" s="52"/>
      <c r="O7" s="72" t="s">
        <v>104</v>
      </c>
      <c r="P7" s="52"/>
      <c r="Q7" s="34" t="s">
        <v>65</v>
      </c>
      <c r="R7" s="73">
        <v>2.38</v>
      </c>
      <c r="S7" s="71" t="s">
        <v>66</v>
      </c>
      <c r="T7" s="37" t="s">
        <v>105</v>
      </c>
      <c r="U7" s="147">
        <v>38.5</v>
      </c>
      <c r="V7" s="147">
        <v>29.5</v>
      </c>
      <c r="W7" s="147">
        <v>43</v>
      </c>
      <c r="X7" s="74">
        <v>19</v>
      </c>
      <c r="Y7" s="74">
        <v>9</v>
      </c>
      <c r="Z7" s="74">
        <v>22.5</v>
      </c>
      <c r="AA7" s="61">
        <v>8</v>
      </c>
      <c r="AB7" s="75">
        <v>2</v>
      </c>
      <c r="AC7" s="40">
        <f t="shared" si="0"/>
        <v>3.8474999999999998E-3</v>
      </c>
      <c r="AD7" s="76">
        <v>63</v>
      </c>
      <c r="AE7" s="41">
        <f t="shared" si="1"/>
        <v>32748.53801169591</v>
      </c>
      <c r="AF7" s="77">
        <v>2650</v>
      </c>
      <c r="AG7" s="64">
        <f t="shared" si="2"/>
        <v>8.0919642857142843E-2</v>
      </c>
      <c r="AH7" s="44" t="s">
        <v>67</v>
      </c>
      <c r="AI7" s="45">
        <v>0.16800000000000001</v>
      </c>
      <c r="AJ7" s="64">
        <f t="shared" si="3"/>
        <v>0.39984000000000003</v>
      </c>
      <c r="AK7" s="64">
        <f t="shared" si="4"/>
        <v>2.8607596428571429</v>
      </c>
      <c r="AL7" s="78">
        <v>0</v>
      </c>
      <c r="AM7" s="64">
        <f t="shared" si="5"/>
        <v>0</v>
      </c>
      <c r="AN7" s="78">
        <v>0.06</v>
      </c>
      <c r="AO7" s="64">
        <f t="shared" si="6"/>
        <v>0.309</v>
      </c>
      <c r="AP7" s="6">
        <v>0</v>
      </c>
      <c r="AQ7" s="78">
        <v>0</v>
      </c>
      <c r="AR7" s="79">
        <f t="shared" ref="AR7:AR19" si="16">IF(ISERROR(AV7*AQ7),"",AV7*AQ7)</f>
        <v>0</v>
      </c>
      <c r="AS7" s="79">
        <f t="shared" ref="AS7:AS19" si="17">IF(ISERROR(AM7+AO7+AR7),"",AM7+AO7+AR7)</f>
        <v>0.309</v>
      </c>
      <c r="AT7" s="79">
        <f t="shared" ref="AT7:AT19" si="18">IF(ISERROR(AK7+AS7),"",AK7+AS7)</f>
        <v>3.1697596428571431</v>
      </c>
      <c r="AU7" s="78">
        <f t="shared" ref="AU7:AU19" si="19">IF(ISERROR((AV7-AT7)/AV7),"",(AV7-AT7)/AV7)</f>
        <v>0.38451269070735089</v>
      </c>
      <c r="AV7" s="73">
        <v>5.15</v>
      </c>
      <c r="AW7" s="6"/>
      <c r="AX7" s="67" t="str">
        <f t="shared" si="11"/>
        <v/>
      </c>
      <c r="AY7" s="80">
        <v>1000</v>
      </c>
      <c r="AZ7" s="43">
        <f t="shared" si="12"/>
        <v>3169.7596428571433</v>
      </c>
      <c r="BA7" s="64">
        <f t="shared" si="13"/>
        <v>5150</v>
      </c>
      <c r="BB7" s="64">
        <f t="shared" si="14"/>
        <v>0</v>
      </c>
      <c r="BC7" s="49">
        <v>24.42</v>
      </c>
      <c r="BD7" s="52"/>
      <c r="BE7" s="81"/>
      <c r="BF7" s="71" t="s">
        <v>68</v>
      </c>
      <c r="BG7" s="71" t="s">
        <v>69</v>
      </c>
      <c r="BH7" s="71" t="s">
        <v>106</v>
      </c>
    </row>
    <row r="8" spans="1:60" ht="16.5" x14ac:dyDescent="0.45">
      <c r="A8" s="32">
        <v>21</v>
      </c>
      <c r="B8" s="145"/>
      <c r="C8" s="52"/>
      <c r="D8" s="34" t="s">
        <v>60</v>
      </c>
      <c r="E8" s="33" t="s">
        <v>61</v>
      </c>
      <c r="F8" s="33" t="s">
        <v>62</v>
      </c>
      <c r="G8" s="35" t="s">
        <v>99</v>
      </c>
      <c r="H8" s="71" t="s">
        <v>107</v>
      </c>
      <c r="I8" s="71" t="s">
        <v>108</v>
      </c>
      <c r="J8" s="57" t="s">
        <v>102</v>
      </c>
      <c r="K8" s="57" t="s">
        <v>102</v>
      </c>
      <c r="L8" s="39" t="s">
        <v>109</v>
      </c>
      <c r="M8" s="52" t="s">
        <v>103</v>
      </c>
      <c r="N8" s="52"/>
      <c r="O8" s="72" t="s">
        <v>110</v>
      </c>
      <c r="P8" s="52"/>
      <c r="Q8" s="34" t="s">
        <v>65</v>
      </c>
      <c r="R8" s="73">
        <v>1.48</v>
      </c>
      <c r="S8" s="71" t="s">
        <v>66</v>
      </c>
      <c r="T8" s="37" t="s">
        <v>105</v>
      </c>
      <c r="U8" s="148"/>
      <c r="V8" s="148"/>
      <c r="W8" s="148"/>
      <c r="X8" s="74">
        <v>12.5</v>
      </c>
      <c r="Y8" s="74">
        <v>8.5</v>
      </c>
      <c r="Z8" s="74">
        <v>12.5</v>
      </c>
      <c r="AA8" s="61">
        <v>8</v>
      </c>
      <c r="AB8" s="75">
        <v>1</v>
      </c>
      <c r="AC8" s="40">
        <f t="shared" si="0"/>
        <v>1.3281250000000001E-3</v>
      </c>
      <c r="AD8" s="76">
        <v>63</v>
      </c>
      <c r="AE8" s="41">
        <f t="shared" si="1"/>
        <v>47435.294117647056</v>
      </c>
      <c r="AF8" s="77">
        <v>2650</v>
      </c>
      <c r="AG8" s="64">
        <f t="shared" si="2"/>
        <v>5.58655753968254E-2</v>
      </c>
      <c r="AH8" s="44" t="s">
        <v>111</v>
      </c>
      <c r="AI8" s="45">
        <v>0.184</v>
      </c>
      <c r="AJ8" s="64">
        <f t="shared" si="3"/>
        <v>0.27232000000000001</v>
      </c>
      <c r="AK8" s="64">
        <f t="shared" si="4"/>
        <v>1.8081855753968252</v>
      </c>
      <c r="AL8" s="78">
        <v>0</v>
      </c>
      <c r="AM8" s="64">
        <f t="shared" si="5"/>
        <v>0</v>
      </c>
      <c r="AN8" s="78">
        <v>0.06</v>
      </c>
      <c r="AO8" s="64">
        <f t="shared" si="6"/>
        <v>0.189</v>
      </c>
      <c r="AP8" s="6">
        <v>0</v>
      </c>
      <c r="AQ8" s="78">
        <v>0</v>
      </c>
      <c r="AR8" s="79">
        <f t="shared" si="16"/>
        <v>0</v>
      </c>
      <c r="AS8" s="79">
        <f t="shared" si="17"/>
        <v>0.189</v>
      </c>
      <c r="AT8" s="79">
        <f t="shared" si="18"/>
        <v>1.9971855753968253</v>
      </c>
      <c r="AU8" s="78">
        <f t="shared" si="19"/>
        <v>0.36597283320735702</v>
      </c>
      <c r="AV8" s="73">
        <v>3.15</v>
      </c>
      <c r="AW8" s="6"/>
      <c r="AX8" s="67" t="str">
        <f t="shared" si="11"/>
        <v/>
      </c>
      <c r="AY8" s="80">
        <v>500</v>
      </c>
      <c r="AZ8" s="43">
        <f t="shared" si="12"/>
        <v>998.59278769841262</v>
      </c>
      <c r="BA8" s="64">
        <f t="shared" si="13"/>
        <v>1575</v>
      </c>
      <c r="BB8" s="64">
        <f t="shared" si="14"/>
        <v>0</v>
      </c>
      <c r="BC8" s="49" t="str">
        <f t="shared" si="15"/>
        <v/>
      </c>
      <c r="BD8" s="52"/>
      <c r="BE8" s="52"/>
      <c r="BF8" s="71" t="s">
        <v>68</v>
      </c>
      <c r="BG8" s="71" t="s">
        <v>69</v>
      </c>
      <c r="BH8" s="71" t="s">
        <v>106</v>
      </c>
    </row>
    <row r="9" spans="1:60" ht="16.5" x14ac:dyDescent="0.45">
      <c r="A9" s="32">
        <v>22</v>
      </c>
      <c r="B9" s="145"/>
      <c r="C9" s="52"/>
      <c r="D9" s="34" t="s">
        <v>60</v>
      </c>
      <c r="E9" s="33" t="s">
        <v>61</v>
      </c>
      <c r="F9" s="33" t="s">
        <v>62</v>
      </c>
      <c r="G9" s="35" t="s">
        <v>99</v>
      </c>
      <c r="H9" s="71" t="s">
        <v>112</v>
      </c>
      <c r="I9" s="71" t="s">
        <v>113</v>
      </c>
      <c r="J9" s="57" t="s">
        <v>102</v>
      </c>
      <c r="K9" s="57" t="s">
        <v>102</v>
      </c>
      <c r="L9" s="39" t="s">
        <v>114</v>
      </c>
      <c r="M9" s="52" t="s">
        <v>103</v>
      </c>
      <c r="N9" s="52"/>
      <c r="O9" s="72" t="s">
        <v>115</v>
      </c>
      <c r="P9" s="52"/>
      <c r="Q9" s="34" t="s">
        <v>65</v>
      </c>
      <c r="R9" s="73">
        <v>1.35</v>
      </c>
      <c r="S9" s="71" t="s">
        <v>66</v>
      </c>
      <c r="T9" s="37" t="s">
        <v>105</v>
      </c>
      <c r="U9" s="148"/>
      <c r="V9" s="148"/>
      <c r="W9" s="148"/>
      <c r="X9" s="74">
        <v>9</v>
      </c>
      <c r="Y9" s="74">
        <v>9</v>
      </c>
      <c r="Z9" s="74">
        <v>12.5</v>
      </c>
      <c r="AA9" s="61">
        <v>8</v>
      </c>
      <c r="AB9" s="75">
        <v>1</v>
      </c>
      <c r="AC9" s="40">
        <f t="shared" si="0"/>
        <v>1.0124999999999999E-3</v>
      </c>
      <c r="AD9" s="76">
        <v>63</v>
      </c>
      <c r="AE9" s="41">
        <f t="shared" si="1"/>
        <v>62222.222222222226</v>
      </c>
      <c r="AF9" s="77">
        <v>2650</v>
      </c>
      <c r="AG9" s="64">
        <f t="shared" si="2"/>
        <v>4.2589285714285711E-2</v>
      </c>
      <c r="AH9" s="44" t="s">
        <v>111</v>
      </c>
      <c r="AI9" s="45">
        <v>0.184</v>
      </c>
      <c r="AJ9" s="64">
        <f t="shared" si="3"/>
        <v>0.24840000000000001</v>
      </c>
      <c r="AK9" s="64">
        <f t="shared" si="4"/>
        <v>1.6409892857142858</v>
      </c>
      <c r="AL9" s="78">
        <v>0</v>
      </c>
      <c r="AM9" s="64">
        <f t="shared" si="5"/>
        <v>0</v>
      </c>
      <c r="AN9" s="78">
        <v>0.06</v>
      </c>
      <c r="AO9" s="64">
        <f t="shared" si="6"/>
        <v>0.17699999999999999</v>
      </c>
      <c r="AP9" s="6">
        <v>0</v>
      </c>
      <c r="AQ9" s="78">
        <v>0</v>
      </c>
      <c r="AR9" s="79">
        <f t="shared" si="16"/>
        <v>0</v>
      </c>
      <c r="AS9" s="79">
        <f t="shared" si="17"/>
        <v>0.17699999999999999</v>
      </c>
      <c r="AT9" s="79">
        <f t="shared" si="18"/>
        <v>1.8179892857142859</v>
      </c>
      <c r="AU9" s="78">
        <f t="shared" si="19"/>
        <v>0.38373244552058111</v>
      </c>
      <c r="AV9" s="73">
        <v>2.95</v>
      </c>
      <c r="AW9" s="6"/>
      <c r="AX9" s="67" t="str">
        <f t="shared" si="11"/>
        <v/>
      </c>
      <c r="AY9" s="80">
        <v>500</v>
      </c>
      <c r="AZ9" s="43">
        <f t="shared" si="12"/>
        <v>908.99464285714294</v>
      </c>
      <c r="BA9" s="64">
        <f t="shared" si="13"/>
        <v>1475</v>
      </c>
      <c r="BB9" s="64">
        <f t="shared" si="14"/>
        <v>0</v>
      </c>
      <c r="BC9" s="49" t="str">
        <f t="shared" si="15"/>
        <v/>
      </c>
      <c r="BD9" s="52"/>
      <c r="BE9" s="52"/>
      <c r="BF9" s="71" t="s">
        <v>68</v>
      </c>
      <c r="BG9" s="71" t="s">
        <v>69</v>
      </c>
      <c r="BH9" s="71" t="s">
        <v>106</v>
      </c>
    </row>
    <row r="10" spans="1:60" ht="16.5" x14ac:dyDescent="0.45">
      <c r="A10" s="32">
        <v>23</v>
      </c>
      <c r="B10" s="145"/>
      <c r="C10" s="52"/>
      <c r="D10" s="34" t="s">
        <v>60</v>
      </c>
      <c r="E10" s="33" t="s">
        <v>61</v>
      </c>
      <c r="F10" s="33" t="s">
        <v>62</v>
      </c>
      <c r="G10" s="35" t="s">
        <v>99</v>
      </c>
      <c r="H10" s="71" t="s">
        <v>116</v>
      </c>
      <c r="I10" s="71" t="s">
        <v>117</v>
      </c>
      <c r="J10" s="57" t="s">
        <v>102</v>
      </c>
      <c r="K10" s="57" t="s">
        <v>102</v>
      </c>
      <c r="L10" s="39" t="s">
        <v>118</v>
      </c>
      <c r="M10" s="52" t="s">
        <v>103</v>
      </c>
      <c r="N10" s="52"/>
      <c r="O10" s="72" t="s">
        <v>119</v>
      </c>
      <c r="P10" s="52"/>
      <c r="Q10" s="34" t="s">
        <v>65</v>
      </c>
      <c r="R10" s="73">
        <v>1.35</v>
      </c>
      <c r="S10" s="71" t="s">
        <v>66</v>
      </c>
      <c r="T10" s="37" t="s">
        <v>105</v>
      </c>
      <c r="U10" s="148"/>
      <c r="V10" s="148"/>
      <c r="W10" s="148"/>
      <c r="X10" s="74">
        <v>11.5</v>
      </c>
      <c r="Y10" s="74">
        <v>4</v>
      </c>
      <c r="Z10" s="74">
        <v>15.5</v>
      </c>
      <c r="AA10" s="61">
        <v>8</v>
      </c>
      <c r="AB10" s="75">
        <v>1</v>
      </c>
      <c r="AC10" s="40">
        <f t="shared" si="0"/>
        <v>7.1299999999999998E-4</v>
      </c>
      <c r="AD10" s="76">
        <v>63</v>
      </c>
      <c r="AE10" s="41">
        <f t="shared" si="1"/>
        <v>88359.046283309959</v>
      </c>
      <c r="AF10" s="77">
        <v>2650</v>
      </c>
      <c r="AG10" s="64">
        <f t="shared" si="2"/>
        <v>2.9991269841269839E-2</v>
      </c>
      <c r="AH10" s="44" t="s">
        <v>111</v>
      </c>
      <c r="AI10" s="45">
        <v>0.184</v>
      </c>
      <c r="AJ10" s="64">
        <f t="shared" si="3"/>
        <v>0.24840000000000001</v>
      </c>
      <c r="AK10" s="64">
        <f t="shared" si="4"/>
        <v>1.6283912698412699</v>
      </c>
      <c r="AL10" s="78">
        <v>0</v>
      </c>
      <c r="AM10" s="64">
        <f t="shared" si="5"/>
        <v>0</v>
      </c>
      <c r="AN10" s="78">
        <v>0.06</v>
      </c>
      <c r="AO10" s="64">
        <f t="shared" si="6"/>
        <v>0.17699999999999999</v>
      </c>
      <c r="AP10" s="6">
        <v>0</v>
      </c>
      <c r="AQ10" s="78">
        <v>0</v>
      </c>
      <c r="AR10" s="79">
        <f t="shared" si="16"/>
        <v>0</v>
      </c>
      <c r="AS10" s="79">
        <f t="shared" si="17"/>
        <v>0.17699999999999999</v>
      </c>
      <c r="AT10" s="79">
        <f t="shared" si="18"/>
        <v>1.80539126984127</v>
      </c>
      <c r="AU10" s="78">
        <f t="shared" si="19"/>
        <v>0.38800295937584073</v>
      </c>
      <c r="AV10" s="73">
        <v>2.95</v>
      </c>
      <c r="AW10" s="6"/>
      <c r="AX10" s="67" t="str">
        <f t="shared" si="11"/>
        <v/>
      </c>
      <c r="AY10" s="80">
        <v>500</v>
      </c>
      <c r="AZ10" s="43">
        <f t="shared" si="12"/>
        <v>902.69563492063503</v>
      </c>
      <c r="BA10" s="64">
        <f t="shared" si="13"/>
        <v>1475</v>
      </c>
      <c r="BB10" s="64">
        <f t="shared" si="14"/>
        <v>0</v>
      </c>
      <c r="BC10" s="49" t="str">
        <f t="shared" si="15"/>
        <v/>
      </c>
      <c r="BD10" s="52"/>
      <c r="BE10" s="52"/>
      <c r="BF10" s="71" t="s">
        <v>68</v>
      </c>
      <c r="BG10" s="71" t="s">
        <v>69</v>
      </c>
      <c r="BH10" s="71" t="s">
        <v>106</v>
      </c>
    </row>
    <row r="11" spans="1:60" ht="16.5" x14ac:dyDescent="0.45">
      <c r="A11" s="32">
        <v>24</v>
      </c>
      <c r="B11" s="145"/>
      <c r="C11" s="52"/>
      <c r="D11" s="34" t="s">
        <v>60</v>
      </c>
      <c r="E11" s="33" t="s">
        <v>61</v>
      </c>
      <c r="F11" s="33" t="s">
        <v>62</v>
      </c>
      <c r="G11" s="35" t="s">
        <v>99</v>
      </c>
      <c r="H11" s="71" t="s">
        <v>120</v>
      </c>
      <c r="I11" s="71" t="s">
        <v>76</v>
      </c>
      <c r="J11" s="57" t="s">
        <v>102</v>
      </c>
      <c r="K11" s="57" t="s">
        <v>102</v>
      </c>
      <c r="L11" s="39" t="s">
        <v>121</v>
      </c>
      <c r="M11" s="52" t="s">
        <v>103</v>
      </c>
      <c r="N11" s="52"/>
      <c r="O11" s="72" t="s">
        <v>122</v>
      </c>
      <c r="P11" s="52"/>
      <c r="Q11" s="34" t="s">
        <v>65</v>
      </c>
      <c r="R11" s="73">
        <v>2.06</v>
      </c>
      <c r="S11" s="71" t="s">
        <v>66</v>
      </c>
      <c r="T11" s="37" t="s">
        <v>105</v>
      </c>
      <c r="U11" s="148"/>
      <c r="V11" s="148"/>
      <c r="W11" s="148"/>
      <c r="X11" s="74">
        <v>11.5</v>
      </c>
      <c r="Y11" s="74">
        <v>11.5</v>
      </c>
      <c r="Z11" s="74">
        <v>13.5</v>
      </c>
      <c r="AA11" s="61">
        <v>8</v>
      </c>
      <c r="AB11" s="75">
        <v>1</v>
      </c>
      <c r="AC11" s="40">
        <f t="shared" si="0"/>
        <v>1.7853750000000001E-3</v>
      </c>
      <c r="AD11" s="76">
        <v>63</v>
      </c>
      <c r="AE11" s="41">
        <f t="shared" si="1"/>
        <v>35286.704473850034</v>
      </c>
      <c r="AF11" s="77">
        <v>2650</v>
      </c>
      <c r="AG11" s="64">
        <f t="shared" si="2"/>
        <v>7.5099107142857141E-2</v>
      </c>
      <c r="AH11" s="44" t="s">
        <v>111</v>
      </c>
      <c r="AI11" s="45">
        <v>0.184</v>
      </c>
      <c r="AJ11" s="64">
        <f t="shared" si="3"/>
        <v>0.37903999999999999</v>
      </c>
      <c r="AK11" s="64">
        <f t="shared" si="4"/>
        <v>2.5141391071428569</v>
      </c>
      <c r="AL11" s="78">
        <v>0</v>
      </c>
      <c r="AM11" s="64">
        <f t="shared" si="5"/>
        <v>0</v>
      </c>
      <c r="AN11" s="78">
        <v>0.06</v>
      </c>
      <c r="AO11" s="64">
        <f t="shared" si="6"/>
        <v>0.27</v>
      </c>
      <c r="AP11" s="6">
        <v>0</v>
      </c>
      <c r="AQ11" s="78">
        <v>0</v>
      </c>
      <c r="AR11" s="79">
        <f t="shared" si="16"/>
        <v>0</v>
      </c>
      <c r="AS11" s="79">
        <f t="shared" si="17"/>
        <v>0.27</v>
      </c>
      <c r="AT11" s="79">
        <f t="shared" si="18"/>
        <v>2.784139107142857</v>
      </c>
      <c r="AU11" s="78">
        <f t="shared" si="19"/>
        <v>0.3813024206349207</v>
      </c>
      <c r="AV11" s="73">
        <v>4.5</v>
      </c>
      <c r="AW11" s="6"/>
      <c r="AX11" s="67" t="str">
        <f t="shared" si="11"/>
        <v/>
      </c>
      <c r="AY11" s="80">
        <v>500</v>
      </c>
      <c r="AZ11" s="43">
        <f t="shared" si="12"/>
        <v>1392.0695535714285</v>
      </c>
      <c r="BA11" s="64">
        <f t="shared" si="13"/>
        <v>2250</v>
      </c>
      <c r="BB11" s="64">
        <f t="shared" si="14"/>
        <v>0</v>
      </c>
      <c r="BC11" s="49" t="str">
        <f t="shared" si="15"/>
        <v/>
      </c>
      <c r="BD11" s="52"/>
      <c r="BE11" s="52"/>
      <c r="BF11" s="71" t="s">
        <v>68</v>
      </c>
      <c r="BG11" s="71" t="s">
        <v>69</v>
      </c>
      <c r="BH11" s="71" t="s">
        <v>106</v>
      </c>
    </row>
    <row r="12" spans="1:60" ht="16.5" x14ac:dyDescent="0.45">
      <c r="A12" s="32">
        <v>25</v>
      </c>
      <c r="B12" s="145"/>
      <c r="C12" s="52"/>
      <c r="D12" s="34" t="s">
        <v>60</v>
      </c>
      <c r="E12" s="33" t="s">
        <v>61</v>
      </c>
      <c r="F12" s="33" t="s">
        <v>62</v>
      </c>
      <c r="G12" s="35" t="s">
        <v>99</v>
      </c>
      <c r="H12" s="71" t="s">
        <v>123</v>
      </c>
      <c r="I12" s="71" t="s">
        <v>124</v>
      </c>
      <c r="J12" s="57" t="s">
        <v>102</v>
      </c>
      <c r="K12" s="57" t="s">
        <v>102</v>
      </c>
      <c r="L12" s="39" t="s">
        <v>125</v>
      </c>
      <c r="M12" s="52" t="s">
        <v>103</v>
      </c>
      <c r="N12" s="52"/>
      <c r="O12" s="72" t="s">
        <v>126</v>
      </c>
      <c r="P12" s="52"/>
      <c r="Q12" s="34" t="s">
        <v>65</v>
      </c>
      <c r="R12" s="73">
        <v>2.16</v>
      </c>
      <c r="S12" s="71" t="s">
        <v>66</v>
      </c>
      <c r="T12" s="37" t="s">
        <v>105</v>
      </c>
      <c r="U12" s="148"/>
      <c r="V12" s="148"/>
      <c r="W12" s="148"/>
      <c r="X12" s="74">
        <v>16.5</v>
      </c>
      <c r="Y12" s="74">
        <v>9.5</v>
      </c>
      <c r="Z12" s="74">
        <v>11.5</v>
      </c>
      <c r="AA12" s="61">
        <v>8</v>
      </c>
      <c r="AB12" s="75">
        <v>1</v>
      </c>
      <c r="AC12" s="40">
        <f t="shared" si="0"/>
        <v>1.802625E-3</v>
      </c>
      <c r="AD12" s="76">
        <v>63</v>
      </c>
      <c r="AE12" s="41">
        <f t="shared" si="1"/>
        <v>34949.032660703138</v>
      </c>
      <c r="AF12" s="77">
        <v>2650</v>
      </c>
      <c r="AG12" s="64">
        <f t="shared" si="2"/>
        <v>7.5824702380952388E-2</v>
      </c>
      <c r="AH12" s="44" t="s">
        <v>111</v>
      </c>
      <c r="AI12" s="45">
        <v>0.184</v>
      </c>
      <c r="AJ12" s="64">
        <f t="shared" si="3"/>
        <v>0.39744000000000002</v>
      </c>
      <c r="AK12" s="64">
        <f t="shared" si="4"/>
        <v>2.6332647023809526</v>
      </c>
      <c r="AL12" s="78">
        <v>0</v>
      </c>
      <c r="AM12" s="64">
        <f t="shared" si="5"/>
        <v>0</v>
      </c>
      <c r="AN12" s="78">
        <v>0.06</v>
      </c>
      <c r="AO12" s="64">
        <f t="shared" si="6"/>
        <v>0.29399999999999998</v>
      </c>
      <c r="AP12" s="6">
        <v>0</v>
      </c>
      <c r="AQ12" s="78">
        <v>0</v>
      </c>
      <c r="AR12" s="79">
        <f t="shared" si="16"/>
        <v>0</v>
      </c>
      <c r="AS12" s="79">
        <f t="shared" si="17"/>
        <v>0.29399999999999998</v>
      </c>
      <c r="AT12" s="79">
        <f t="shared" si="18"/>
        <v>2.9272647023809526</v>
      </c>
      <c r="AU12" s="78">
        <f t="shared" si="19"/>
        <v>0.40259904033041788</v>
      </c>
      <c r="AV12" s="73">
        <v>4.9000000000000004</v>
      </c>
      <c r="AW12" s="6"/>
      <c r="AX12" s="67" t="str">
        <f t="shared" si="11"/>
        <v/>
      </c>
      <c r="AY12" s="80">
        <v>500</v>
      </c>
      <c r="AZ12" s="43">
        <f t="shared" si="12"/>
        <v>1463.6323511904764</v>
      </c>
      <c r="BA12" s="64">
        <f t="shared" si="13"/>
        <v>2450</v>
      </c>
      <c r="BB12" s="64">
        <f t="shared" si="14"/>
        <v>0</v>
      </c>
      <c r="BC12" s="49" t="str">
        <f t="shared" si="15"/>
        <v/>
      </c>
      <c r="BD12" s="52"/>
      <c r="BE12" s="52"/>
      <c r="BF12" s="71" t="s">
        <v>68</v>
      </c>
      <c r="BG12" s="71" t="s">
        <v>69</v>
      </c>
      <c r="BH12" s="71" t="s">
        <v>106</v>
      </c>
    </row>
    <row r="13" spans="1:60" ht="16.5" x14ac:dyDescent="0.45">
      <c r="A13" s="32">
        <v>26</v>
      </c>
      <c r="B13" s="145"/>
      <c r="C13" s="52"/>
      <c r="D13" s="34" t="s">
        <v>60</v>
      </c>
      <c r="E13" s="33" t="s">
        <v>61</v>
      </c>
      <c r="F13" s="33" t="s">
        <v>62</v>
      </c>
      <c r="G13" s="35" t="s">
        <v>99</v>
      </c>
      <c r="H13" s="82" t="s">
        <v>127</v>
      </c>
      <c r="I13" s="82" t="s">
        <v>73</v>
      </c>
      <c r="J13" s="57" t="s">
        <v>102</v>
      </c>
      <c r="K13" s="57" t="s">
        <v>102</v>
      </c>
      <c r="L13" s="39" t="s">
        <v>128</v>
      </c>
      <c r="M13" s="52" t="s">
        <v>103</v>
      </c>
      <c r="N13" s="52"/>
      <c r="O13" s="72" t="s">
        <v>129</v>
      </c>
      <c r="P13" s="52"/>
      <c r="Q13" s="34" t="s">
        <v>65</v>
      </c>
      <c r="R13" s="73">
        <v>2.4500000000000002</v>
      </c>
      <c r="S13" s="71" t="s">
        <v>66</v>
      </c>
      <c r="T13" s="37" t="s">
        <v>105</v>
      </c>
      <c r="U13" s="148"/>
      <c r="V13" s="148"/>
      <c r="W13" s="148"/>
      <c r="X13" s="74">
        <v>15</v>
      </c>
      <c r="Y13" s="74">
        <v>3.5</v>
      </c>
      <c r="Z13" s="74">
        <v>27.5</v>
      </c>
      <c r="AA13" s="61">
        <v>8</v>
      </c>
      <c r="AB13" s="75">
        <v>1</v>
      </c>
      <c r="AC13" s="40">
        <f t="shared" si="0"/>
        <v>1.4437499999999999E-3</v>
      </c>
      <c r="AD13" s="76">
        <v>63</v>
      </c>
      <c r="AE13" s="41">
        <f t="shared" si="1"/>
        <v>43636.36363636364</v>
      </c>
      <c r="AF13" s="77">
        <v>2650</v>
      </c>
      <c r="AG13" s="64">
        <f t="shared" si="2"/>
        <v>6.072916666666666E-2</v>
      </c>
      <c r="AH13" s="44" t="s">
        <v>111</v>
      </c>
      <c r="AI13" s="45">
        <v>0.184</v>
      </c>
      <c r="AJ13" s="64">
        <f t="shared" si="3"/>
        <v>0.45080000000000003</v>
      </c>
      <c r="AK13" s="64">
        <f t="shared" si="4"/>
        <v>2.9615291666666668</v>
      </c>
      <c r="AL13" s="78">
        <v>0</v>
      </c>
      <c r="AM13" s="64">
        <f t="shared" si="5"/>
        <v>0</v>
      </c>
      <c r="AN13" s="78">
        <v>0.06</v>
      </c>
      <c r="AO13" s="64">
        <f t="shared" si="6"/>
        <v>0.315</v>
      </c>
      <c r="AP13" s="6">
        <v>0</v>
      </c>
      <c r="AQ13" s="78">
        <v>0</v>
      </c>
      <c r="AR13" s="79">
        <f t="shared" si="16"/>
        <v>0</v>
      </c>
      <c r="AS13" s="79">
        <f t="shared" si="17"/>
        <v>0.315</v>
      </c>
      <c r="AT13" s="79">
        <f t="shared" si="18"/>
        <v>3.2765291666666667</v>
      </c>
      <c r="AU13" s="78">
        <f t="shared" si="19"/>
        <v>0.37589920634920632</v>
      </c>
      <c r="AV13" s="73">
        <v>5.25</v>
      </c>
      <c r="AW13" s="6"/>
      <c r="AX13" s="67" t="str">
        <f t="shared" si="11"/>
        <v/>
      </c>
      <c r="AY13" s="80">
        <v>500</v>
      </c>
      <c r="AZ13" s="43">
        <f t="shared" si="12"/>
        <v>1638.2645833333333</v>
      </c>
      <c r="BA13" s="64">
        <f t="shared" si="13"/>
        <v>2625</v>
      </c>
      <c r="BB13" s="64">
        <f t="shared" si="14"/>
        <v>0</v>
      </c>
      <c r="BC13" s="49" t="str">
        <f t="shared" si="15"/>
        <v/>
      </c>
      <c r="BD13" s="52"/>
      <c r="BE13" s="52"/>
      <c r="BF13" s="71" t="s">
        <v>68</v>
      </c>
      <c r="BG13" s="71" t="s">
        <v>69</v>
      </c>
      <c r="BH13" s="71" t="s">
        <v>106</v>
      </c>
    </row>
    <row r="14" spans="1:60" ht="16.5" x14ac:dyDescent="0.45">
      <c r="A14" s="32">
        <v>27</v>
      </c>
      <c r="B14" s="145"/>
      <c r="C14" s="52"/>
      <c r="D14" s="34" t="s">
        <v>60</v>
      </c>
      <c r="E14" s="33" t="s">
        <v>61</v>
      </c>
      <c r="F14" s="33" t="s">
        <v>62</v>
      </c>
      <c r="G14" s="38" t="s">
        <v>99</v>
      </c>
      <c r="H14" s="83" t="s">
        <v>130</v>
      </c>
      <c r="I14" s="83" t="s">
        <v>131</v>
      </c>
      <c r="J14" s="57" t="s">
        <v>102</v>
      </c>
      <c r="K14" s="57" t="s">
        <v>102</v>
      </c>
      <c r="L14" s="38" t="s">
        <v>132</v>
      </c>
      <c r="M14" s="52" t="s">
        <v>103</v>
      </c>
      <c r="N14" s="52"/>
      <c r="O14" s="72" t="s">
        <v>133</v>
      </c>
      <c r="P14" s="52"/>
      <c r="Q14" s="38" t="s">
        <v>65</v>
      </c>
      <c r="R14" s="84">
        <v>3.6</v>
      </c>
      <c r="S14" s="71" t="s">
        <v>66</v>
      </c>
      <c r="T14" s="37" t="s">
        <v>105</v>
      </c>
      <c r="U14" s="148"/>
      <c r="V14" s="148"/>
      <c r="W14" s="148"/>
      <c r="X14" s="74">
        <v>11</v>
      </c>
      <c r="Y14" s="74">
        <v>11</v>
      </c>
      <c r="Z14" s="74">
        <v>39.5</v>
      </c>
      <c r="AA14" s="61">
        <v>8</v>
      </c>
      <c r="AB14" s="75">
        <v>1</v>
      </c>
      <c r="AC14" s="40">
        <f t="shared" si="0"/>
        <v>4.7794999999999999E-3</v>
      </c>
      <c r="AD14" s="85">
        <v>63</v>
      </c>
      <c r="AE14" s="41">
        <f t="shared" si="1"/>
        <v>13181.295114551731</v>
      </c>
      <c r="AF14" s="77">
        <v>2650</v>
      </c>
      <c r="AG14" s="64">
        <f t="shared" si="2"/>
        <v>0.20104246031746031</v>
      </c>
      <c r="AH14" s="50" t="s">
        <v>111</v>
      </c>
      <c r="AI14" s="51">
        <v>0.184</v>
      </c>
      <c r="AJ14" s="64">
        <f t="shared" si="3"/>
        <v>0.66239999999999999</v>
      </c>
      <c r="AK14" s="64">
        <f t="shared" si="4"/>
        <v>4.4634424603174603</v>
      </c>
      <c r="AL14" s="86">
        <v>0</v>
      </c>
      <c r="AM14" s="64">
        <f t="shared" si="5"/>
        <v>0</v>
      </c>
      <c r="AN14" s="86">
        <v>0.06</v>
      </c>
      <c r="AO14" s="64">
        <f t="shared" si="6"/>
        <v>0.40799999999999997</v>
      </c>
      <c r="AP14" s="6">
        <v>0</v>
      </c>
      <c r="AQ14" s="86">
        <v>0</v>
      </c>
      <c r="AR14" s="87">
        <f t="shared" si="16"/>
        <v>0</v>
      </c>
      <c r="AS14" s="87">
        <f t="shared" si="17"/>
        <v>0.40799999999999997</v>
      </c>
      <c r="AT14" s="87">
        <f t="shared" si="18"/>
        <v>4.8714424603174606</v>
      </c>
      <c r="AU14" s="86">
        <f t="shared" si="19"/>
        <v>0.28361140289449105</v>
      </c>
      <c r="AV14" s="84">
        <v>6.8</v>
      </c>
      <c r="AW14" s="6"/>
      <c r="AX14" s="67" t="str">
        <f t="shared" si="11"/>
        <v/>
      </c>
      <c r="AY14" s="80">
        <v>500</v>
      </c>
      <c r="AZ14" s="43">
        <f t="shared" si="12"/>
        <v>2435.7212301587301</v>
      </c>
      <c r="BA14" s="64">
        <f t="shared" si="13"/>
        <v>3400</v>
      </c>
      <c r="BB14" s="64">
        <f t="shared" si="14"/>
        <v>0</v>
      </c>
      <c r="BC14" s="49" t="str">
        <f t="shared" si="15"/>
        <v/>
      </c>
      <c r="BD14" s="52"/>
      <c r="BE14" s="52"/>
      <c r="BF14" s="71" t="s">
        <v>68</v>
      </c>
      <c r="BG14" s="71" t="s">
        <v>69</v>
      </c>
      <c r="BH14" s="71" t="s">
        <v>106</v>
      </c>
    </row>
    <row r="15" spans="1:60" ht="16.5" x14ac:dyDescent="0.45">
      <c r="A15" s="32">
        <v>28</v>
      </c>
      <c r="B15" s="145"/>
      <c r="C15" s="52"/>
      <c r="D15" s="34" t="s">
        <v>60</v>
      </c>
      <c r="E15" s="33" t="s">
        <v>61</v>
      </c>
      <c r="F15" s="33" t="s">
        <v>62</v>
      </c>
      <c r="G15" s="38" t="s">
        <v>99</v>
      </c>
      <c r="H15" s="83" t="s">
        <v>134</v>
      </c>
      <c r="I15" s="83" t="s">
        <v>135</v>
      </c>
      <c r="J15" s="57" t="s">
        <v>102</v>
      </c>
      <c r="K15" s="57" t="s">
        <v>102</v>
      </c>
      <c r="L15" s="38" t="s">
        <v>136</v>
      </c>
      <c r="M15" s="52" t="s">
        <v>103</v>
      </c>
      <c r="N15" s="52"/>
      <c r="O15" s="72" t="s">
        <v>137</v>
      </c>
      <c r="P15" s="52"/>
      <c r="Q15" s="38" t="s">
        <v>65</v>
      </c>
      <c r="R15" s="84">
        <v>4.25</v>
      </c>
      <c r="S15" s="71" t="s">
        <v>66</v>
      </c>
      <c r="T15" s="37" t="s">
        <v>105</v>
      </c>
      <c r="U15" s="148"/>
      <c r="V15" s="148"/>
      <c r="W15" s="148"/>
      <c r="X15" s="74">
        <v>17</v>
      </c>
      <c r="Y15" s="74">
        <v>17</v>
      </c>
      <c r="Z15" s="74">
        <v>15</v>
      </c>
      <c r="AA15" s="61">
        <v>8</v>
      </c>
      <c r="AB15" s="75">
        <v>1</v>
      </c>
      <c r="AC15" s="40">
        <f t="shared" si="0"/>
        <v>4.3350000000000003E-3</v>
      </c>
      <c r="AD15" s="85">
        <v>63</v>
      </c>
      <c r="AE15" s="41">
        <f t="shared" si="1"/>
        <v>14532.871972318339</v>
      </c>
      <c r="AF15" s="77">
        <v>2650</v>
      </c>
      <c r="AG15" s="64">
        <f t="shared" si="2"/>
        <v>0.18234523809523812</v>
      </c>
      <c r="AH15" s="50" t="s">
        <v>111</v>
      </c>
      <c r="AI15" s="51">
        <v>0.184</v>
      </c>
      <c r="AJ15" s="64">
        <f t="shared" si="3"/>
        <v>0.78200000000000003</v>
      </c>
      <c r="AK15" s="64">
        <f t="shared" si="4"/>
        <v>5.2143452380952384</v>
      </c>
      <c r="AL15" s="86">
        <v>0</v>
      </c>
      <c r="AM15" s="64">
        <f t="shared" si="5"/>
        <v>0</v>
      </c>
      <c r="AN15" s="86">
        <v>0.06</v>
      </c>
      <c r="AO15" s="64">
        <f t="shared" si="6"/>
        <v>0.48</v>
      </c>
      <c r="AP15" s="6">
        <v>0</v>
      </c>
      <c r="AQ15" s="86">
        <v>0</v>
      </c>
      <c r="AR15" s="87">
        <f t="shared" si="16"/>
        <v>0</v>
      </c>
      <c r="AS15" s="87">
        <f t="shared" si="17"/>
        <v>0.48</v>
      </c>
      <c r="AT15" s="87">
        <f t="shared" si="18"/>
        <v>5.694345238095238</v>
      </c>
      <c r="AU15" s="86">
        <f t="shared" si="19"/>
        <v>0.28820684523809526</v>
      </c>
      <c r="AV15" s="84">
        <v>8</v>
      </c>
      <c r="AW15" s="6"/>
      <c r="AX15" s="67" t="str">
        <f t="shared" si="11"/>
        <v/>
      </c>
      <c r="AY15" s="80">
        <v>500</v>
      </c>
      <c r="AZ15" s="43">
        <f t="shared" si="12"/>
        <v>2847.1726190476188</v>
      </c>
      <c r="BA15" s="64">
        <f t="shared" si="13"/>
        <v>4000</v>
      </c>
      <c r="BB15" s="64">
        <f t="shared" si="14"/>
        <v>0</v>
      </c>
      <c r="BC15" s="49" t="str">
        <f t="shared" si="15"/>
        <v/>
      </c>
      <c r="BD15" s="52"/>
      <c r="BE15" s="52"/>
      <c r="BF15" s="71" t="s">
        <v>68</v>
      </c>
      <c r="BG15" s="71" t="s">
        <v>69</v>
      </c>
      <c r="BH15" s="71" t="s">
        <v>106</v>
      </c>
    </row>
    <row r="16" spans="1:60" ht="16.5" x14ac:dyDescent="0.45">
      <c r="A16" s="32">
        <v>29</v>
      </c>
      <c r="B16" s="145"/>
      <c r="C16" s="52"/>
      <c r="D16" s="34" t="s">
        <v>60</v>
      </c>
      <c r="E16" s="33" t="s">
        <v>61</v>
      </c>
      <c r="F16" s="33" t="s">
        <v>62</v>
      </c>
      <c r="G16" s="38" t="s">
        <v>99</v>
      </c>
      <c r="H16" s="83" t="s">
        <v>138</v>
      </c>
      <c r="I16" s="83" t="s">
        <v>139</v>
      </c>
      <c r="J16" s="57" t="s">
        <v>102</v>
      </c>
      <c r="K16" s="57" t="s">
        <v>102</v>
      </c>
      <c r="L16" s="38" t="s">
        <v>140</v>
      </c>
      <c r="M16" s="52" t="s">
        <v>103</v>
      </c>
      <c r="N16" s="52"/>
      <c r="O16" s="72" t="s">
        <v>141</v>
      </c>
      <c r="P16" s="52"/>
      <c r="Q16" s="38" t="s">
        <v>65</v>
      </c>
      <c r="R16" s="84">
        <v>3.75</v>
      </c>
      <c r="S16" s="71" t="s">
        <v>66</v>
      </c>
      <c r="T16" s="37" t="s">
        <v>105</v>
      </c>
      <c r="U16" s="148"/>
      <c r="V16" s="148"/>
      <c r="W16" s="148"/>
      <c r="X16" s="74">
        <v>17</v>
      </c>
      <c r="Y16" s="74">
        <v>17</v>
      </c>
      <c r="Z16" s="74">
        <v>15</v>
      </c>
      <c r="AA16" s="61">
        <v>8</v>
      </c>
      <c r="AB16" s="75">
        <v>1</v>
      </c>
      <c r="AC16" s="40">
        <f t="shared" si="0"/>
        <v>4.3350000000000003E-3</v>
      </c>
      <c r="AD16" s="85">
        <v>63</v>
      </c>
      <c r="AE16" s="41">
        <f t="shared" si="1"/>
        <v>14532.871972318339</v>
      </c>
      <c r="AF16" s="77">
        <v>2650</v>
      </c>
      <c r="AG16" s="64">
        <f t="shared" si="2"/>
        <v>0.18234523809523812</v>
      </c>
      <c r="AH16" s="50" t="s">
        <v>111</v>
      </c>
      <c r="AI16" s="51">
        <v>0.184</v>
      </c>
      <c r="AJ16" s="64">
        <f t="shared" si="3"/>
        <v>0.69</v>
      </c>
      <c r="AK16" s="64">
        <f t="shared" si="4"/>
        <v>4.6223452380952379</v>
      </c>
      <c r="AL16" s="86">
        <v>0</v>
      </c>
      <c r="AM16" s="64">
        <f t="shared" si="5"/>
        <v>0</v>
      </c>
      <c r="AN16" s="86">
        <v>0.06</v>
      </c>
      <c r="AO16" s="64">
        <f t="shared" si="6"/>
        <v>0.44999999999999996</v>
      </c>
      <c r="AP16" s="6">
        <v>0</v>
      </c>
      <c r="AQ16" s="86">
        <v>0</v>
      </c>
      <c r="AR16" s="87">
        <f t="shared" si="16"/>
        <v>0</v>
      </c>
      <c r="AS16" s="87">
        <f t="shared" si="17"/>
        <v>0.44999999999999996</v>
      </c>
      <c r="AT16" s="87">
        <f t="shared" si="18"/>
        <v>5.0723452380952381</v>
      </c>
      <c r="AU16" s="86">
        <f t="shared" si="19"/>
        <v>0.32368730158730158</v>
      </c>
      <c r="AV16" s="84">
        <v>7.5</v>
      </c>
      <c r="AW16" s="6"/>
      <c r="AX16" s="67" t="str">
        <f t="shared" si="11"/>
        <v/>
      </c>
      <c r="AY16" s="80">
        <v>500</v>
      </c>
      <c r="AZ16" s="43">
        <f t="shared" si="12"/>
        <v>2536.1726190476193</v>
      </c>
      <c r="BA16" s="64">
        <f t="shared" si="13"/>
        <v>3750</v>
      </c>
      <c r="BB16" s="64">
        <f t="shared" si="14"/>
        <v>0</v>
      </c>
      <c r="BC16" s="49" t="str">
        <f t="shared" si="15"/>
        <v/>
      </c>
      <c r="BD16" s="52"/>
      <c r="BE16" s="52"/>
      <c r="BF16" s="71" t="s">
        <v>68</v>
      </c>
      <c r="BG16" s="71" t="s">
        <v>69</v>
      </c>
      <c r="BH16" s="71" t="s">
        <v>106</v>
      </c>
    </row>
    <row r="17" spans="1:60" ht="16.5" x14ac:dyDescent="0.45">
      <c r="A17" s="32">
        <v>30</v>
      </c>
      <c r="B17" s="145"/>
      <c r="C17" s="52"/>
      <c r="D17" s="34" t="s">
        <v>60</v>
      </c>
      <c r="E17" s="33" t="s">
        <v>61</v>
      </c>
      <c r="F17" s="33" t="s">
        <v>62</v>
      </c>
      <c r="G17" s="38" t="s">
        <v>99</v>
      </c>
      <c r="H17" s="82" t="s">
        <v>142</v>
      </c>
      <c r="I17" s="82" t="s">
        <v>143</v>
      </c>
      <c r="J17" s="57" t="s">
        <v>102</v>
      </c>
      <c r="K17" s="57" t="s">
        <v>102</v>
      </c>
      <c r="L17" s="38" t="s">
        <v>144</v>
      </c>
      <c r="M17" s="52" t="s">
        <v>103</v>
      </c>
      <c r="N17" s="52"/>
      <c r="O17" s="72" t="s">
        <v>145</v>
      </c>
      <c r="P17" s="52"/>
      <c r="Q17" s="38" t="s">
        <v>65</v>
      </c>
      <c r="R17" s="84">
        <v>3.86</v>
      </c>
      <c r="S17" s="71" t="s">
        <v>66</v>
      </c>
      <c r="T17" s="37" t="s">
        <v>105</v>
      </c>
      <c r="U17" s="148"/>
      <c r="V17" s="148"/>
      <c r="W17" s="148"/>
      <c r="X17" s="74">
        <v>15</v>
      </c>
      <c r="Y17" s="74">
        <v>15</v>
      </c>
      <c r="Z17" s="74">
        <v>15</v>
      </c>
      <c r="AA17" s="61">
        <v>8</v>
      </c>
      <c r="AB17" s="75">
        <v>1</v>
      </c>
      <c r="AC17" s="40">
        <f t="shared" si="0"/>
        <v>3.375E-3</v>
      </c>
      <c r="AD17" s="85">
        <v>63</v>
      </c>
      <c r="AE17" s="41">
        <f t="shared" si="1"/>
        <v>18666.666666666668</v>
      </c>
      <c r="AF17" s="77">
        <v>2650</v>
      </c>
      <c r="AG17" s="64">
        <f t="shared" si="2"/>
        <v>0.14196428571428571</v>
      </c>
      <c r="AH17" s="50" t="s">
        <v>111</v>
      </c>
      <c r="AI17" s="51">
        <v>0.184</v>
      </c>
      <c r="AJ17" s="64">
        <f t="shared" si="3"/>
        <v>0.71023999999999998</v>
      </c>
      <c r="AK17" s="64">
        <f t="shared" si="4"/>
        <v>4.712204285714285</v>
      </c>
      <c r="AL17" s="86">
        <v>0</v>
      </c>
      <c r="AM17" s="64">
        <f t="shared" si="5"/>
        <v>0</v>
      </c>
      <c r="AN17" s="86">
        <v>0.06</v>
      </c>
      <c r="AO17" s="64">
        <f t="shared" si="6"/>
        <v>0.44999999999999996</v>
      </c>
      <c r="AP17" s="6">
        <v>0</v>
      </c>
      <c r="AQ17" s="86">
        <v>0</v>
      </c>
      <c r="AR17" s="87">
        <f t="shared" si="16"/>
        <v>0</v>
      </c>
      <c r="AS17" s="87">
        <f t="shared" si="17"/>
        <v>0.44999999999999996</v>
      </c>
      <c r="AT17" s="87">
        <f t="shared" si="18"/>
        <v>5.1622042857142851</v>
      </c>
      <c r="AU17" s="86">
        <f t="shared" si="19"/>
        <v>0.31170609523809534</v>
      </c>
      <c r="AV17" s="84">
        <v>7.5</v>
      </c>
      <c r="AW17" s="6"/>
      <c r="AX17" s="67" t="str">
        <f t="shared" si="11"/>
        <v/>
      </c>
      <c r="AY17" s="80">
        <v>500</v>
      </c>
      <c r="AZ17" s="43">
        <f t="shared" si="12"/>
        <v>2581.1021428571426</v>
      </c>
      <c r="BA17" s="64">
        <f t="shared" si="13"/>
        <v>3750</v>
      </c>
      <c r="BB17" s="64">
        <f t="shared" si="14"/>
        <v>0</v>
      </c>
      <c r="BC17" s="49" t="str">
        <f t="shared" si="15"/>
        <v/>
      </c>
      <c r="BD17" s="52"/>
      <c r="BE17" s="52"/>
      <c r="BF17" s="71" t="s">
        <v>68</v>
      </c>
      <c r="BG17" s="71" t="s">
        <v>69</v>
      </c>
      <c r="BH17" s="71" t="s">
        <v>106</v>
      </c>
    </row>
    <row r="18" spans="1:60" ht="16.5" x14ac:dyDescent="0.45">
      <c r="A18" s="32">
        <v>31</v>
      </c>
      <c r="B18" s="145"/>
      <c r="C18" s="52"/>
      <c r="D18" s="34" t="s">
        <v>60</v>
      </c>
      <c r="E18" s="33" t="s">
        <v>61</v>
      </c>
      <c r="F18" s="33" t="s">
        <v>62</v>
      </c>
      <c r="G18" s="38" t="s">
        <v>99</v>
      </c>
      <c r="H18" s="71" t="s">
        <v>146</v>
      </c>
      <c r="I18" s="71" t="s">
        <v>147</v>
      </c>
      <c r="J18" s="57" t="s">
        <v>102</v>
      </c>
      <c r="K18" s="57" t="s">
        <v>102</v>
      </c>
      <c r="L18" s="38" t="s">
        <v>148</v>
      </c>
      <c r="M18" s="52" t="s">
        <v>103</v>
      </c>
      <c r="N18" s="52"/>
      <c r="O18" s="72" t="s">
        <v>149</v>
      </c>
      <c r="P18" s="52"/>
      <c r="Q18" s="38" t="s">
        <v>65</v>
      </c>
      <c r="R18" s="84">
        <v>6.1</v>
      </c>
      <c r="S18" s="71" t="s">
        <v>66</v>
      </c>
      <c r="T18" s="37" t="s">
        <v>105</v>
      </c>
      <c r="U18" s="148"/>
      <c r="V18" s="148"/>
      <c r="W18" s="148"/>
      <c r="X18" s="74">
        <v>21</v>
      </c>
      <c r="Y18" s="74">
        <v>21</v>
      </c>
      <c r="Z18" s="74">
        <v>27</v>
      </c>
      <c r="AA18" s="61">
        <v>8</v>
      </c>
      <c r="AB18" s="75">
        <v>1</v>
      </c>
      <c r="AC18" s="40">
        <f t="shared" si="0"/>
        <v>1.1906999999999999E-2</v>
      </c>
      <c r="AD18" s="85">
        <v>63</v>
      </c>
      <c r="AE18" s="41">
        <f t="shared" si="1"/>
        <v>5291.0052910052909</v>
      </c>
      <c r="AF18" s="77">
        <v>2650</v>
      </c>
      <c r="AG18" s="64">
        <f t="shared" si="2"/>
        <v>0.50085000000000002</v>
      </c>
      <c r="AH18" s="50" t="s">
        <v>111</v>
      </c>
      <c r="AI18" s="51">
        <v>0.184</v>
      </c>
      <c r="AJ18" s="64">
        <f t="shared" si="3"/>
        <v>1.1223999999999998</v>
      </c>
      <c r="AK18" s="64">
        <f t="shared" si="4"/>
        <v>7.7232499999999993</v>
      </c>
      <c r="AL18" s="86">
        <v>0</v>
      </c>
      <c r="AM18" s="64">
        <f t="shared" si="5"/>
        <v>0</v>
      </c>
      <c r="AN18" s="86">
        <v>0.06</v>
      </c>
      <c r="AO18" s="64">
        <f t="shared" si="6"/>
        <v>0.78</v>
      </c>
      <c r="AP18" s="6">
        <v>0</v>
      </c>
      <c r="AQ18" s="86">
        <v>0</v>
      </c>
      <c r="AR18" s="87">
        <f t="shared" si="16"/>
        <v>0</v>
      </c>
      <c r="AS18" s="87">
        <f t="shared" si="17"/>
        <v>0.78</v>
      </c>
      <c r="AT18" s="87">
        <f t="shared" si="18"/>
        <v>8.5032499999999995</v>
      </c>
      <c r="AU18" s="86">
        <f t="shared" si="19"/>
        <v>0.34590384615384617</v>
      </c>
      <c r="AV18" s="84">
        <v>13</v>
      </c>
      <c r="AW18" s="6"/>
      <c r="AX18" s="67" t="str">
        <f t="shared" si="11"/>
        <v/>
      </c>
      <c r="AY18" s="80">
        <v>500</v>
      </c>
      <c r="AZ18" s="43">
        <f t="shared" si="12"/>
        <v>4251.625</v>
      </c>
      <c r="BA18" s="64">
        <f t="shared" si="13"/>
        <v>6500</v>
      </c>
      <c r="BB18" s="64">
        <f t="shared" si="14"/>
        <v>0</v>
      </c>
      <c r="BC18" s="49" t="str">
        <f t="shared" si="15"/>
        <v/>
      </c>
      <c r="BD18" s="52"/>
      <c r="BE18" s="52"/>
      <c r="BF18" s="71" t="s">
        <v>68</v>
      </c>
      <c r="BG18" s="71" t="s">
        <v>69</v>
      </c>
      <c r="BH18" s="71" t="s">
        <v>106</v>
      </c>
    </row>
    <row r="19" spans="1:60" ht="16.5" x14ac:dyDescent="0.45">
      <c r="A19" s="32">
        <v>32</v>
      </c>
      <c r="B19" s="146"/>
      <c r="C19" s="52"/>
      <c r="D19" s="34" t="s">
        <v>60</v>
      </c>
      <c r="E19" s="33" t="s">
        <v>61</v>
      </c>
      <c r="F19" s="33" t="s">
        <v>62</v>
      </c>
      <c r="G19" s="38" t="s">
        <v>99</v>
      </c>
      <c r="H19" s="71" t="s">
        <v>150</v>
      </c>
      <c r="I19" s="71" t="s">
        <v>151</v>
      </c>
      <c r="J19" s="57" t="s">
        <v>102</v>
      </c>
      <c r="K19" s="57" t="s">
        <v>102</v>
      </c>
      <c r="L19" s="57" t="s">
        <v>152</v>
      </c>
      <c r="M19" s="52" t="s">
        <v>103</v>
      </c>
      <c r="N19" s="52"/>
      <c r="O19" s="72" t="s">
        <v>153</v>
      </c>
      <c r="P19" s="52"/>
      <c r="Q19" s="38" t="s">
        <v>65</v>
      </c>
      <c r="R19" s="88">
        <v>1.66</v>
      </c>
      <c r="S19" s="71" t="s">
        <v>66</v>
      </c>
      <c r="T19" s="37" t="s">
        <v>105</v>
      </c>
      <c r="U19" s="149"/>
      <c r="V19" s="149"/>
      <c r="W19" s="149"/>
      <c r="X19" s="89">
        <v>10</v>
      </c>
      <c r="Y19" s="89">
        <v>8</v>
      </c>
      <c r="Z19" s="89">
        <v>18.5</v>
      </c>
      <c r="AA19" s="61">
        <v>8</v>
      </c>
      <c r="AB19" s="75">
        <v>1</v>
      </c>
      <c r="AC19" s="40">
        <f t="shared" si="0"/>
        <v>1.48E-3</v>
      </c>
      <c r="AD19" s="85">
        <v>63</v>
      </c>
      <c r="AE19" s="41">
        <f t="shared" si="1"/>
        <v>42567.567567567567</v>
      </c>
      <c r="AF19" s="77">
        <v>2650</v>
      </c>
      <c r="AG19" s="64">
        <f t="shared" si="2"/>
        <v>6.2253968253968256E-2</v>
      </c>
      <c r="AH19" s="50" t="s">
        <v>111</v>
      </c>
      <c r="AI19" s="51">
        <v>0.184</v>
      </c>
      <c r="AJ19" s="64">
        <f t="shared" si="3"/>
        <v>0.30543999999999999</v>
      </c>
      <c r="AK19" s="64">
        <f t="shared" si="4"/>
        <v>2.0276939682539683</v>
      </c>
      <c r="AL19" s="86">
        <v>0</v>
      </c>
      <c r="AM19" s="64">
        <f t="shared" si="5"/>
        <v>0</v>
      </c>
      <c r="AN19" s="86">
        <v>0.06</v>
      </c>
      <c r="AO19" s="64">
        <f t="shared" si="6"/>
        <v>0.189</v>
      </c>
      <c r="AP19" s="6">
        <v>0</v>
      </c>
      <c r="AQ19" s="86">
        <v>0</v>
      </c>
      <c r="AR19" s="87">
        <f t="shared" si="16"/>
        <v>0</v>
      </c>
      <c r="AS19" s="87">
        <f t="shared" si="17"/>
        <v>0.189</v>
      </c>
      <c r="AT19" s="87">
        <f t="shared" si="18"/>
        <v>2.2166939682539684</v>
      </c>
      <c r="AU19" s="86">
        <f t="shared" si="19"/>
        <v>0.29628762912572432</v>
      </c>
      <c r="AV19" s="90">
        <v>3.15</v>
      </c>
      <c r="AW19" s="6"/>
      <c r="AX19" s="67" t="str">
        <f t="shared" si="11"/>
        <v/>
      </c>
      <c r="AY19" s="80">
        <v>500</v>
      </c>
      <c r="AZ19" s="43">
        <f t="shared" si="12"/>
        <v>1108.3469841269841</v>
      </c>
      <c r="BA19" s="64">
        <f t="shared" si="13"/>
        <v>1575</v>
      </c>
      <c r="BB19" s="64">
        <f t="shared" si="14"/>
        <v>0</v>
      </c>
      <c r="BC19" s="49" t="str">
        <f t="shared" si="15"/>
        <v/>
      </c>
      <c r="BD19" s="52"/>
      <c r="BE19" s="52"/>
      <c r="BF19" s="71" t="s">
        <v>68</v>
      </c>
      <c r="BG19" s="71" t="s">
        <v>69</v>
      </c>
      <c r="BH19" s="71" t="s">
        <v>106</v>
      </c>
    </row>
    <row r="20" spans="1:60" ht="16.5" x14ac:dyDescent="0.45">
      <c r="A20" s="32">
        <v>34</v>
      </c>
      <c r="B20" s="144"/>
      <c r="C20" s="52"/>
      <c r="D20" s="34" t="s">
        <v>60</v>
      </c>
      <c r="E20" s="33" t="s">
        <v>61</v>
      </c>
      <c r="F20" s="33" t="s">
        <v>62</v>
      </c>
      <c r="G20" s="38" t="s">
        <v>154</v>
      </c>
      <c r="H20" s="71" t="s">
        <v>100</v>
      </c>
      <c r="I20" s="71" t="s">
        <v>101</v>
      </c>
      <c r="J20" s="57" t="s">
        <v>102</v>
      </c>
      <c r="K20" s="57" t="s">
        <v>102</v>
      </c>
      <c r="L20" s="38" t="s">
        <v>64</v>
      </c>
      <c r="M20" s="91" t="s">
        <v>155</v>
      </c>
      <c r="N20" s="52"/>
      <c r="O20" s="72" t="s">
        <v>156</v>
      </c>
      <c r="P20" s="52"/>
      <c r="Q20" s="34" t="s">
        <v>65</v>
      </c>
      <c r="R20" s="84">
        <v>2.5</v>
      </c>
      <c r="S20" s="71" t="s">
        <v>66</v>
      </c>
      <c r="T20" s="37" t="s">
        <v>105</v>
      </c>
      <c r="U20" s="147">
        <v>42</v>
      </c>
      <c r="V20" s="147">
        <v>32.799999999999997</v>
      </c>
      <c r="W20" s="147">
        <v>48</v>
      </c>
      <c r="X20" s="74">
        <v>19</v>
      </c>
      <c r="Y20" s="74">
        <v>9</v>
      </c>
      <c r="Z20" s="74">
        <v>22.5</v>
      </c>
      <c r="AA20" s="61">
        <v>8</v>
      </c>
      <c r="AB20" s="92">
        <v>2</v>
      </c>
      <c r="AC20" s="40">
        <f t="shared" si="0"/>
        <v>3.8474999999999998E-3</v>
      </c>
      <c r="AD20" s="76">
        <v>63</v>
      </c>
      <c r="AE20" s="41">
        <f t="shared" si="1"/>
        <v>32748.53801169591</v>
      </c>
      <c r="AF20" s="77">
        <v>2650</v>
      </c>
      <c r="AG20" s="64">
        <f t="shared" si="2"/>
        <v>8.0919642857142843E-2</v>
      </c>
      <c r="AH20" s="38" t="s">
        <v>67</v>
      </c>
      <c r="AI20" s="86">
        <v>0.16800000000000001</v>
      </c>
      <c r="AJ20" s="64">
        <f t="shared" ref="AJ20:AJ65" si="20">IF(ISERROR(R20*AI20),"",R20*AI20)</f>
        <v>0.42000000000000004</v>
      </c>
      <c r="AK20" s="64">
        <f t="shared" ref="AK20:AK65" si="21">IF(ISERROR(R20+AG20+AJ20),"",R20+AG20+AJ20)</f>
        <v>3.0009196428571427</v>
      </c>
      <c r="AL20" s="86">
        <v>0</v>
      </c>
      <c r="AM20" s="64">
        <f t="shared" ref="AM20:AM67" si="22">IF(ISERROR(AV20*AL20),"",AV20*AL20)</f>
        <v>0</v>
      </c>
      <c r="AN20" s="86">
        <v>0.06</v>
      </c>
      <c r="AO20" s="64">
        <f t="shared" si="6"/>
        <v>0.315</v>
      </c>
      <c r="AP20" s="6">
        <v>0</v>
      </c>
      <c r="AQ20" s="86">
        <v>0</v>
      </c>
      <c r="AR20" s="87">
        <f t="shared" ref="AR20:AR32" si="23">IF(ISERROR(AV20*AQ20),"",AV20*AQ20)</f>
        <v>0</v>
      </c>
      <c r="AS20" s="87">
        <f t="shared" ref="AS20:AS32" si="24">IF(ISERROR(AM20+AO20+AR20),"",AM20+AO20+AR20)</f>
        <v>0.315</v>
      </c>
      <c r="AT20" s="87">
        <f t="shared" ref="AT20:AT43" si="25">IF(ISERROR(AK20+AS20),"",AK20+AS20)</f>
        <v>3.3159196428571427</v>
      </c>
      <c r="AU20" s="86">
        <f t="shared" ref="AU20:AU32" si="26">IF(ISERROR((AV20-AT20)/AV20),"",(AV20-AT20)/AV20)</f>
        <v>0.36839625850340141</v>
      </c>
      <c r="AV20" s="84">
        <v>5.25</v>
      </c>
      <c r="AW20" s="6"/>
      <c r="AX20" s="67" t="str">
        <f t="shared" si="11"/>
        <v/>
      </c>
      <c r="AY20" s="80">
        <v>1000</v>
      </c>
      <c r="AZ20" s="43">
        <f t="shared" si="12"/>
        <v>3315.9196428571427</v>
      </c>
      <c r="BA20" s="64">
        <f t="shared" si="13"/>
        <v>5250</v>
      </c>
      <c r="BB20" s="64">
        <f t="shared" si="14"/>
        <v>0</v>
      </c>
      <c r="BC20" s="49">
        <v>33.06</v>
      </c>
      <c r="BD20" s="52"/>
      <c r="BE20" s="52"/>
      <c r="BF20" s="71" t="s">
        <v>68</v>
      </c>
      <c r="BG20" s="71" t="s">
        <v>69</v>
      </c>
      <c r="BH20" s="71" t="s">
        <v>106</v>
      </c>
    </row>
    <row r="21" spans="1:60" ht="16.5" x14ac:dyDescent="0.45">
      <c r="A21" s="32">
        <v>35</v>
      </c>
      <c r="B21" s="145"/>
      <c r="C21" s="52"/>
      <c r="D21" s="34" t="s">
        <v>60</v>
      </c>
      <c r="E21" s="33" t="s">
        <v>61</v>
      </c>
      <c r="F21" s="33" t="s">
        <v>62</v>
      </c>
      <c r="G21" s="38" t="s">
        <v>154</v>
      </c>
      <c r="H21" s="71" t="s">
        <v>107</v>
      </c>
      <c r="I21" s="71" t="s">
        <v>108</v>
      </c>
      <c r="J21" s="57" t="s">
        <v>102</v>
      </c>
      <c r="K21" s="57" t="s">
        <v>102</v>
      </c>
      <c r="L21" s="38" t="s">
        <v>109</v>
      </c>
      <c r="M21" s="91" t="s">
        <v>155</v>
      </c>
      <c r="N21" s="52"/>
      <c r="O21" s="72" t="s">
        <v>157</v>
      </c>
      <c r="P21" s="52"/>
      <c r="Q21" s="34" t="s">
        <v>65</v>
      </c>
      <c r="R21" s="84">
        <v>1.56</v>
      </c>
      <c r="S21" s="71" t="s">
        <v>66</v>
      </c>
      <c r="T21" s="37" t="s">
        <v>105</v>
      </c>
      <c r="U21" s="148"/>
      <c r="V21" s="148"/>
      <c r="W21" s="148"/>
      <c r="X21" s="74">
        <v>12.5</v>
      </c>
      <c r="Y21" s="74">
        <v>8.5</v>
      </c>
      <c r="Z21" s="74">
        <v>12.5</v>
      </c>
      <c r="AA21" s="61">
        <v>8</v>
      </c>
      <c r="AB21" s="75">
        <v>1</v>
      </c>
      <c r="AC21" s="40">
        <f t="shared" si="0"/>
        <v>1.3281250000000001E-3</v>
      </c>
      <c r="AD21" s="76">
        <v>63</v>
      </c>
      <c r="AE21" s="41">
        <f t="shared" si="1"/>
        <v>47435.294117647056</v>
      </c>
      <c r="AF21" s="77">
        <v>2650</v>
      </c>
      <c r="AG21" s="64">
        <f t="shared" si="2"/>
        <v>5.58655753968254E-2</v>
      </c>
      <c r="AH21" s="38" t="s">
        <v>111</v>
      </c>
      <c r="AI21" s="86">
        <v>0.184</v>
      </c>
      <c r="AJ21" s="64">
        <f t="shared" si="20"/>
        <v>0.28704000000000002</v>
      </c>
      <c r="AK21" s="64">
        <f t="shared" si="21"/>
        <v>1.9029055753968254</v>
      </c>
      <c r="AL21" s="86">
        <v>0</v>
      </c>
      <c r="AM21" s="64">
        <f t="shared" si="22"/>
        <v>0</v>
      </c>
      <c r="AN21" s="86">
        <v>0.06</v>
      </c>
      <c r="AO21" s="64">
        <f t="shared" si="6"/>
        <v>0.20099999999999998</v>
      </c>
      <c r="AP21" s="6">
        <v>0</v>
      </c>
      <c r="AQ21" s="86">
        <v>0</v>
      </c>
      <c r="AR21" s="87">
        <f t="shared" si="23"/>
        <v>0</v>
      </c>
      <c r="AS21" s="87">
        <f t="shared" si="24"/>
        <v>0.20099999999999998</v>
      </c>
      <c r="AT21" s="87">
        <f t="shared" si="25"/>
        <v>2.1039055753968254</v>
      </c>
      <c r="AU21" s="86">
        <f t="shared" si="26"/>
        <v>0.37196848495617152</v>
      </c>
      <c r="AV21" s="84">
        <v>3.35</v>
      </c>
      <c r="AW21" s="6"/>
      <c r="AX21" s="67" t="str">
        <f t="shared" si="11"/>
        <v/>
      </c>
      <c r="AY21" s="80">
        <v>500</v>
      </c>
      <c r="AZ21" s="43">
        <f t="shared" si="12"/>
        <v>1051.9527876984127</v>
      </c>
      <c r="BA21" s="64">
        <f t="shared" si="13"/>
        <v>1675</v>
      </c>
      <c r="BB21" s="64">
        <f t="shared" si="14"/>
        <v>0</v>
      </c>
      <c r="BC21" s="49" t="str">
        <f t="shared" ref="BC20:BC66" si="27">IF(U21="","",U21*V21*W21/1000000/AB21*AY21)</f>
        <v/>
      </c>
      <c r="BD21" s="52"/>
      <c r="BE21" s="52"/>
      <c r="BF21" s="71" t="s">
        <v>68</v>
      </c>
      <c r="BG21" s="71" t="s">
        <v>69</v>
      </c>
      <c r="BH21" s="71" t="s">
        <v>106</v>
      </c>
    </row>
    <row r="22" spans="1:60" ht="16.5" x14ac:dyDescent="0.45">
      <c r="A22" s="32">
        <v>36</v>
      </c>
      <c r="B22" s="145"/>
      <c r="C22" s="52"/>
      <c r="D22" s="34" t="s">
        <v>60</v>
      </c>
      <c r="E22" s="33" t="s">
        <v>61</v>
      </c>
      <c r="F22" s="33" t="s">
        <v>62</v>
      </c>
      <c r="G22" s="38" t="s">
        <v>154</v>
      </c>
      <c r="H22" s="71" t="s">
        <v>112</v>
      </c>
      <c r="I22" s="71" t="s">
        <v>113</v>
      </c>
      <c r="J22" s="57" t="s">
        <v>102</v>
      </c>
      <c r="K22" s="57" t="s">
        <v>102</v>
      </c>
      <c r="L22" s="38" t="s">
        <v>114</v>
      </c>
      <c r="M22" s="91" t="s">
        <v>155</v>
      </c>
      <c r="N22" s="52"/>
      <c r="O22" s="72" t="s">
        <v>158</v>
      </c>
      <c r="P22" s="52"/>
      <c r="Q22" s="34" t="s">
        <v>65</v>
      </c>
      <c r="R22" s="84">
        <v>1.44</v>
      </c>
      <c r="S22" s="71" t="s">
        <v>66</v>
      </c>
      <c r="T22" s="37" t="s">
        <v>105</v>
      </c>
      <c r="U22" s="148"/>
      <c r="V22" s="148"/>
      <c r="W22" s="148"/>
      <c r="X22" s="74">
        <v>9</v>
      </c>
      <c r="Y22" s="74">
        <v>9</v>
      </c>
      <c r="Z22" s="74">
        <v>12.5</v>
      </c>
      <c r="AA22" s="61">
        <v>8</v>
      </c>
      <c r="AB22" s="75">
        <v>1</v>
      </c>
      <c r="AC22" s="40">
        <f t="shared" si="0"/>
        <v>1.0124999999999999E-3</v>
      </c>
      <c r="AD22" s="76">
        <v>63</v>
      </c>
      <c r="AE22" s="41">
        <f t="shared" si="1"/>
        <v>62222.222222222226</v>
      </c>
      <c r="AF22" s="77">
        <v>2650</v>
      </c>
      <c r="AG22" s="64">
        <f t="shared" si="2"/>
        <v>4.2589285714285711E-2</v>
      </c>
      <c r="AH22" s="38" t="s">
        <v>111</v>
      </c>
      <c r="AI22" s="86">
        <v>0.184</v>
      </c>
      <c r="AJ22" s="64">
        <f t="shared" si="20"/>
        <v>0.26495999999999997</v>
      </c>
      <c r="AK22" s="64">
        <f t="shared" si="21"/>
        <v>1.7475492857142858</v>
      </c>
      <c r="AL22" s="86">
        <v>0</v>
      </c>
      <c r="AM22" s="64">
        <f t="shared" si="22"/>
        <v>0</v>
      </c>
      <c r="AN22" s="86">
        <v>0.06</v>
      </c>
      <c r="AO22" s="64">
        <f t="shared" si="6"/>
        <v>0.192</v>
      </c>
      <c r="AP22" s="6">
        <v>0</v>
      </c>
      <c r="AQ22" s="86">
        <v>0</v>
      </c>
      <c r="AR22" s="87">
        <f t="shared" si="23"/>
        <v>0</v>
      </c>
      <c r="AS22" s="87">
        <f t="shared" si="24"/>
        <v>0.192</v>
      </c>
      <c r="AT22" s="87">
        <f t="shared" si="25"/>
        <v>1.9395492857142858</v>
      </c>
      <c r="AU22" s="86">
        <f t="shared" si="26"/>
        <v>0.39389084821428572</v>
      </c>
      <c r="AV22" s="84">
        <v>3.2</v>
      </c>
      <c r="AW22" s="6"/>
      <c r="AX22" s="67" t="str">
        <f t="shared" si="11"/>
        <v/>
      </c>
      <c r="AY22" s="80">
        <v>500</v>
      </c>
      <c r="AZ22" s="43">
        <f t="shared" si="12"/>
        <v>969.77464285714291</v>
      </c>
      <c r="BA22" s="64">
        <f t="shared" si="13"/>
        <v>1600</v>
      </c>
      <c r="BB22" s="64">
        <f t="shared" si="14"/>
        <v>0</v>
      </c>
      <c r="BC22" s="49" t="str">
        <f t="shared" si="27"/>
        <v/>
      </c>
      <c r="BD22" s="52"/>
      <c r="BE22" s="52"/>
      <c r="BF22" s="71" t="s">
        <v>68</v>
      </c>
      <c r="BG22" s="71" t="s">
        <v>69</v>
      </c>
      <c r="BH22" s="71" t="s">
        <v>106</v>
      </c>
    </row>
    <row r="23" spans="1:60" ht="16.5" x14ac:dyDescent="0.45">
      <c r="A23" s="32">
        <v>37</v>
      </c>
      <c r="B23" s="145"/>
      <c r="C23" s="52"/>
      <c r="D23" s="34" t="s">
        <v>60</v>
      </c>
      <c r="E23" s="33" t="s">
        <v>61</v>
      </c>
      <c r="F23" s="33" t="s">
        <v>62</v>
      </c>
      <c r="G23" s="38" t="s">
        <v>154</v>
      </c>
      <c r="H23" s="71" t="s">
        <v>116</v>
      </c>
      <c r="I23" s="71" t="s">
        <v>117</v>
      </c>
      <c r="J23" s="57" t="s">
        <v>102</v>
      </c>
      <c r="K23" s="57" t="s">
        <v>102</v>
      </c>
      <c r="L23" s="38" t="s">
        <v>118</v>
      </c>
      <c r="M23" s="91" t="s">
        <v>155</v>
      </c>
      <c r="N23" s="52"/>
      <c r="O23" s="72" t="s">
        <v>159</v>
      </c>
      <c r="P23" s="52"/>
      <c r="Q23" s="34" t="s">
        <v>65</v>
      </c>
      <c r="R23" s="84">
        <v>1.44</v>
      </c>
      <c r="S23" s="71" t="s">
        <v>66</v>
      </c>
      <c r="T23" s="37" t="s">
        <v>105</v>
      </c>
      <c r="U23" s="148"/>
      <c r="V23" s="148"/>
      <c r="W23" s="148"/>
      <c r="X23" s="74">
        <v>11.5</v>
      </c>
      <c r="Y23" s="74">
        <v>4</v>
      </c>
      <c r="Z23" s="74">
        <v>15.5</v>
      </c>
      <c r="AA23" s="61">
        <v>8</v>
      </c>
      <c r="AB23" s="75">
        <v>1</v>
      </c>
      <c r="AC23" s="40">
        <f t="shared" si="0"/>
        <v>7.1299999999999998E-4</v>
      </c>
      <c r="AD23" s="76">
        <v>63</v>
      </c>
      <c r="AE23" s="41">
        <f t="shared" si="1"/>
        <v>88359.046283309959</v>
      </c>
      <c r="AF23" s="77">
        <v>2650</v>
      </c>
      <c r="AG23" s="64">
        <f t="shared" si="2"/>
        <v>2.9991269841269839E-2</v>
      </c>
      <c r="AH23" s="38" t="s">
        <v>111</v>
      </c>
      <c r="AI23" s="86">
        <v>0.184</v>
      </c>
      <c r="AJ23" s="64">
        <f t="shared" si="20"/>
        <v>0.26495999999999997</v>
      </c>
      <c r="AK23" s="64">
        <f t="shared" si="21"/>
        <v>1.7349512698412699</v>
      </c>
      <c r="AL23" s="86">
        <v>0</v>
      </c>
      <c r="AM23" s="64">
        <f t="shared" si="22"/>
        <v>0</v>
      </c>
      <c r="AN23" s="86">
        <v>0.06</v>
      </c>
      <c r="AO23" s="64">
        <f t="shared" si="6"/>
        <v>0.189</v>
      </c>
      <c r="AP23" s="6">
        <v>0</v>
      </c>
      <c r="AQ23" s="86">
        <v>0</v>
      </c>
      <c r="AR23" s="87">
        <f t="shared" si="23"/>
        <v>0</v>
      </c>
      <c r="AS23" s="87">
        <f t="shared" si="24"/>
        <v>0.189</v>
      </c>
      <c r="AT23" s="87">
        <f t="shared" si="25"/>
        <v>1.92395126984127</v>
      </c>
      <c r="AU23" s="86">
        <f t="shared" si="26"/>
        <v>0.38922181909800951</v>
      </c>
      <c r="AV23" s="84">
        <v>3.15</v>
      </c>
      <c r="AW23" s="6"/>
      <c r="AX23" s="67" t="str">
        <f t="shared" si="11"/>
        <v/>
      </c>
      <c r="AY23" s="80">
        <v>500</v>
      </c>
      <c r="AZ23" s="43">
        <f t="shared" si="12"/>
        <v>961.975634920635</v>
      </c>
      <c r="BA23" s="64">
        <f t="shared" si="13"/>
        <v>1575</v>
      </c>
      <c r="BB23" s="64">
        <f t="shared" si="14"/>
        <v>0</v>
      </c>
      <c r="BC23" s="49" t="str">
        <f t="shared" si="27"/>
        <v/>
      </c>
      <c r="BD23" s="52"/>
      <c r="BE23" s="52"/>
      <c r="BF23" s="71" t="s">
        <v>68</v>
      </c>
      <c r="BG23" s="71" t="s">
        <v>69</v>
      </c>
      <c r="BH23" s="71" t="s">
        <v>106</v>
      </c>
    </row>
    <row r="24" spans="1:60" ht="16.5" x14ac:dyDescent="0.45">
      <c r="A24" s="32">
        <v>38</v>
      </c>
      <c r="B24" s="145"/>
      <c r="C24" s="52"/>
      <c r="D24" s="34" t="s">
        <v>60</v>
      </c>
      <c r="E24" s="33" t="s">
        <v>61</v>
      </c>
      <c r="F24" s="33" t="s">
        <v>62</v>
      </c>
      <c r="G24" s="38" t="s">
        <v>154</v>
      </c>
      <c r="H24" s="71" t="s">
        <v>120</v>
      </c>
      <c r="I24" s="71" t="s">
        <v>76</v>
      </c>
      <c r="J24" s="57" t="s">
        <v>102</v>
      </c>
      <c r="K24" s="57" t="s">
        <v>102</v>
      </c>
      <c r="L24" s="38" t="s">
        <v>121</v>
      </c>
      <c r="M24" s="91" t="s">
        <v>155</v>
      </c>
      <c r="N24" s="52"/>
      <c r="O24" s="72" t="s">
        <v>160</v>
      </c>
      <c r="P24" s="52"/>
      <c r="Q24" s="34" t="s">
        <v>65</v>
      </c>
      <c r="R24" s="84">
        <v>2.16</v>
      </c>
      <c r="S24" s="71" t="s">
        <v>66</v>
      </c>
      <c r="T24" s="37" t="s">
        <v>105</v>
      </c>
      <c r="U24" s="148"/>
      <c r="V24" s="148"/>
      <c r="W24" s="148"/>
      <c r="X24" s="74">
        <v>11.5</v>
      </c>
      <c r="Y24" s="74">
        <v>11.5</v>
      </c>
      <c r="Z24" s="74">
        <v>13.5</v>
      </c>
      <c r="AA24" s="61">
        <v>8</v>
      </c>
      <c r="AB24" s="75">
        <v>1</v>
      </c>
      <c r="AC24" s="40">
        <f t="shared" si="0"/>
        <v>1.7853750000000001E-3</v>
      </c>
      <c r="AD24" s="76">
        <v>63</v>
      </c>
      <c r="AE24" s="41">
        <f t="shared" si="1"/>
        <v>35286.704473850034</v>
      </c>
      <c r="AF24" s="77">
        <v>2650</v>
      </c>
      <c r="AG24" s="64">
        <f t="shared" si="2"/>
        <v>7.5099107142857141E-2</v>
      </c>
      <c r="AH24" s="38" t="s">
        <v>111</v>
      </c>
      <c r="AI24" s="86">
        <v>0.184</v>
      </c>
      <c r="AJ24" s="64">
        <f t="shared" si="20"/>
        <v>0.39744000000000002</v>
      </c>
      <c r="AK24" s="64">
        <f t="shared" si="21"/>
        <v>2.6325391071428572</v>
      </c>
      <c r="AL24" s="86">
        <v>0</v>
      </c>
      <c r="AM24" s="64">
        <f t="shared" si="22"/>
        <v>0</v>
      </c>
      <c r="AN24" s="86">
        <v>0.06</v>
      </c>
      <c r="AO24" s="64">
        <f t="shared" si="6"/>
        <v>0.27</v>
      </c>
      <c r="AP24" s="6">
        <v>0</v>
      </c>
      <c r="AQ24" s="86">
        <v>0</v>
      </c>
      <c r="AR24" s="87">
        <f t="shared" si="23"/>
        <v>0</v>
      </c>
      <c r="AS24" s="87">
        <f t="shared" si="24"/>
        <v>0.27</v>
      </c>
      <c r="AT24" s="87">
        <f t="shared" si="25"/>
        <v>2.9025391071428572</v>
      </c>
      <c r="AU24" s="86">
        <f t="shared" si="26"/>
        <v>0.35499130952380953</v>
      </c>
      <c r="AV24" s="84">
        <v>4.5</v>
      </c>
      <c r="AW24" s="6"/>
      <c r="AX24" s="67" t="str">
        <f t="shared" si="11"/>
        <v/>
      </c>
      <c r="AY24" s="80">
        <v>500</v>
      </c>
      <c r="AZ24" s="43">
        <f t="shared" si="12"/>
        <v>1451.2695535714286</v>
      </c>
      <c r="BA24" s="64">
        <f t="shared" si="13"/>
        <v>2250</v>
      </c>
      <c r="BB24" s="64">
        <f t="shared" si="14"/>
        <v>0</v>
      </c>
      <c r="BC24" s="49" t="str">
        <f t="shared" si="27"/>
        <v/>
      </c>
      <c r="BD24" s="52"/>
      <c r="BE24" s="52"/>
      <c r="BF24" s="71" t="s">
        <v>68</v>
      </c>
      <c r="BG24" s="71" t="s">
        <v>69</v>
      </c>
      <c r="BH24" s="71" t="s">
        <v>106</v>
      </c>
    </row>
    <row r="25" spans="1:60" ht="16.5" x14ac:dyDescent="0.45">
      <c r="A25" s="32">
        <v>39</v>
      </c>
      <c r="B25" s="145"/>
      <c r="C25" s="52"/>
      <c r="D25" s="34" t="s">
        <v>60</v>
      </c>
      <c r="E25" s="33" t="s">
        <v>61</v>
      </c>
      <c r="F25" s="33" t="s">
        <v>62</v>
      </c>
      <c r="G25" s="38" t="s">
        <v>154</v>
      </c>
      <c r="H25" s="71" t="s">
        <v>123</v>
      </c>
      <c r="I25" s="71" t="s">
        <v>124</v>
      </c>
      <c r="J25" s="57" t="s">
        <v>102</v>
      </c>
      <c r="K25" s="57" t="s">
        <v>102</v>
      </c>
      <c r="L25" s="38" t="s">
        <v>125</v>
      </c>
      <c r="M25" s="91" t="s">
        <v>155</v>
      </c>
      <c r="N25" s="52"/>
      <c r="O25" s="72" t="s">
        <v>161</v>
      </c>
      <c r="P25" s="52"/>
      <c r="Q25" s="34" t="s">
        <v>65</v>
      </c>
      <c r="R25" s="84">
        <v>2.2000000000000002</v>
      </c>
      <c r="S25" s="71" t="s">
        <v>66</v>
      </c>
      <c r="T25" s="37" t="s">
        <v>105</v>
      </c>
      <c r="U25" s="148"/>
      <c r="V25" s="148"/>
      <c r="W25" s="148"/>
      <c r="X25" s="74">
        <v>16.5</v>
      </c>
      <c r="Y25" s="74">
        <v>9.5</v>
      </c>
      <c r="Z25" s="74">
        <v>11.5</v>
      </c>
      <c r="AA25" s="61">
        <v>8</v>
      </c>
      <c r="AB25" s="75">
        <v>1</v>
      </c>
      <c r="AC25" s="40">
        <f t="shared" si="0"/>
        <v>1.802625E-3</v>
      </c>
      <c r="AD25" s="76">
        <v>63</v>
      </c>
      <c r="AE25" s="41">
        <f t="shared" si="1"/>
        <v>34949.032660703138</v>
      </c>
      <c r="AF25" s="77">
        <v>2650</v>
      </c>
      <c r="AG25" s="64">
        <f t="shared" si="2"/>
        <v>7.5824702380952388E-2</v>
      </c>
      <c r="AH25" s="38" t="s">
        <v>111</v>
      </c>
      <c r="AI25" s="86">
        <v>0.184</v>
      </c>
      <c r="AJ25" s="64">
        <f t="shared" si="20"/>
        <v>0.40480000000000005</v>
      </c>
      <c r="AK25" s="64">
        <f t="shared" si="21"/>
        <v>2.6806247023809524</v>
      </c>
      <c r="AL25" s="86">
        <v>0</v>
      </c>
      <c r="AM25" s="64">
        <f t="shared" si="22"/>
        <v>0</v>
      </c>
      <c r="AN25" s="86">
        <v>0.06</v>
      </c>
      <c r="AO25" s="64">
        <f t="shared" si="6"/>
        <v>0.29399999999999998</v>
      </c>
      <c r="AP25" s="6">
        <v>0</v>
      </c>
      <c r="AQ25" s="86">
        <v>0</v>
      </c>
      <c r="AR25" s="87">
        <f t="shared" si="23"/>
        <v>0</v>
      </c>
      <c r="AS25" s="87">
        <f t="shared" si="24"/>
        <v>0.29399999999999998</v>
      </c>
      <c r="AT25" s="87">
        <f t="shared" si="25"/>
        <v>2.9746247023809524</v>
      </c>
      <c r="AU25" s="86">
        <f t="shared" si="26"/>
        <v>0.39293373420796895</v>
      </c>
      <c r="AV25" s="84">
        <v>4.9000000000000004</v>
      </c>
      <c r="AW25" s="6"/>
      <c r="AX25" s="67" t="str">
        <f t="shared" si="11"/>
        <v/>
      </c>
      <c r="AY25" s="80">
        <v>500</v>
      </c>
      <c r="AZ25" s="43">
        <f t="shared" si="12"/>
        <v>1487.3123511904762</v>
      </c>
      <c r="BA25" s="64">
        <f t="shared" si="13"/>
        <v>2450</v>
      </c>
      <c r="BB25" s="64">
        <f t="shared" si="14"/>
        <v>0</v>
      </c>
      <c r="BC25" s="49" t="str">
        <f t="shared" si="27"/>
        <v/>
      </c>
      <c r="BD25" s="52"/>
      <c r="BE25" s="52"/>
      <c r="BF25" s="71" t="s">
        <v>68</v>
      </c>
      <c r="BG25" s="71" t="s">
        <v>69</v>
      </c>
      <c r="BH25" s="71" t="s">
        <v>106</v>
      </c>
    </row>
    <row r="26" spans="1:60" ht="16.5" x14ac:dyDescent="0.45">
      <c r="A26" s="32">
        <v>40</v>
      </c>
      <c r="B26" s="145"/>
      <c r="C26" s="52"/>
      <c r="D26" s="34" t="s">
        <v>60</v>
      </c>
      <c r="E26" s="33" t="s">
        <v>61</v>
      </c>
      <c r="F26" s="33" t="s">
        <v>62</v>
      </c>
      <c r="G26" s="38" t="s">
        <v>154</v>
      </c>
      <c r="H26" s="82" t="s">
        <v>127</v>
      </c>
      <c r="I26" s="82" t="s">
        <v>73</v>
      </c>
      <c r="J26" s="57" t="s">
        <v>102</v>
      </c>
      <c r="K26" s="57" t="s">
        <v>102</v>
      </c>
      <c r="L26" s="38" t="s">
        <v>128</v>
      </c>
      <c r="M26" s="91" t="s">
        <v>155</v>
      </c>
      <c r="N26" s="52"/>
      <c r="O26" s="72" t="s">
        <v>162</v>
      </c>
      <c r="P26" s="52"/>
      <c r="Q26" s="34" t="s">
        <v>65</v>
      </c>
      <c r="R26" s="84">
        <v>2.62</v>
      </c>
      <c r="S26" s="71" t="s">
        <v>66</v>
      </c>
      <c r="T26" s="37" t="s">
        <v>105</v>
      </c>
      <c r="U26" s="148"/>
      <c r="V26" s="148"/>
      <c r="W26" s="148"/>
      <c r="X26" s="74">
        <v>15</v>
      </c>
      <c r="Y26" s="74">
        <v>3.5</v>
      </c>
      <c r="Z26" s="74">
        <v>27.5</v>
      </c>
      <c r="AA26" s="61">
        <v>8</v>
      </c>
      <c r="AB26" s="75">
        <v>1</v>
      </c>
      <c r="AC26" s="40">
        <f t="shared" si="0"/>
        <v>1.4437499999999999E-3</v>
      </c>
      <c r="AD26" s="76">
        <v>63</v>
      </c>
      <c r="AE26" s="41">
        <f t="shared" si="1"/>
        <v>43636.36363636364</v>
      </c>
      <c r="AF26" s="77">
        <v>2650</v>
      </c>
      <c r="AG26" s="64">
        <f t="shared" si="2"/>
        <v>6.072916666666666E-2</v>
      </c>
      <c r="AH26" s="38" t="s">
        <v>111</v>
      </c>
      <c r="AI26" s="86">
        <v>0.184</v>
      </c>
      <c r="AJ26" s="64">
        <f t="shared" si="20"/>
        <v>0.48208000000000001</v>
      </c>
      <c r="AK26" s="64">
        <f t="shared" si="21"/>
        <v>3.1628091666666664</v>
      </c>
      <c r="AL26" s="86">
        <v>0</v>
      </c>
      <c r="AM26" s="64">
        <f t="shared" si="22"/>
        <v>0</v>
      </c>
      <c r="AN26" s="86">
        <v>0.06</v>
      </c>
      <c r="AO26" s="64">
        <f t="shared" si="6"/>
        <v>0.32999999999999996</v>
      </c>
      <c r="AP26" s="6">
        <v>0</v>
      </c>
      <c r="AQ26" s="86">
        <v>0</v>
      </c>
      <c r="AR26" s="87">
        <f t="shared" si="23"/>
        <v>0</v>
      </c>
      <c r="AS26" s="87">
        <f t="shared" si="24"/>
        <v>0.32999999999999996</v>
      </c>
      <c r="AT26" s="87">
        <f t="shared" si="25"/>
        <v>3.4928091666666665</v>
      </c>
      <c r="AU26" s="86">
        <f t="shared" si="26"/>
        <v>0.3649437878787879</v>
      </c>
      <c r="AV26" s="84">
        <v>5.5</v>
      </c>
      <c r="AW26" s="6"/>
      <c r="AX26" s="67" t="str">
        <f t="shared" si="11"/>
        <v/>
      </c>
      <c r="AY26" s="80">
        <v>500</v>
      </c>
      <c r="AZ26" s="43">
        <f t="shared" si="12"/>
        <v>1746.4045833333332</v>
      </c>
      <c r="BA26" s="64">
        <f t="shared" si="13"/>
        <v>2750</v>
      </c>
      <c r="BB26" s="64">
        <f t="shared" si="14"/>
        <v>0</v>
      </c>
      <c r="BC26" s="49" t="str">
        <f t="shared" si="27"/>
        <v/>
      </c>
      <c r="BD26" s="52"/>
      <c r="BE26" s="52"/>
      <c r="BF26" s="71" t="s">
        <v>68</v>
      </c>
      <c r="BG26" s="71" t="s">
        <v>69</v>
      </c>
      <c r="BH26" s="71" t="s">
        <v>106</v>
      </c>
    </row>
    <row r="27" spans="1:60" ht="16.5" x14ac:dyDescent="0.45">
      <c r="A27" s="32">
        <v>41</v>
      </c>
      <c r="B27" s="145"/>
      <c r="C27" s="52"/>
      <c r="D27" s="34" t="s">
        <v>60</v>
      </c>
      <c r="E27" s="33" t="s">
        <v>61</v>
      </c>
      <c r="F27" s="33" t="s">
        <v>62</v>
      </c>
      <c r="G27" s="38" t="s">
        <v>154</v>
      </c>
      <c r="H27" s="83" t="s">
        <v>130</v>
      </c>
      <c r="I27" s="83" t="s">
        <v>163</v>
      </c>
      <c r="J27" s="57" t="s">
        <v>102</v>
      </c>
      <c r="K27" s="57" t="s">
        <v>102</v>
      </c>
      <c r="L27" s="38" t="s">
        <v>132</v>
      </c>
      <c r="M27" s="91" t="s">
        <v>155</v>
      </c>
      <c r="N27" s="52"/>
      <c r="O27" s="72" t="s">
        <v>164</v>
      </c>
      <c r="P27" s="52"/>
      <c r="Q27" s="38" t="s">
        <v>65</v>
      </c>
      <c r="R27" s="84">
        <v>3.71</v>
      </c>
      <c r="S27" s="71" t="s">
        <v>66</v>
      </c>
      <c r="T27" s="37" t="s">
        <v>105</v>
      </c>
      <c r="U27" s="148"/>
      <c r="V27" s="148"/>
      <c r="W27" s="148"/>
      <c r="X27" s="74">
        <v>11</v>
      </c>
      <c r="Y27" s="74">
        <v>11</v>
      </c>
      <c r="Z27" s="74">
        <v>39.5</v>
      </c>
      <c r="AA27" s="61">
        <v>8</v>
      </c>
      <c r="AB27" s="75">
        <v>1</v>
      </c>
      <c r="AC27" s="40">
        <f t="shared" si="0"/>
        <v>4.7794999999999999E-3</v>
      </c>
      <c r="AD27" s="85">
        <v>63</v>
      </c>
      <c r="AE27" s="41">
        <f t="shared" si="1"/>
        <v>13181.295114551731</v>
      </c>
      <c r="AF27" s="77">
        <v>2650</v>
      </c>
      <c r="AG27" s="64">
        <f t="shared" si="2"/>
        <v>0.20104246031746031</v>
      </c>
      <c r="AH27" s="38" t="s">
        <v>111</v>
      </c>
      <c r="AI27" s="86">
        <v>0.184</v>
      </c>
      <c r="AJ27" s="64">
        <f t="shared" si="20"/>
        <v>0.68264000000000002</v>
      </c>
      <c r="AK27" s="64">
        <f t="shared" si="21"/>
        <v>4.59368246031746</v>
      </c>
      <c r="AL27" s="86">
        <v>0</v>
      </c>
      <c r="AM27" s="64">
        <f t="shared" si="22"/>
        <v>0</v>
      </c>
      <c r="AN27" s="86">
        <v>0.06</v>
      </c>
      <c r="AO27" s="64">
        <f t="shared" si="6"/>
        <v>0.42</v>
      </c>
      <c r="AP27" s="6">
        <v>0</v>
      </c>
      <c r="AQ27" s="86">
        <v>0</v>
      </c>
      <c r="AR27" s="87">
        <f t="shared" si="23"/>
        <v>0</v>
      </c>
      <c r="AS27" s="87">
        <f t="shared" si="24"/>
        <v>0.42</v>
      </c>
      <c r="AT27" s="87">
        <f t="shared" si="25"/>
        <v>5.0136824603174599</v>
      </c>
      <c r="AU27" s="86">
        <f t="shared" si="26"/>
        <v>0.28375964852607716</v>
      </c>
      <c r="AV27" s="84">
        <v>7</v>
      </c>
      <c r="AW27" s="6"/>
      <c r="AX27" s="67" t="str">
        <f t="shared" si="11"/>
        <v/>
      </c>
      <c r="AY27" s="80">
        <v>500</v>
      </c>
      <c r="AZ27" s="43">
        <f t="shared" si="12"/>
        <v>2506.84123015873</v>
      </c>
      <c r="BA27" s="64">
        <f t="shared" si="13"/>
        <v>3500</v>
      </c>
      <c r="BB27" s="64">
        <f t="shared" si="14"/>
        <v>0</v>
      </c>
      <c r="BC27" s="49" t="str">
        <f t="shared" si="27"/>
        <v/>
      </c>
      <c r="BD27" s="52"/>
      <c r="BE27" s="52"/>
      <c r="BF27" s="71" t="s">
        <v>68</v>
      </c>
      <c r="BG27" s="71" t="s">
        <v>69</v>
      </c>
      <c r="BH27" s="71" t="s">
        <v>106</v>
      </c>
    </row>
    <row r="28" spans="1:60" ht="16.5" x14ac:dyDescent="0.45">
      <c r="A28" s="32">
        <v>42</v>
      </c>
      <c r="B28" s="145"/>
      <c r="C28" s="52"/>
      <c r="D28" s="34" t="s">
        <v>60</v>
      </c>
      <c r="E28" s="33" t="s">
        <v>61</v>
      </c>
      <c r="F28" s="33" t="s">
        <v>62</v>
      </c>
      <c r="G28" s="38" t="s">
        <v>154</v>
      </c>
      <c r="H28" s="83" t="s">
        <v>134</v>
      </c>
      <c r="I28" s="83" t="s">
        <v>135</v>
      </c>
      <c r="J28" s="57" t="s">
        <v>102</v>
      </c>
      <c r="K28" s="57" t="s">
        <v>102</v>
      </c>
      <c r="L28" s="38" t="s">
        <v>136</v>
      </c>
      <c r="M28" s="91" t="s">
        <v>155</v>
      </c>
      <c r="N28" s="52"/>
      <c r="O28" s="72" t="s">
        <v>165</v>
      </c>
      <c r="P28" s="52"/>
      <c r="Q28" s="38" t="s">
        <v>65</v>
      </c>
      <c r="R28" s="84">
        <v>4.45</v>
      </c>
      <c r="S28" s="71" t="s">
        <v>66</v>
      </c>
      <c r="T28" s="37" t="s">
        <v>105</v>
      </c>
      <c r="U28" s="148"/>
      <c r="V28" s="148"/>
      <c r="W28" s="148"/>
      <c r="X28" s="74">
        <v>17</v>
      </c>
      <c r="Y28" s="74">
        <v>17</v>
      </c>
      <c r="Z28" s="74">
        <v>15</v>
      </c>
      <c r="AA28" s="61">
        <v>8</v>
      </c>
      <c r="AB28" s="75">
        <v>1</v>
      </c>
      <c r="AC28" s="40">
        <f t="shared" si="0"/>
        <v>4.3350000000000003E-3</v>
      </c>
      <c r="AD28" s="85">
        <v>63</v>
      </c>
      <c r="AE28" s="41">
        <f t="shared" si="1"/>
        <v>14532.871972318339</v>
      </c>
      <c r="AF28" s="77">
        <v>2650</v>
      </c>
      <c r="AG28" s="64">
        <f t="shared" si="2"/>
        <v>0.18234523809523812</v>
      </c>
      <c r="AH28" s="38" t="s">
        <v>111</v>
      </c>
      <c r="AI28" s="86">
        <v>0.184</v>
      </c>
      <c r="AJ28" s="64">
        <f t="shared" si="20"/>
        <v>0.81879999999999997</v>
      </c>
      <c r="AK28" s="64">
        <f t="shared" si="21"/>
        <v>5.4511452380952381</v>
      </c>
      <c r="AL28" s="86">
        <v>0</v>
      </c>
      <c r="AM28" s="64">
        <f t="shared" si="22"/>
        <v>0</v>
      </c>
      <c r="AN28" s="86">
        <v>0.06</v>
      </c>
      <c r="AO28" s="64">
        <f t="shared" si="6"/>
        <v>0.495</v>
      </c>
      <c r="AP28" s="6">
        <v>0</v>
      </c>
      <c r="AQ28" s="86">
        <v>0</v>
      </c>
      <c r="AR28" s="87">
        <f t="shared" si="23"/>
        <v>0</v>
      </c>
      <c r="AS28" s="87">
        <f t="shared" si="24"/>
        <v>0.495</v>
      </c>
      <c r="AT28" s="87">
        <f t="shared" si="25"/>
        <v>5.9461452380952382</v>
      </c>
      <c r="AU28" s="86">
        <f t="shared" si="26"/>
        <v>0.27925512265512265</v>
      </c>
      <c r="AV28" s="84">
        <v>8.25</v>
      </c>
      <c r="AW28" s="6"/>
      <c r="AX28" s="67" t="str">
        <f t="shared" si="11"/>
        <v/>
      </c>
      <c r="AY28" s="80">
        <v>500</v>
      </c>
      <c r="AZ28" s="43">
        <f t="shared" si="12"/>
        <v>2973.0726190476189</v>
      </c>
      <c r="BA28" s="64">
        <f t="shared" si="13"/>
        <v>4125</v>
      </c>
      <c r="BB28" s="64">
        <f t="shared" si="14"/>
        <v>0</v>
      </c>
      <c r="BC28" s="49" t="str">
        <f t="shared" si="27"/>
        <v/>
      </c>
      <c r="BD28" s="52"/>
      <c r="BE28" s="52"/>
      <c r="BF28" s="71" t="s">
        <v>68</v>
      </c>
      <c r="BG28" s="71" t="s">
        <v>69</v>
      </c>
      <c r="BH28" s="71" t="s">
        <v>106</v>
      </c>
    </row>
    <row r="29" spans="1:60" ht="16.5" x14ac:dyDescent="0.45">
      <c r="A29" s="32">
        <v>43</v>
      </c>
      <c r="B29" s="145"/>
      <c r="C29" s="52"/>
      <c r="D29" s="34" t="s">
        <v>60</v>
      </c>
      <c r="E29" s="33" t="s">
        <v>61</v>
      </c>
      <c r="F29" s="33" t="s">
        <v>62</v>
      </c>
      <c r="G29" s="38" t="s">
        <v>154</v>
      </c>
      <c r="H29" s="83" t="s">
        <v>138</v>
      </c>
      <c r="I29" s="83" t="s">
        <v>139</v>
      </c>
      <c r="J29" s="57" t="s">
        <v>102</v>
      </c>
      <c r="K29" s="57" t="s">
        <v>102</v>
      </c>
      <c r="L29" s="93" t="s">
        <v>166</v>
      </c>
      <c r="M29" s="91" t="s">
        <v>155</v>
      </c>
      <c r="N29" s="52"/>
      <c r="O29" s="72" t="s">
        <v>167</v>
      </c>
      <c r="P29" s="52"/>
      <c r="Q29" s="38" t="s">
        <v>65</v>
      </c>
      <c r="R29" s="84">
        <v>3.86</v>
      </c>
      <c r="S29" s="71" t="s">
        <v>66</v>
      </c>
      <c r="T29" s="37" t="s">
        <v>105</v>
      </c>
      <c r="U29" s="148"/>
      <c r="V29" s="148"/>
      <c r="W29" s="148"/>
      <c r="X29" s="74">
        <v>15</v>
      </c>
      <c r="Y29" s="74">
        <v>15</v>
      </c>
      <c r="Z29" s="74">
        <v>15</v>
      </c>
      <c r="AA29" s="61">
        <v>8</v>
      </c>
      <c r="AB29" s="75">
        <v>1</v>
      </c>
      <c r="AC29" s="40">
        <f t="shared" si="0"/>
        <v>3.375E-3</v>
      </c>
      <c r="AD29" s="85">
        <v>63</v>
      </c>
      <c r="AE29" s="41">
        <f t="shared" si="1"/>
        <v>18666.666666666668</v>
      </c>
      <c r="AF29" s="77">
        <v>2650</v>
      </c>
      <c r="AG29" s="64">
        <f t="shared" si="2"/>
        <v>0.14196428571428571</v>
      </c>
      <c r="AH29" s="38" t="s">
        <v>111</v>
      </c>
      <c r="AI29" s="86">
        <v>0.184</v>
      </c>
      <c r="AJ29" s="64">
        <f t="shared" si="20"/>
        <v>0.71023999999999998</v>
      </c>
      <c r="AK29" s="64">
        <f t="shared" si="21"/>
        <v>4.712204285714285</v>
      </c>
      <c r="AL29" s="86">
        <v>0</v>
      </c>
      <c r="AM29" s="64">
        <f t="shared" si="22"/>
        <v>0</v>
      </c>
      <c r="AN29" s="86">
        <v>0.06</v>
      </c>
      <c r="AO29" s="64">
        <f t="shared" si="6"/>
        <v>0.46499999999999997</v>
      </c>
      <c r="AP29" s="6">
        <v>0</v>
      </c>
      <c r="AQ29" s="86">
        <v>0</v>
      </c>
      <c r="AR29" s="87">
        <f t="shared" si="23"/>
        <v>0</v>
      </c>
      <c r="AS29" s="87">
        <f t="shared" si="24"/>
        <v>0.46499999999999997</v>
      </c>
      <c r="AT29" s="87">
        <f t="shared" si="25"/>
        <v>5.1772042857142848</v>
      </c>
      <c r="AU29" s="86">
        <f t="shared" si="26"/>
        <v>0.3319736405529955</v>
      </c>
      <c r="AV29" s="84">
        <v>7.75</v>
      </c>
      <c r="AW29" s="6"/>
      <c r="AX29" s="67" t="str">
        <f t="shared" si="11"/>
        <v/>
      </c>
      <c r="AY29" s="80">
        <v>500</v>
      </c>
      <c r="AZ29" s="43">
        <f t="shared" si="12"/>
        <v>2588.6021428571426</v>
      </c>
      <c r="BA29" s="64">
        <f t="shared" si="13"/>
        <v>3875</v>
      </c>
      <c r="BB29" s="64">
        <f t="shared" si="14"/>
        <v>0</v>
      </c>
      <c r="BC29" s="49" t="str">
        <f t="shared" si="27"/>
        <v/>
      </c>
      <c r="BD29" s="52"/>
      <c r="BE29" s="52"/>
      <c r="BF29" s="71" t="s">
        <v>68</v>
      </c>
      <c r="BG29" s="71" t="s">
        <v>69</v>
      </c>
      <c r="BH29" s="71" t="s">
        <v>106</v>
      </c>
    </row>
    <row r="30" spans="1:60" ht="16.5" x14ac:dyDescent="0.45">
      <c r="A30" s="32">
        <v>44</v>
      </c>
      <c r="B30" s="145"/>
      <c r="C30" s="52"/>
      <c r="D30" s="34" t="s">
        <v>60</v>
      </c>
      <c r="E30" s="33" t="s">
        <v>61</v>
      </c>
      <c r="F30" s="33" t="s">
        <v>62</v>
      </c>
      <c r="G30" s="38" t="s">
        <v>154</v>
      </c>
      <c r="H30" s="82" t="s">
        <v>142</v>
      </c>
      <c r="I30" s="82" t="s">
        <v>143</v>
      </c>
      <c r="J30" s="57" t="s">
        <v>102</v>
      </c>
      <c r="K30" s="57" t="s">
        <v>102</v>
      </c>
      <c r="L30" s="38" t="s">
        <v>144</v>
      </c>
      <c r="M30" s="91" t="s">
        <v>155</v>
      </c>
      <c r="N30" s="52"/>
      <c r="O30" s="72" t="s">
        <v>168</v>
      </c>
      <c r="P30" s="52"/>
      <c r="Q30" s="38" t="s">
        <v>65</v>
      </c>
      <c r="R30" s="84">
        <v>4.1900000000000004</v>
      </c>
      <c r="S30" s="71" t="s">
        <v>66</v>
      </c>
      <c r="T30" s="37" t="s">
        <v>105</v>
      </c>
      <c r="U30" s="148"/>
      <c r="V30" s="148"/>
      <c r="W30" s="148"/>
      <c r="X30" s="74">
        <v>15</v>
      </c>
      <c r="Y30" s="74">
        <v>15</v>
      </c>
      <c r="Z30" s="74">
        <v>15</v>
      </c>
      <c r="AA30" s="61">
        <v>8</v>
      </c>
      <c r="AB30" s="75">
        <v>1</v>
      </c>
      <c r="AC30" s="40">
        <f t="shared" si="0"/>
        <v>3.375E-3</v>
      </c>
      <c r="AD30" s="85">
        <v>63</v>
      </c>
      <c r="AE30" s="41">
        <f t="shared" si="1"/>
        <v>18666.666666666668</v>
      </c>
      <c r="AF30" s="77">
        <v>2650</v>
      </c>
      <c r="AG30" s="64">
        <f t="shared" si="2"/>
        <v>0.14196428571428571</v>
      </c>
      <c r="AH30" s="38" t="s">
        <v>111</v>
      </c>
      <c r="AI30" s="86">
        <v>0.184</v>
      </c>
      <c r="AJ30" s="64">
        <f t="shared" si="20"/>
        <v>0.77096000000000009</v>
      </c>
      <c r="AK30" s="64">
        <f t="shared" si="21"/>
        <v>5.1029242857142858</v>
      </c>
      <c r="AL30" s="86">
        <v>0</v>
      </c>
      <c r="AM30" s="64">
        <f t="shared" si="22"/>
        <v>0</v>
      </c>
      <c r="AN30" s="86">
        <v>0.06</v>
      </c>
      <c r="AO30" s="64">
        <f t="shared" si="6"/>
        <v>0.46499999999999997</v>
      </c>
      <c r="AP30" s="6">
        <v>0</v>
      </c>
      <c r="AQ30" s="86">
        <v>0</v>
      </c>
      <c r="AR30" s="87">
        <f t="shared" si="23"/>
        <v>0</v>
      </c>
      <c r="AS30" s="87">
        <f t="shared" si="24"/>
        <v>0.46499999999999997</v>
      </c>
      <c r="AT30" s="87">
        <f t="shared" si="25"/>
        <v>5.5679242857142857</v>
      </c>
      <c r="AU30" s="86">
        <f t="shared" si="26"/>
        <v>0.28155815668202766</v>
      </c>
      <c r="AV30" s="84">
        <v>7.75</v>
      </c>
      <c r="AW30" s="6"/>
      <c r="AX30" s="67" t="str">
        <f t="shared" si="11"/>
        <v/>
      </c>
      <c r="AY30" s="80">
        <v>500</v>
      </c>
      <c r="AZ30" s="43">
        <f t="shared" si="12"/>
        <v>2783.9621428571427</v>
      </c>
      <c r="BA30" s="64">
        <f t="shared" si="13"/>
        <v>3875</v>
      </c>
      <c r="BB30" s="64">
        <f t="shared" si="14"/>
        <v>0</v>
      </c>
      <c r="BC30" s="49" t="str">
        <f t="shared" si="27"/>
        <v/>
      </c>
      <c r="BD30" s="52"/>
      <c r="BE30" s="52"/>
      <c r="BF30" s="71" t="s">
        <v>68</v>
      </c>
      <c r="BG30" s="71" t="s">
        <v>69</v>
      </c>
      <c r="BH30" s="71" t="s">
        <v>106</v>
      </c>
    </row>
    <row r="31" spans="1:60" ht="16.5" x14ac:dyDescent="0.45">
      <c r="A31" s="32">
        <v>45</v>
      </c>
      <c r="B31" s="145"/>
      <c r="C31" s="52"/>
      <c r="D31" s="34" t="s">
        <v>60</v>
      </c>
      <c r="E31" s="33" t="s">
        <v>61</v>
      </c>
      <c r="F31" s="33" t="s">
        <v>62</v>
      </c>
      <c r="G31" s="38" t="s">
        <v>154</v>
      </c>
      <c r="H31" s="71" t="s">
        <v>146</v>
      </c>
      <c r="I31" s="71" t="s">
        <v>147</v>
      </c>
      <c r="J31" s="57" t="s">
        <v>102</v>
      </c>
      <c r="K31" s="57" t="s">
        <v>102</v>
      </c>
      <c r="L31" s="38" t="s">
        <v>148</v>
      </c>
      <c r="M31" s="91" t="s">
        <v>155</v>
      </c>
      <c r="N31" s="52"/>
      <c r="O31" s="72" t="s">
        <v>169</v>
      </c>
      <c r="P31" s="52"/>
      <c r="Q31" s="38" t="s">
        <v>65</v>
      </c>
      <c r="R31" s="84">
        <v>6.29</v>
      </c>
      <c r="S31" s="71" t="s">
        <v>66</v>
      </c>
      <c r="T31" s="37" t="s">
        <v>105</v>
      </c>
      <c r="U31" s="148"/>
      <c r="V31" s="148"/>
      <c r="W31" s="148"/>
      <c r="X31" s="74">
        <v>21</v>
      </c>
      <c r="Y31" s="74">
        <v>21</v>
      </c>
      <c r="Z31" s="74">
        <v>27</v>
      </c>
      <c r="AA31" s="61">
        <v>8</v>
      </c>
      <c r="AB31" s="75">
        <v>1</v>
      </c>
      <c r="AC31" s="40">
        <f t="shared" si="0"/>
        <v>1.1906999999999999E-2</v>
      </c>
      <c r="AD31" s="85">
        <v>63</v>
      </c>
      <c r="AE31" s="41">
        <f t="shared" si="1"/>
        <v>5291.0052910052909</v>
      </c>
      <c r="AF31" s="77">
        <v>2650</v>
      </c>
      <c r="AG31" s="64">
        <f t="shared" si="2"/>
        <v>0.50085000000000002</v>
      </c>
      <c r="AH31" s="38" t="s">
        <v>111</v>
      </c>
      <c r="AI31" s="86">
        <v>0.184</v>
      </c>
      <c r="AJ31" s="64">
        <f t="shared" si="20"/>
        <v>1.1573599999999999</v>
      </c>
      <c r="AK31" s="64">
        <f t="shared" si="21"/>
        <v>7.9482099999999996</v>
      </c>
      <c r="AL31" s="86">
        <v>0</v>
      </c>
      <c r="AM31" s="64">
        <f t="shared" si="22"/>
        <v>0</v>
      </c>
      <c r="AN31" s="86">
        <v>0.06</v>
      </c>
      <c r="AO31" s="64">
        <f t="shared" si="6"/>
        <v>0.79499999999999993</v>
      </c>
      <c r="AP31" s="6">
        <v>0</v>
      </c>
      <c r="AQ31" s="86">
        <v>0</v>
      </c>
      <c r="AR31" s="87">
        <f t="shared" si="23"/>
        <v>0</v>
      </c>
      <c r="AS31" s="87">
        <f t="shared" si="24"/>
        <v>0.79499999999999993</v>
      </c>
      <c r="AT31" s="87">
        <f t="shared" si="25"/>
        <v>8.7432099999999995</v>
      </c>
      <c r="AU31" s="86">
        <f t="shared" si="26"/>
        <v>0.34013509433962269</v>
      </c>
      <c r="AV31" s="84">
        <v>13.25</v>
      </c>
      <c r="AW31" s="6"/>
      <c r="AX31" s="67" t="str">
        <f t="shared" si="11"/>
        <v/>
      </c>
      <c r="AY31" s="80">
        <v>500</v>
      </c>
      <c r="AZ31" s="43">
        <f t="shared" si="12"/>
        <v>4371.6049999999996</v>
      </c>
      <c r="BA31" s="64">
        <f t="shared" si="13"/>
        <v>6625</v>
      </c>
      <c r="BB31" s="64">
        <f t="shared" si="14"/>
        <v>0</v>
      </c>
      <c r="BC31" s="49" t="str">
        <f t="shared" si="27"/>
        <v/>
      </c>
      <c r="BD31" s="52"/>
      <c r="BE31" s="52"/>
      <c r="BF31" s="71" t="s">
        <v>68</v>
      </c>
      <c r="BG31" s="71" t="s">
        <v>69</v>
      </c>
      <c r="BH31" s="71" t="s">
        <v>106</v>
      </c>
    </row>
    <row r="32" spans="1:60" ht="16.5" x14ac:dyDescent="0.45">
      <c r="A32" s="32">
        <v>46</v>
      </c>
      <c r="B32" s="146"/>
      <c r="C32" s="52"/>
      <c r="D32" s="34" t="s">
        <v>60</v>
      </c>
      <c r="E32" s="33" t="s">
        <v>61</v>
      </c>
      <c r="F32" s="33" t="s">
        <v>62</v>
      </c>
      <c r="G32" s="38" t="s">
        <v>154</v>
      </c>
      <c r="H32" s="94" t="s">
        <v>170</v>
      </c>
      <c r="I32" s="71" t="s">
        <v>151</v>
      </c>
      <c r="J32" s="57" t="s">
        <v>102</v>
      </c>
      <c r="K32" s="57" t="s">
        <v>102</v>
      </c>
      <c r="L32" s="95" t="s">
        <v>171</v>
      </c>
      <c r="M32" s="91" t="s">
        <v>155</v>
      </c>
      <c r="N32" s="52"/>
      <c r="O32" s="72" t="s">
        <v>172</v>
      </c>
      <c r="P32" s="52"/>
      <c r="Q32" s="38" t="s">
        <v>65</v>
      </c>
      <c r="R32" s="96">
        <v>1.66</v>
      </c>
      <c r="S32" s="71" t="s">
        <v>66</v>
      </c>
      <c r="T32" s="37" t="s">
        <v>105</v>
      </c>
      <c r="U32" s="149"/>
      <c r="V32" s="149"/>
      <c r="W32" s="149"/>
      <c r="X32" s="89">
        <v>10</v>
      </c>
      <c r="Y32" s="89">
        <v>8</v>
      </c>
      <c r="Z32" s="89">
        <v>18.5</v>
      </c>
      <c r="AA32" s="61">
        <v>8</v>
      </c>
      <c r="AB32" s="75">
        <v>1</v>
      </c>
      <c r="AC32" s="40">
        <f t="shared" si="0"/>
        <v>1.48E-3</v>
      </c>
      <c r="AD32" s="85">
        <v>63</v>
      </c>
      <c r="AE32" s="41">
        <f t="shared" si="1"/>
        <v>42567.567567567567</v>
      </c>
      <c r="AF32" s="77">
        <v>2650</v>
      </c>
      <c r="AG32" s="64">
        <f t="shared" si="2"/>
        <v>6.2253968253968256E-2</v>
      </c>
      <c r="AH32" s="38" t="s">
        <v>111</v>
      </c>
      <c r="AI32" s="86">
        <v>0.184</v>
      </c>
      <c r="AJ32" s="64">
        <f t="shared" si="20"/>
        <v>0.30543999999999999</v>
      </c>
      <c r="AK32" s="64">
        <f t="shared" si="21"/>
        <v>2.0276939682539683</v>
      </c>
      <c r="AL32" s="86">
        <v>0</v>
      </c>
      <c r="AM32" s="64">
        <f t="shared" si="22"/>
        <v>0</v>
      </c>
      <c r="AN32" s="86">
        <v>0.06</v>
      </c>
      <c r="AO32" s="64">
        <f t="shared" si="6"/>
        <v>0.189</v>
      </c>
      <c r="AP32" s="6">
        <v>0</v>
      </c>
      <c r="AQ32" s="86">
        <v>0</v>
      </c>
      <c r="AR32" s="87">
        <f t="shared" si="23"/>
        <v>0</v>
      </c>
      <c r="AS32" s="87">
        <f t="shared" si="24"/>
        <v>0.189</v>
      </c>
      <c r="AT32" s="87">
        <f t="shared" si="25"/>
        <v>2.2166939682539684</v>
      </c>
      <c r="AU32" s="86">
        <f t="shared" si="26"/>
        <v>0.29628762912572432</v>
      </c>
      <c r="AV32" s="84">
        <v>3.15</v>
      </c>
      <c r="AW32" s="6"/>
      <c r="AX32" s="67" t="str">
        <f t="shared" si="11"/>
        <v/>
      </c>
      <c r="AY32" s="80">
        <v>500</v>
      </c>
      <c r="AZ32" s="43">
        <f>IF(ISERROR(AT32*AY32),"",AT32*AY32)</f>
        <v>1108.3469841269841</v>
      </c>
      <c r="BA32" s="64">
        <f t="shared" si="13"/>
        <v>1575</v>
      </c>
      <c r="BB32" s="64">
        <f t="shared" si="14"/>
        <v>0</v>
      </c>
      <c r="BC32" s="49" t="str">
        <f t="shared" si="27"/>
        <v/>
      </c>
      <c r="BD32" s="52"/>
      <c r="BE32" s="52"/>
      <c r="BF32" s="71" t="s">
        <v>68</v>
      </c>
      <c r="BG32" s="71" t="s">
        <v>69</v>
      </c>
      <c r="BH32" s="71" t="s">
        <v>106</v>
      </c>
    </row>
    <row r="33" spans="1:60" ht="19" customHeight="1" x14ac:dyDescent="0.45">
      <c r="A33" s="32">
        <v>48</v>
      </c>
      <c r="B33" s="144"/>
      <c r="C33" s="97"/>
      <c r="D33" s="52" t="s">
        <v>77</v>
      </c>
      <c r="E33" s="33" t="s">
        <v>78</v>
      </c>
      <c r="F33" s="33" t="s">
        <v>62</v>
      </c>
      <c r="G33" s="34" t="s">
        <v>173</v>
      </c>
      <c r="H33" s="55" t="s">
        <v>174</v>
      </c>
      <c r="I33" s="55" t="s">
        <v>101</v>
      </c>
      <c r="J33" s="98" t="s">
        <v>175</v>
      </c>
      <c r="K33" s="98" t="s">
        <v>175</v>
      </c>
      <c r="L33" s="34" t="s">
        <v>64</v>
      </c>
      <c r="M33" s="98" t="s">
        <v>176</v>
      </c>
      <c r="N33" s="97"/>
      <c r="O33" s="58" t="s">
        <v>177</v>
      </c>
      <c r="P33" s="97"/>
      <c r="Q33" s="34" t="s">
        <v>65</v>
      </c>
      <c r="R33" s="73">
        <v>2.27</v>
      </c>
      <c r="S33" s="55" t="s">
        <v>66</v>
      </c>
      <c r="T33" s="99" t="s">
        <v>178</v>
      </c>
      <c r="U33" s="147">
        <v>43.5</v>
      </c>
      <c r="V33" s="147">
        <v>30</v>
      </c>
      <c r="W33" s="147">
        <v>42.5</v>
      </c>
      <c r="X33" s="100">
        <v>18</v>
      </c>
      <c r="Y33" s="100">
        <v>9</v>
      </c>
      <c r="Z33" s="100">
        <v>23</v>
      </c>
      <c r="AA33" s="61">
        <v>8</v>
      </c>
      <c r="AB33" s="101">
        <v>2</v>
      </c>
      <c r="AC33" s="102">
        <f t="shared" si="0"/>
        <v>3.7260000000000001E-3</v>
      </c>
      <c r="AD33" s="76">
        <v>63</v>
      </c>
      <c r="AE33" s="103">
        <f t="shared" si="1"/>
        <v>33816.425120772947</v>
      </c>
      <c r="AF33" s="77">
        <v>2650</v>
      </c>
      <c r="AG33" s="104">
        <f t="shared" si="2"/>
        <v>7.836428571428572E-2</v>
      </c>
      <c r="AH33" s="34" t="s">
        <v>67</v>
      </c>
      <c r="AI33" s="78">
        <v>0.16800000000000001</v>
      </c>
      <c r="AJ33" s="104">
        <f t="shared" si="20"/>
        <v>0.38136000000000003</v>
      </c>
      <c r="AK33" s="104">
        <f t="shared" si="21"/>
        <v>2.7297242857142856</v>
      </c>
      <c r="AL33" s="78">
        <v>0</v>
      </c>
      <c r="AM33" s="104">
        <f t="shared" si="22"/>
        <v>0</v>
      </c>
      <c r="AN33" s="78">
        <v>0.05</v>
      </c>
      <c r="AO33" s="104">
        <f t="shared" si="6"/>
        <v>0.24750000000000003</v>
      </c>
      <c r="AP33" s="6">
        <v>0</v>
      </c>
      <c r="AQ33" s="78">
        <v>0</v>
      </c>
      <c r="AR33" s="79">
        <f t="shared" ref="AR33:AR43" si="28">IF(ISERROR(AV33*AQ33),"",AV33*AQ33)</f>
        <v>0</v>
      </c>
      <c r="AS33" s="79">
        <f t="shared" ref="AS33:AS43" si="29">IF(ISERROR(AM33+AO33+AR33),"",AM33+AO33+AR33)</f>
        <v>0.24750000000000003</v>
      </c>
      <c r="AT33" s="79">
        <f t="shared" si="25"/>
        <v>2.9772242857142857</v>
      </c>
      <c r="AU33" s="78">
        <f t="shared" ref="AU33:AU43" si="30">IF(ISERROR((AV33-AT33)/AV33),"",(AV33-AT33)/AV33)</f>
        <v>0.39854054834054836</v>
      </c>
      <c r="AV33" s="73">
        <v>4.95</v>
      </c>
      <c r="AW33" s="105"/>
      <c r="AX33" s="106" t="str">
        <f t="shared" si="11"/>
        <v/>
      </c>
      <c r="AY33" s="107">
        <v>1000</v>
      </c>
      <c r="AZ33" s="108">
        <f t="shared" ref="AZ33" si="31">IF(ISERROR(AT33*AY33),"",AT33*AY33)</f>
        <v>2977.2242857142855</v>
      </c>
      <c r="BA33" s="104">
        <f t="shared" ref="BA33" si="32">IF(ISERROR(AV33*AY33),"",AV33*AY33)</f>
        <v>4950</v>
      </c>
      <c r="BB33" s="104">
        <f t="shared" si="14"/>
        <v>0</v>
      </c>
      <c r="BC33" s="109">
        <v>27.73</v>
      </c>
      <c r="BD33" s="97"/>
      <c r="BE33" s="110"/>
      <c r="BF33" s="55" t="s">
        <v>68</v>
      </c>
      <c r="BG33" s="55" t="s">
        <v>69</v>
      </c>
      <c r="BH33" s="55" t="s">
        <v>179</v>
      </c>
    </row>
    <row r="34" spans="1:60" ht="19" customHeight="1" x14ac:dyDescent="0.45">
      <c r="A34" s="32">
        <v>49</v>
      </c>
      <c r="B34" s="145"/>
      <c r="C34" s="52"/>
      <c r="D34" s="52" t="s">
        <v>77</v>
      </c>
      <c r="E34" s="33" t="s">
        <v>78</v>
      </c>
      <c r="F34" s="33" t="s">
        <v>62</v>
      </c>
      <c r="G34" s="34" t="s">
        <v>173</v>
      </c>
      <c r="H34" s="71" t="s">
        <v>180</v>
      </c>
      <c r="I34" s="71" t="s">
        <v>74</v>
      </c>
      <c r="J34" s="98" t="s">
        <v>175</v>
      </c>
      <c r="K34" s="98" t="s">
        <v>175</v>
      </c>
      <c r="L34" s="34" t="s">
        <v>181</v>
      </c>
      <c r="M34" s="98" t="s">
        <v>176</v>
      </c>
      <c r="N34" s="52"/>
      <c r="O34" s="58" t="s">
        <v>182</v>
      </c>
      <c r="P34" s="52"/>
      <c r="Q34" s="34" t="s">
        <v>65</v>
      </c>
      <c r="R34" s="73">
        <v>1.3</v>
      </c>
      <c r="S34" s="55" t="s">
        <v>66</v>
      </c>
      <c r="T34" s="99" t="s">
        <v>178</v>
      </c>
      <c r="U34" s="148"/>
      <c r="V34" s="148"/>
      <c r="W34" s="148"/>
      <c r="X34" s="74">
        <v>12</v>
      </c>
      <c r="Y34" s="74">
        <v>8</v>
      </c>
      <c r="Z34" s="74">
        <v>13</v>
      </c>
      <c r="AA34" s="61">
        <v>8</v>
      </c>
      <c r="AB34" s="75">
        <v>1</v>
      </c>
      <c r="AC34" s="102">
        <f t="shared" si="0"/>
        <v>1.248E-3</v>
      </c>
      <c r="AD34" s="76">
        <v>63</v>
      </c>
      <c r="AE34" s="103">
        <f t="shared" si="1"/>
        <v>50480.769230769234</v>
      </c>
      <c r="AF34" s="77">
        <v>2650</v>
      </c>
      <c r="AG34" s="64">
        <f t="shared" si="2"/>
        <v>5.2495238095238095E-2</v>
      </c>
      <c r="AH34" s="34" t="s">
        <v>111</v>
      </c>
      <c r="AI34" s="78">
        <v>0.184</v>
      </c>
      <c r="AJ34" s="64">
        <f t="shared" si="20"/>
        <v>0.2392</v>
      </c>
      <c r="AK34" s="64">
        <f t="shared" si="21"/>
        <v>1.5916952380952383</v>
      </c>
      <c r="AL34" s="78">
        <v>0</v>
      </c>
      <c r="AM34" s="64">
        <f t="shared" si="22"/>
        <v>0</v>
      </c>
      <c r="AN34" s="78">
        <v>0.05</v>
      </c>
      <c r="AO34" s="64">
        <f t="shared" si="6"/>
        <v>0.15000000000000002</v>
      </c>
      <c r="AP34" s="6">
        <v>0</v>
      </c>
      <c r="AQ34" s="78">
        <v>0</v>
      </c>
      <c r="AR34" s="79">
        <f t="shared" si="28"/>
        <v>0</v>
      </c>
      <c r="AS34" s="79">
        <f t="shared" si="29"/>
        <v>0.15000000000000002</v>
      </c>
      <c r="AT34" s="79">
        <f t="shared" si="25"/>
        <v>1.7416952380952382</v>
      </c>
      <c r="AU34" s="78">
        <f t="shared" si="30"/>
        <v>0.4194349206349206</v>
      </c>
      <c r="AV34" s="73">
        <v>3</v>
      </c>
      <c r="AW34" s="6"/>
      <c r="AX34" s="67" t="str">
        <f t="shared" si="11"/>
        <v/>
      </c>
      <c r="AY34" s="80">
        <v>500</v>
      </c>
      <c r="AZ34" s="43">
        <f t="shared" si="12"/>
        <v>870.84761904761911</v>
      </c>
      <c r="BA34" s="64">
        <f t="shared" si="13"/>
        <v>1500</v>
      </c>
      <c r="BB34" s="64">
        <f t="shared" si="14"/>
        <v>0</v>
      </c>
      <c r="BC34" s="109" t="str">
        <f t="shared" si="27"/>
        <v/>
      </c>
      <c r="BD34" s="52"/>
      <c r="BE34" s="52"/>
      <c r="BF34" s="55" t="s">
        <v>68</v>
      </c>
      <c r="BG34" s="55" t="s">
        <v>69</v>
      </c>
      <c r="BH34" s="55" t="s">
        <v>179</v>
      </c>
    </row>
    <row r="35" spans="1:60" ht="19" customHeight="1" x14ac:dyDescent="0.45">
      <c r="A35" s="32">
        <v>50</v>
      </c>
      <c r="B35" s="145"/>
      <c r="C35" s="52"/>
      <c r="D35" s="52" t="s">
        <v>77</v>
      </c>
      <c r="E35" s="33" t="s">
        <v>78</v>
      </c>
      <c r="F35" s="33" t="s">
        <v>62</v>
      </c>
      <c r="G35" s="34" t="s">
        <v>173</v>
      </c>
      <c r="H35" s="71" t="s">
        <v>183</v>
      </c>
      <c r="I35" s="71" t="s">
        <v>71</v>
      </c>
      <c r="J35" s="98" t="s">
        <v>175</v>
      </c>
      <c r="K35" s="98" t="s">
        <v>175</v>
      </c>
      <c r="L35" s="34" t="s">
        <v>184</v>
      </c>
      <c r="M35" s="98" t="s">
        <v>176</v>
      </c>
      <c r="N35" s="52"/>
      <c r="O35" s="58" t="s">
        <v>185</v>
      </c>
      <c r="P35" s="52"/>
      <c r="Q35" s="34" t="s">
        <v>65</v>
      </c>
      <c r="R35" s="73">
        <v>1.25</v>
      </c>
      <c r="S35" s="55" t="s">
        <v>66</v>
      </c>
      <c r="T35" s="99" t="s">
        <v>178</v>
      </c>
      <c r="U35" s="148"/>
      <c r="V35" s="148"/>
      <c r="W35" s="148"/>
      <c r="X35" s="74">
        <v>8.5</v>
      </c>
      <c r="Y35" s="74">
        <v>8.5</v>
      </c>
      <c r="Z35" s="74">
        <v>13</v>
      </c>
      <c r="AA35" s="61">
        <v>8</v>
      </c>
      <c r="AB35" s="75">
        <v>1</v>
      </c>
      <c r="AC35" s="102">
        <f t="shared" si="0"/>
        <v>9.3924999999999998E-4</v>
      </c>
      <c r="AD35" s="76">
        <v>63</v>
      </c>
      <c r="AE35" s="103">
        <f t="shared" si="1"/>
        <v>67074.793718392335</v>
      </c>
      <c r="AF35" s="77">
        <v>2650</v>
      </c>
      <c r="AG35" s="64">
        <f t="shared" si="2"/>
        <v>3.9508134920634923E-2</v>
      </c>
      <c r="AH35" s="34" t="s">
        <v>111</v>
      </c>
      <c r="AI35" s="78">
        <v>0.184</v>
      </c>
      <c r="AJ35" s="64">
        <f t="shared" si="20"/>
        <v>0.22999999999999998</v>
      </c>
      <c r="AK35" s="64">
        <f t="shared" si="21"/>
        <v>1.519508134920635</v>
      </c>
      <c r="AL35" s="78">
        <v>0</v>
      </c>
      <c r="AM35" s="64">
        <f t="shared" si="22"/>
        <v>0</v>
      </c>
      <c r="AN35" s="78">
        <v>0.05</v>
      </c>
      <c r="AO35" s="64">
        <f t="shared" si="6"/>
        <v>0.14499999999999999</v>
      </c>
      <c r="AP35" s="6">
        <v>0</v>
      </c>
      <c r="AQ35" s="78">
        <v>0</v>
      </c>
      <c r="AR35" s="79">
        <f t="shared" si="28"/>
        <v>0</v>
      </c>
      <c r="AS35" s="79">
        <f t="shared" si="29"/>
        <v>0.14499999999999999</v>
      </c>
      <c r="AT35" s="79">
        <f t="shared" si="25"/>
        <v>1.664508134920635</v>
      </c>
      <c r="AU35" s="78">
        <f t="shared" si="30"/>
        <v>0.42603167761357413</v>
      </c>
      <c r="AV35" s="73">
        <v>2.9</v>
      </c>
      <c r="AW35" s="6"/>
      <c r="AX35" s="67" t="str">
        <f t="shared" si="11"/>
        <v/>
      </c>
      <c r="AY35" s="80">
        <v>500</v>
      </c>
      <c r="AZ35" s="43">
        <f t="shared" si="12"/>
        <v>832.25406746031751</v>
      </c>
      <c r="BA35" s="64">
        <f t="shared" si="13"/>
        <v>1450</v>
      </c>
      <c r="BB35" s="64">
        <f t="shared" si="14"/>
        <v>0</v>
      </c>
      <c r="BC35" s="109" t="str">
        <f t="shared" si="27"/>
        <v/>
      </c>
      <c r="BD35" s="52"/>
      <c r="BE35" s="52"/>
      <c r="BF35" s="55" t="s">
        <v>68</v>
      </c>
      <c r="BG35" s="55" t="s">
        <v>69</v>
      </c>
      <c r="BH35" s="55" t="s">
        <v>179</v>
      </c>
    </row>
    <row r="36" spans="1:60" ht="19" customHeight="1" x14ac:dyDescent="0.45">
      <c r="A36" s="32">
        <v>51</v>
      </c>
      <c r="B36" s="145"/>
      <c r="C36" s="52"/>
      <c r="D36" s="52" t="s">
        <v>77</v>
      </c>
      <c r="E36" s="33" t="s">
        <v>78</v>
      </c>
      <c r="F36" s="33" t="s">
        <v>62</v>
      </c>
      <c r="G36" s="34" t="s">
        <v>173</v>
      </c>
      <c r="H36" s="71" t="s">
        <v>186</v>
      </c>
      <c r="I36" s="71" t="s">
        <v>75</v>
      </c>
      <c r="J36" s="98" t="s">
        <v>175</v>
      </c>
      <c r="K36" s="98" t="s">
        <v>175</v>
      </c>
      <c r="L36" s="34" t="s">
        <v>187</v>
      </c>
      <c r="M36" s="98" t="s">
        <v>176</v>
      </c>
      <c r="N36" s="52"/>
      <c r="O36" s="58" t="s">
        <v>188</v>
      </c>
      <c r="P36" s="52"/>
      <c r="Q36" s="34" t="s">
        <v>65</v>
      </c>
      <c r="R36" s="73">
        <v>1.25</v>
      </c>
      <c r="S36" s="55" t="s">
        <v>66</v>
      </c>
      <c r="T36" s="99" t="s">
        <v>178</v>
      </c>
      <c r="U36" s="148"/>
      <c r="V36" s="148"/>
      <c r="W36" s="148"/>
      <c r="X36" s="74">
        <v>10.5</v>
      </c>
      <c r="Y36" s="74">
        <v>3.5</v>
      </c>
      <c r="Z36" s="74">
        <v>16</v>
      </c>
      <c r="AA36" s="61">
        <v>8</v>
      </c>
      <c r="AB36" s="75">
        <v>1</v>
      </c>
      <c r="AC36" s="102">
        <f t="shared" si="0"/>
        <v>5.8799999999999998E-4</v>
      </c>
      <c r="AD36" s="76">
        <v>63</v>
      </c>
      <c r="AE36" s="103">
        <f t="shared" si="1"/>
        <v>107142.85714285714</v>
      </c>
      <c r="AF36" s="77">
        <v>2650</v>
      </c>
      <c r="AG36" s="64">
        <f t="shared" si="2"/>
        <v>2.4733333333333333E-2</v>
      </c>
      <c r="AH36" s="34" t="s">
        <v>111</v>
      </c>
      <c r="AI36" s="78">
        <v>0.184</v>
      </c>
      <c r="AJ36" s="64">
        <f t="shared" si="20"/>
        <v>0.22999999999999998</v>
      </c>
      <c r="AK36" s="64">
        <f t="shared" si="21"/>
        <v>1.5047333333333333</v>
      </c>
      <c r="AL36" s="78">
        <v>0</v>
      </c>
      <c r="AM36" s="64">
        <f t="shared" si="22"/>
        <v>0</v>
      </c>
      <c r="AN36" s="78">
        <v>0.05</v>
      </c>
      <c r="AO36" s="64">
        <f t="shared" si="6"/>
        <v>0.14499999999999999</v>
      </c>
      <c r="AP36" s="6">
        <v>0</v>
      </c>
      <c r="AQ36" s="78">
        <v>0</v>
      </c>
      <c r="AR36" s="79">
        <f t="shared" si="28"/>
        <v>0</v>
      </c>
      <c r="AS36" s="79">
        <f t="shared" si="29"/>
        <v>0.14499999999999999</v>
      </c>
      <c r="AT36" s="79">
        <f t="shared" si="25"/>
        <v>1.6497333333333333</v>
      </c>
      <c r="AU36" s="78">
        <f t="shared" si="30"/>
        <v>0.43112643678160922</v>
      </c>
      <c r="AV36" s="73">
        <v>2.9</v>
      </c>
      <c r="AW36" s="6"/>
      <c r="AX36" s="67" t="str">
        <f t="shared" si="11"/>
        <v/>
      </c>
      <c r="AY36" s="80">
        <v>500</v>
      </c>
      <c r="AZ36" s="43">
        <f t="shared" si="12"/>
        <v>824.86666666666667</v>
      </c>
      <c r="BA36" s="64">
        <f t="shared" si="13"/>
        <v>1450</v>
      </c>
      <c r="BB36" s="64">
        <f t="shared" si="14"/>
        <v>0</v>
      </c>
      <c r="BC36" s="109" t="str">
        <f t="shared" si="27"/>
        <v/>
      </c>
      <c r="BD36" s="52"/>
      <c r="BE36" s="52"/>
      <c r="BF36" s="55" t="s">
        <v>68</v>
      </c>
      <c r="BG36" s="55" t="s">
        <v>69</v>
      </c>
      <c r="BH36" s="55" t="s">
        <v>179</v>
      </c>
    </row>
    <row r="37" spans="1:60" ht="19" customHeight="1" x14ac:dyDescent="0.45">
      <c r="A37" s="32">
        <v>52</v>
      </c>
      <c r="B37" s="145"/>
      <c r="C37" s="52"/>
      <c r="D37" s="52" t="s">
        <v>77</v>
      </c>
      <c r="E37" s="33" t="s">
        <v>78</v>
      </c>
      <c r="F37" s="33" t="s">
        <v>62</v>
      </c>
      <c r="G37" s="34" t="s">
        <v>173</v>
      </c>
      <c r="H37" s="111" t="s">
        <v>120</v>
      </c>
      <c r="I37" s="111" t="s">
        <v>76</v>
      </c>
      <c r="J37" s="98" t="s">
        <v>175</v>
      </c>
      <c r="K37" s="98" t="s">
        <v>175</v>
      </c>
      <c r="L37" s="34" t="s">
        <v>189</v>
      </c>
      <c r="M37" s="98" t="s">
        <v>176</v>
      </c>
      <c r="N37" s="52"/>
      <c r="O37" s="58" t="s">
        <v>190</v>
      </c>
      <c r="P37" s="52"/>
      <c r="Q37" s="34" t="s">
        <v>65</v>
      </c>
      <c r="R37" s="73">
        <v>2.0499999999999998</v>
      </c>
      <c r="S37" s="55" t="s">
        <v>66</v>
      </c>
      <c r="T37" s="99" t="s">
        <v>178</v>
      </c>
      <c r="U37" s="148"/>
      <c r="V37" s="148"/>
      <c r="W37" s="148"/>
      <c r="X37" s="74">
        <v>11</v>
      </c>
      <c r="Y37" s="74">
        <v>11</v>
      </c>
      <c r="Z37" s="74">
        <v>13.5</v>
      </c>
      <c r="AA37" s="61">
        <v>8</v>
      </c>
      <c r="AB37" s="75">
        <v>1</v>
      </c>
      <c r="AC37" s="102">
        <f t="shared" si="0"/>
        <v>1.6335E-3</v>
      </c>
      <c r="AD37" s="85">
        <v>63</v>
      </c>
      <c r="AE37" s="103">
        <f t="shared" si="1"/>
        <v>38567.493112947661</v>
      </c>
      <c r="AF37" s="77">
        <v>2650</v>
      </c>
      <c r="AG37" s="64">
        <f t="shared" si="2"/>
        <v>6.8710714285714278E-2</v>
      </c>
      <c r="AH37" s="34" t="s">
        <v>111</v>
      </c>
      <c r="AI37" s="78">
        <v>0.184</v>
      </c>
      <c r="AJ37" s="64">
        <f t="shared" si="20"/>
        <v>0.37719999999999998</v>
      </c>
      <c r="AK37" s="64">
        <f t="shared" si="21"/>
        <v>2.4959107142857144</v>
      </c>
      <c r="AL37" s="78">
        <v>0</v>
      </c>
      <c r="AM37" s="64">
        <f t="shared" si="22"/>
        <v>0</v>
      </c>
      <c r="AN37" s="78">
        <v>0.05</v>
      </c>
      <c r="AO37" s="64">
        <f t="shared" si="6"/>
        <v>0.22500000000000001</v>
      </c>
      <c r="AP37" s="6">
        <v>0</v>
      </c>
      <c r="AQ37" s="78">
        <v>0</v>
      </c>
      <c r="AR37" s="79">
        <f t="shared" si="28"/>
        <v>0</v>
      </c>
      <c r="AS37" s="79">
        <f t="shared" si="29"/>
        <v>0.22500000000000001</v>
      </c>
      <c r="AT37" s="79">
        <f t="shared" si="25"/>
        <v>2.7209107142857145</v>
      </c>
      <c r="AU37" s="78">
        <f t="shared" si="30"/>
        <v>0.39535317460317454</v>
      </c>
      <c r="AV37" s="73">
        <v>4.5</v>
      </c>
      <c r="AW37" s="52"/>
      <c r="AX37" s="67" t="str">
        <f t="shared" si="11"/>
        <v/>
      </c>
      <c r="AY37" s="80">
        <v>500</v>
      </c>
      <c r="AZ37" s="43">
        <f t="shared" si="12"/>
        <v>1360.4553571428573</v>
      </c>
      <c r="BA37" s="64">
        <f t="shared" si="13"/>
        <v>2250</v>
      </c>
      <c r="BB37" s="64">
        <f t="shared" si="14"/>
        <v>0</v>
      </c>
      <c r="BC37" s="109" t="str">
        <f t="shared" si="27"/>
        <v/>
      </c>
      <c r="BD37" s="52"/>
      <c r="BE37" s="52"/>
      <c r="BF37" s="55" t="s">
        <v>68</v>
      </c>
      <c r="BG37" s="55" t="s">
        <v>69</v>
      </c>
      <c r="BH37" s="55" t="s">
        <v>179</v>
      </c>
    </row>
    <row r="38" spans="1:60" ht="19" customHeight="1" x14ac:dyDescent="0.45">
      <c r="A38" s="32">
        <v>53</v>
      </c>
      <c r="B38" s="145"/>
      <c r="C38" s="52"/>
      <c r="D38" s="52" t="s">
        <v>77</v>
      </c>
      <c r="E38" s="33" t="s">
        <v>78</v>
      </c>
      <c r="F38" s="33" t="s">
        <v>62</v>
      </c>
      <c r="G38" s="34" t="s">
        <v>173</v>
      </c>
      <c r="H38" s="71" t="s">
        <v>191</v>
      </c>
      <c r="I38" s="71" t="s">
        <v>73</v>
      </c>
      <c r="J38" s="98" t="s">
        <v>175</v>
      </c>
      <c r="K38" s="98" t="s">
        <v>175</v>
      </c>
      <c r="L38" s="34" t="s">
        <v>192</v>
      </c>
      <c r="M38" s="98" t="s">
        <v>176</v>
      </c>
      <c r="N38" s="52"/>
      <c r="O38" s="58" t="s">
        <v>193</v>
      </c>
      <c r="P38" s="52"/>
      <c r="Q38" s="34" t="s">
        <v>65</v>
      </c>
      <c r="R38" s="73">
        <v>2.35</v>
      </c>
      <c r="S38" s="55" t="s">
        <v>66</v>
      </c>
      <c r="T38" s="99" t="s">
        <v>178</v>
      </c>
      <c r="U38" s="148"/>
      <c r="V38" s="148"/>
      <c r="W38" s="148"/>
      <c r="X38" s="74">
        <v>15</v>
      </c>
      <c r="Y38" s="74">
        <v>3.5</v>
      </c>
      <c r="Z38" s="74">
        <v>26</v>
      </c>
      <c r="AA38" s="61">
        <v>8</v>
      </c>
      <c r="AB38" s="75">
        <v>1</v>
      </c>
      <c r="AC38" s="102">
        <f t="shared" si="0"/>
        <v>1.3649999999999999E-3</v>
      </c>
      <c r="AD38" s="85">
        <v>63</v>
      </c>
      <c r="AE38" s="103">
        <f t="shared" si="1"/>
        <v>46153.846153846156</v>
      </c>
      <c r="AF38" s="77">
        <v>2650</v>
      </c>
      <c r="AG38" s="64">
        <f t="shared" si="2"/>
        <v>5.7416666666666664E-2</v>
      </c>
      <c r="AH38" s="34" t="s">
        <v>111</v>
      </c>
      <c r="AI38" s="78">
        <v>0.184</v>
      </c>
      <c r="AJ38" s="64">
        <f t="shared" si="20"/>
        <v>0.43240000000000001</v>
      </c>
      <c r="AK38" s="64">
        <f t="shared" si="21"/>
        <v>2.8398166666666667</v>
      </c>
      <c r="AL38" s="78">
        <v>0</v>
      </c>
      <c r="AM38" s="64">
        <f t="shared" si="22"/>
        <v>0</v>
      </c>
      <c r="AN38" s="78">
        <v>0.05</v>
      </c>
      <c r="AO38" s="64">
        <f t="shared" si="6"/>
        <v>0.25</v>
      </c>
      <c r="AP38" s="6">
        <v>0</v>
      </c>
      <c r="AQ38" s="78">
        <v>0</v>
      </c>
      <c r="AR38" s="79">
        <f t="shared" si="28"/>
        <v>0</v>
      </c>
      <c r="AS38" s="79">
        <f t="shared" si="29"/>
        <v>0.25</v>
      </c>
      <c r="AT38" s="79">
        <f t="shared" si="25"/>
        <v>3.0898166666666667</v>
      </c>
      <c r="AU38" s="78">
        <f t="shared" si="30"/>
        <v>0.38203666666666669</v>
      </c>
      <c r="AV38" s="73">
        <v>5</v>
      </c>
      <c r="AW38" s="52"/>
      <c r="AX38" s="67" t="str">
        <f t="shared" si="11"/>
        <v/>
      </c>
      <c r="AY38" s="80">
        <v>500</v>
      </c>
      <c r="AZ38" s="43">
        <f t="shared" si="12"/>
        <v>1544.9083333333333</v>
      </c>
      <c r="BA38" s="64">
        <f t="shared" si="13"/>
        <v>2500</v>
      </c>
      <c r="BB38" s="64">
        <f t="shared" si="14"/>
        <v>0</v>
      </c>
      <c r="BC38" s="109" t="str">
        <f t="shared" si="27"/>
        <v/>
      </c>
      <c r="BD38" s="52"/>
      <c r="BE38" s="52"/>
      <c r="BF38" s="55" t="s">
        <v>68</v>
      </c>
      <c r="BG38" s="55" t="s">
        <v>69</v>
      </c>
      <c r="BH38" s="55" t="s">
        <v>179</v>
      </c>
    </row>
    <row r="39" spans="1:60" ht="19" customHeight="1" x14ac:dyDescent="0.45">
      <c r="A39" s="32">
        <v>54</v>
      </c>
      <c r="B39" s="145"/>
      <c r="C39" s="52"/>
      <c r="D39" s="52" t="s">
        <v>77</v>
      </c>
      <c r="E39" s="33" t="s">
        <v>78</v>
      </c>
      <c r="F39" s="33" t="s">
        <v>62</v>
      </c>
      <c r="G39" s="34" t="s">
        <v>173</v>
      </c>
      <c r="H39" s="111" t="s">
        <v>194</v>
      </c>
      <c r="I39" s="111" t="s">
        <v>195</v>
      </c>
      <c r="J39" s="98" t="s">
        <v>175</v>
      </c>
      <c r="K39" s="98" t="s">
        <v>175</v>
      </c>
      <c r="L39" s="34" t="s">
        <v>196</v>
      </c>
      <c r="M39" s="98" t="s">
        <v>176</v>
      </c>
      <c r="N39" s="52"/>
      <c r="O39" s="58" t="s">
        <v>197</v>
      </c>
      <c r="P39" s="52"/>
      <c r="Q39" s="34" t="s">
        <v>65</v>
      </c>
      <c r="R39" s="73">
        <v>3.72</v>
      </c>
      <c r="S39" s="55" t="s">
        <v>66</v>
      </c>
      <c r="T39" s="99" t="s">
        <v>178</v>
      </c>
      <c r="U39" s="148"/>
      <c r="V39" s="148"/>
      <c r="W39" s="148"/>
      <c r="X39" s="74">
        <v>15.5</v>
      </c>
      <c r="Y39" s="74">
        <v>15.5</v>
      </c>
      <c r="Z39" s="74">
        <v>17</v>
      </c>
      <c r="AA39" s="61">
        <v>8</v>
      </c>
      <c r="AB39" s="75">
        <v>1</v>
      </c>
      <c r="AC39" s="102">
        <f t="shared" si="0"/>
        <v>4.0842500000000002E-3</v>
      </c>
      <c r="AD39" s="85">
        <v>63</v>
      </c>
      <c r="AE39" s="103">
        <f t="shared" si="1"/>
        <v>15425.108649078777</v>
      </c>
      <c r="AF39" s="77">
        <v>2650</v>
      </c>
      <c r="AG39" s="64">
        <f t="shared" si="2"/>
        <v>0.17179781746031747</v>
      </c>
      <c r="AH39" s="34" t="s">
        <v>111</v>
      </c>
      <c r="AI39" s="78">
        <v>0.184</v>
      </c>
      <c r="AJ39" s="64">
        <f t="shared" si="20"/>
        <v>0.68447999999999998</v>
      </c>
      <c r="AK39" s="64">
        <f t="shared" si="21"/>
        <v>4.5762778174603174</v>
      </c>
      <c r="AL39" s="78">
        <v>0</v>
      </c>
      <c r="AM39" s="64">
        <f t="shared" si="22"/>
        <v>0</v>
      </c>
      <c r="AN39" s="78">
        <v>0.05</v>
      </c>
      <c r="AO39" s="64">
        <f t="shared" si="6"/>
        <v>0.375</v>
      </c>
      <c r="AP39" s="6">
        <v>0</v>
      </c>
      <c r="AQ39" s="78">
        <v>0</v>
      </c>
      <c r="AR39" s="79">
        <f t="shared" si="28"/>
        <v>0</v>
      </c>
      <c r="AS39" s="79">
        <f t="shared" si="29"/>
        <v>0.375</v>
      </c>
      <c r="AT39" s="79">
        <f t="shared" si="25"/>
        <v>4.9512778174603174</v>
      </c>
      <c r="AU39" s="78">
        <f t="shared" si="30"/>
        <v>0.33982962433862435</v>
      </c>
      <c r="AV39" s="73">
        <v>7.5</v>
      </c>
      <c r="AW39" s="52"/>
      <c r="AX39" s="67" t="str">
        <f t="shared" si="11"/>
        <v/>
      </c>
      <c r="AY39" s="80">
        <v>500</v>
      </c>
      <c r="AZ39" s="43">
        <f t="shared" si="12"/>
        <v>2475.6389087301586</v>
      </c>
      <c r="BA39" s="64">
        <f t="shared" si="13"/>
        <v>3750</v>
      </c>
      <c r="BB39" s="64">
        <f t="shared" si="14"/>
        <v>0</v>
      </c>
      <c r="BC39" s="109" t="str">
        <f t="shared" si="27"/>
        <v/>
      </c>
      <c r="BD39" s="52"/>
      <c r="BE39" s="52"/>
      <c r="BF39" s="55" t="s">
        <v>68</v>
      </c>
      <c r="BG39" s="55" t="s">
        <v>69</v>
      </c>
      <c r="BH39" s="55" t="s">
        <v>179</v>
      </c>
    </row>
    <row r="40" spans="1:60" ht="19" customHeight="1" x14ac:dyDescent="0.45">
      <c r="A40" s="32">
        <v>55</v>
      </c>
      <c r="B40" s="145"/>
      <c r="C40" s="52"/>
      <c r="D40" s="52" t="s">
        <v>77</v>
      </c>
      <c r="E40" s="33" t="s">
        <v>78</v>
      </c>
      <c r="F40" s="33" t="s">
        <v>62</v>
      </c>
      <c r="G40" s="34" t="s">
        <v>173</v>
      </c>
      <c r="H40" s="71" t="s">
        <v>198</v>
      </c>
      <c r="I40" s="71" t="s">
        <v>199</v>
      </c>
      <c r="J40" s="98" t="s">
        <v>175</v>
      </c>
      <c r="K40" s="98" t="s">
        <v>175</v>
      </c>
      <c r="L40" s="34" t="s">
        <v>200</v>
      </c>
      <c r="M40" s="98" t="s">
        <v>176</v>
      </c>
      <c r="N40" s="52"/>
      <c r="O40" s="58" t="s">
        <v>201</v>
      </c>
      <c r="P40" s="52"/>
      <c r="Q40" s="34" t="s">
        <v>65</v>
      </c>
      <c r="R40" s="73">
        <v>6.25</v>
      </c>
      <c r="S40" s="55" t="s">
        <v>66</v>
      </c>
      <c r="T40" s="99" t="s">
        <v>178</v>
      </c>
      <c r="U40" s="148"/>
      <c r="V40" s="148"/>
      <c r="W40" s="148"/>
      <c r="X40" s="74">
        <v>21.5</v>
      </c>
      <c r="Y40" s="74">
        <v>21.5</v>
      </c>
      <c r="Z40" s="74">
        <v>27.5</v>
      </c>
      <c r="AA40" s="61">
        <v>8</v>
      </c>
      <c r="AB40" s="75">
        <v>1</v>
      </c>
      <c r="AC40" s="102">
        <f t="shared" si="0"/>
        <v>1.2711874999999999E-2</v>
      </c>
      <c r="AD40" s="85">
        <v>63</v>
      </c>
      <c r="AE40" s="103">
        <f t="shared" si="1"/>
        <v>4955.9958700034422</v>
      </c>
      <c r="AF40" s="77">
        <v>2650</v>
      </c>
      <c r="AG40" s="64">
        <f t="shared" si="2"/>
        <v>0.53470585317460317</v>
      </c>
      <c r="AH40" s="34" t="s">
        <v>111</v>
      </c>
      <c r="AI40" s="78">
        <v>0.184</v>
      </c>
      <c r="AJ40" s="64">
        <f t="shared" si="20"/>
        <v>1.1499999999999999</v>
      </c>
      <c r="AK40" s="64">
        <f t="shared" si="21"/>
        <v>7.934705853174604</v>
      </c>
      <c r="AL40" s="78">
        <v>0</v>
      </c>
      <c r="AM40" s="64">
        <f t="shared" si="22"/>
        <v>0</v>
      </c>
      <c r="AN40" s="78">
        <v>0.05</v>
      </c>
      <c r="AO40" s="64">
        <f t="shared" si="6"/>
        <v>0.65</v>
      </c>
      <c r="AP40" s="6">
        <v>0</v>
      </c>
      <c r="AQ40" s="78">
        <v>0</v>
      </c>
      <c r="AR40" s="79">
        <f t="shared" si="28"/>
        <v>0</v>
      </c>
      <c r="AS40" s="79">
        <f t="shared" si="29"/>
        <v>0.65</v>
      </c>
      <c r="AT40" s="79">
        <f t="shared" si="25"/>
        <v>8.5847058531746043</v>
      </c>
      <c r="AU40" s="78">
        <f t="shared" si="30"/>
        <v>0.33963801129426119</v>
      </c>
      <c r="AV40" s="73">
        <v>13</v>
      </c>
      <c r="AW40" s="52"/>
      <c r="AX40" s="67" t="str">
        <f t="shared" si="11"/>
        <v/>
      </c>
      <c r="AY40" s="80">
        <v>500</v>
      </c>
      <c r="AZ40" s="43">
        <f t="shared" si="12"/>
        <v>4292.3529265873021</v>
      </c>
      <c r="BA40" s="64">
        <f t="shared" si="13"/>
        <v>6500</v>
      </c>
      <c r="BB40" s="64">
        <f t="shared" si="14"/>
        <v>0</v>
      </c>
      <c r="BC40" s="109" t="str">
        <f t="shared" si="27"/>
        <v/>
      </c>
      <c r="BD40" s="52"/>
      <c r="BE40" s="52"/>
      <c r="BF40" s="55" t="s">
        <v>68</v>
      </c>
      <c r="BG40" s="55" t="s">
        <v>69</v>
      </c>
      <c r="BH40" s="55" t="s">
        <v>179</v>
      </c>
    </row>
    <row r="41" spans="1:60" ht="19" customHeight="1" x14ac:dyDescent="0.45">
      <c r="A41" s="32">
        <v>56</v>
      </c>
      <c r="B41" s="145"/>
      <c r="C41" s="52"/>
      <c r="D41" s="52" t="s">
        <v>77</v>
      </c>
      <c r="E41" s="33" t="s">
        <v>78</v>
      </c>
      <c r="F41" s="33" t="s">
        <v>62</v>
      </c>
      <c r="G41" s="34" t="s">
        <v>173</v>
      </c>
      <c r="H41" s="112" t="s">
        <v>202</v>
      </c>
      <c r="I41" s="71" t="s">
        <v>203</v>
      </c>
      <c r="J41" s="98" t="s">
        <v>175</v>
      </c>
      <c r="K41" s="98" t="s">
        <v>175</v>
      </c>
      <c r="L41" s="113" t="s">
        <v>204</v>
      </c>
      <c r="M41" s="98" t="s">
        <v>176</v>
      </c>
      <c r="N41" s="52"/>
      <c r="O41" s="58" t="s">
        <v>205</v>
      </c>
      <c r="P41" s="52"/>
      <c r="Q41" s="34" t="s">
        <v>65</v>
      </c>
      <c r="R41" s="114">
        <v>3.97</v>
      </c>
      <c r="S41" s="55" t="s">
        <v>66</v>
      </c>
      <c r="T41" s="99" t="s">
        <v>178</v>
      </c>
      <c r="U41" s="148"/>
      <c r="V41" s="148"/>
      <c r="W41" s="148"/>
      <c r="X41" s="115">
        <v>11</v>
      </c>
      <c r="Y41" s="115">
        <v>11</v>
      </c>
      <c r="Z41" s="115">
        <v>40.5</v>
      </c>
      <c r="AA41" s="61">
        <v>8</v>
      </c>
      <c r="AB41" s="75">
        <v>1</v>
      </c>
      <c r="AC41" s="102">
        <f t="shared" si="0"/>
        <v>4.9005000000000003E-3</v>
      </c>
      <c r="AD41" s="85">
        <v>63</v>
      </c>
      <c r="AE41" s="103">
        <f t="shared" si="1"/>
        <v>12855.831037649219</v>
      </c>
      <c r="AF41" s="77">
        <v>2650</v>
      </c>
      <c r="AG41" s="64">
        <f t="shared" si="2"/>
        <v>0.20613214285714287</v>
      </c>
      <c r="AH41" s="34" t="s">
        <v>111</v>
      </c>
      <c r="AI41" s="78">
        <v>0.184</v>
      </c>
      <c r="AJ41" s="64">
        <f t="shared" si="20"/>
        <v>0.73048000000000002</v>
      </c>
      <c r="AK41" s="64">
        <f t="shared" si="21"/>
        <v>4.906612142857143</v>
      </c>
      <c r="AL41" s="78">
        <v>0</v>
      </c>
      <c r="AM41" s="64">
        <f t="shared" si="22"/>
        <v>0</v>
      </c>
      <c r="AN41" s="78">
        <v>0.05</v>
      </c>
      <c r="AO41" s="64">
        <f t="shared" si="6"/>
        <v>0.375</v>
      </c>
      <c r="AP41" s="6">
        <v>0</v>
      </c>
      <c r="AQ41" s="78">
        <v>0</v>
      </c>
      <c r="AR41" s="79">
        <f t="shared" si="28"/>
        <v>0</v>
      </c>
      <c r="AS41" s="79">
        <f t="shared" si="29"/>
        <v>0.375</v>
      </c>
      <c r="AT41" s="79">
        <f t="shared" si="25"/>
        <v>5.281612142857143</v>
      </c>
      <c r="AU41" s="78">
        <f t="shared" si="30"/>
        <v>0.29578504761904761</v>
      </c>
      <c r="AV41" s="73">
        <v>7.5</v>
      </c>
      <c r="AW41" s="52"/>
      <c r="AX41" s="67" t="str">
        <f t="shared" si="11"/>
        <v/>
      </c>
      <c r="AY41" s="80">
        <v>500</v>
      </c>
      <c r="AZ41" s="43">
        <f t="shared" si="12"/>
        <v>2640.8060714285716</v>
      </c>
      <c r="BA41" s="64">
        <f t="shared" si="13"/>
        <v>3750</v>
      </c>
      <c r="BB41" s="64">
        <f t="shared" si="14"/>
        <v>0</v>
      </c>
      <c r="BC41" s="109" t="str">
        <f t="shared" si="27"/>
        <v/>
      </c>
      <c r="BD41" s="52"/>
      <c r="BE41" s="52"/>
      <c r="BF41" s="55" t="s">
        <v>68</v>
      </c>
      <c r="BG41" s="55" t="s">
        <v>69</v>
      </c>
      <c r="BH41" s="55" t="s">
        <v>179</v>
      </c>
    </row>
    <row r="42" spans="1:60" ht="19" customHeight="1" x14ac:dyDescent="0.45">
      <c r="A42" s="32">
        <v>57</v>
      </c>
      <c r="B42" s="145"/>
      <c r="C42" s="52"/>
      <c r="D42" s="52" t="s">
        <v>77</v>
      </c>
      <c r="E42" s="33" t="s">
        <v>78</v>
      </c>
      <c r="F42" s="33" t="s">
        <v>62</v>
      </c>
      <c r="G42" s="34" t="s">
        <v>173</v>
      </c>
      <c r="H42" s="116" t="s">
        <v>206</v>
      </c>
      <c r="I42" s="71" t="s">
        <v>207</v>
      </c>
      <c r="J42" s="98" t="s">
        <v>175</v>
      </c>
      <c r="K42" s="98" t="s">
        <v>175</v>
      </c>
      <c r="L42" s="113" t="s">
        <v>208</v>
      </c>
      <c r="M42" s="98" t="s">
        <v>176</v>
      </c>
      <c r="N42" s="52"/>
      <c r="O42" s="58" t="s">
        <v>209</v>
      </c>
      <c r="P42" s="52"/>
      <c r="Q42" s="34" t="s">
        <v>65</v>
      </c>
      <c r="R42" s="114">
        <v>2.5499999999999998</v>
      </c>
      <c r="S42" s="55" t="s">
        <v>66</v>
      </c>
      <c r="T42" s="99" t="s">
        <v>178</v>
      </c>
      <c r="U42" s="148"/>
      <c r="V42" s="148"/>
      <c r="W42" s="148"/>
      <c r="X42" s="115">
        <v>14.5</v>
      </c>
      <c r="Y42" s="115">
        <v>8.5</v>
      </c>
      <c r="Z42" s="115">
        <v>14</v>
      </c>
      <c r="AA42" s="61">
        <v>8</v>
      </c>
      <c r="AB42" s="75">
        <v>1</v>
      </c>
      <c r="AC42" s="102">
        <f t="shared" si="0"/>
        <v>1.7255E-3</v>
      </c>
      <c r="AD42" s="85">
        <v>63</v>
      </c>
      <c r="AE42" s="103">
        <f t="shared" si="1"/>
        <v>36511.156186612578</v>
      </c>
      <c r="AF42" s="77">
        <v>2650</v>
      </c>
      <c r="AG42" s="64">
        <f t="shared" si="2"/>
        <v>7.2580555555555551E-2</v>
      </c>
      <c r="AH42" s="34" t="s">
        <v>111</v>
      </c>
      <c r="AI42" s="78">
        <v>0.184</v>
      </c>
      <c r="AJ42" s="64">
        <f t="shared" si="20"/>
        <v>0.46919999999999995</v>
      </c>
      <c r="AK42" s="64">
        <f t="shared" si="21"/>
        <v>3.0917805555555553</v>
      </c>
      <c r="AL42" s="78">
        <v>0</v>
      </c>
      <c r="AM42" s="64">
        <f t="shared" si="22"/>
        <v>0</v>
      </c>
      <c r="AN42" s="78">
        <v>0.05</v>
      </c>
      <c r="AO42" s="64">
        <f t="shared" si="6"/>
        <v>0.24500000000000002</v>
      </c>
      <c r="AP42" s="6">
        <v>0</v>
      </c>
      <c r="AQ42" s="78">
        <v>0</v>
      </c>
      <c r="AR42" s="79">
        <f t="shared" si="28"/>
        <v>0</v>
      </c>
      <c r="AS42" s="79">
        <f t="shared" si="29"/>
        <v>0.24500000000000002</v>
      </c>
      <c r="AT42" s="79">
        <f t="shared" si="25"/>
        <v>3.3367805555555554</v>
      </c>
      <c r="AU42" s="78">
        <f t="shared" si="30"/>
        <v>0.31902437641723363</v>
      </c>
      <c r="AV42" s="73">
        <v>4.9000000000000004</v>
      </c>
      <c r="AW42" s="52"/>
      <c r="AX42" s="67" t="str">
        <f t="shared" si="11"/>
        <v/>
      </c>
      <c r="AY42" s="80">
        <v>500</v>
      </c>
      <c r="AZ42" s="43">
        <f t="shared" si="12"/>
        <v>1668.3902777777778</v>
      </c>
      <c r="BA42" s="64">
        <f t="shared" si="13"/>
        <v>2450</v>
      </c>
      <c r="BB42" s="64">
        <f t="shared" si="14"/>
        <v>0</v>
      </c>
      <c r="BC42" s="109" t="str">
        <f t="shared" si="27"/>
        <v/>
      </c>
      <c r="BD42" s="52"/>
      <c r="BE42" s="52"/>
      <c r="BF42" s="55" t="s">
        <v>68</v>
      </c>
      <c r="BG42" s="55" t="s">
        <v>69</v>
      </c>
      <c r="BH42" s="55" t="s">
        <v>179</v>
      </c>
    </row>
    <row r="43" spans="1:60" ht="19" customHeight="1" x14ac:dyDescent="0.45">
      <c r="A43" s="32">
        <v>58</v>
      </c>
      <c r="B43" s="146"/>
      <c r="C43" s="52"/>
      <c r="D43" s="52" t="s">
        <v>77</v>
      </c>
      <c r="E43" s="33" t="s">
        <v>78</v>
      </c>
      <c r="F43" s="33" t="s">
        <v>62</v>
      </c>
      <c r="G43" s="34" t="s">
        <v>173</v>
      </c>
      <c r="H43" s="116" t="s">
        <v>210</v>
      </c>
      <c r="I43" s="71" t="s">
        <v>151</v>
      </c>
      <c r="J43" s="98" t="s">
        <v>175</v>
      </c>
      <c r="K43" s="98" t="s">
        <v>175</v>
      </c>
      <c r="L43" s="117" t="s">
        <v>211</v>
      </c>
      <c r="M43" s="98" t="s">
        <v>176</v>
      </c>
      <c r="N43" s="52"/>
      <c r="O43" s="58" t="s">
        <v>212</v>
      </c>
      <c r="P43" s="52"/>
      <c r="Q43" s="34" t="s">
        <v>65</v>
      </c>
      <c r="R43" s="114">
        <v>1.65</v>
      </c>
      <c r="S43" s="55" t="s">
        <v>66</v>
      </c>
      <c r="T43" s="99" t="s">
        <v>178</v>
      </c>
      <c r="U43" s="149"/>
      <c r="V43" s="149"/>
      <c r="W43" s="149"/>
      <c r="X43" s="115">
        <v>22</v>
      </c>
      <c r="Y43" s="115">
        <v>11</v>
      </c>
      <c r="Z43" s="115">
        <v>9</v>
      </c>
      <c r="AA43" s="61">
        <v>8</v>
      </c>
      <c r="AB43" s="75">
        <v>1</v>
      </c>
      <c r="AC43" s="102">
        <f t="shared" si="0"/>
        <v>2.1779999999999998E-3</v>
      </c>
      <c r="AD43" s="85">
        <v>63</v>
      </c>
      <c r="AE43" s="103">
        <f t="shared" si="1"/>
        <v>28925.619834710746</v>
      </c>
      <c r="AF43" s="77">
        <v>2650</v>
      </c>
      <c r="AG43" s="64">
        <f t="shared" si="2"/>
        <v>9.1614285714285704E-2</v>
      </c>
      <c r="AH43" s="34" t="s">
        <v>111</v>
      </c>
      <c r="AI43" s="78">
        <v>0.184</v>
      </c>
      <c r="AJ43" s="64">
        <f t="shared" si="20"/>
        <v>0.30359999999999998</v>
      </c>
      <c r="AK43" s="64">
        <f t="shared" si="21"/>
        <v>2.0452142857142857</v>
      </c>
      <c r="AL43" s="78">
        <v>0</v>
      </c>
      <c r="AM43" s="64">
        <f t="shared" si="22"/>
        <v>0</v>
      </c>
      <c r="AN43" s="78">
        <v>0.05</v>
      </c>
      <c r="AO43" s="64">
        <f t="shared" si="6"/>
        <v>0.1575</v>
      </c>
      <c r="AP43" s="6">
        <v>0</v>
      </c>
      <c r="AQ43" s="78">
        <v>0</v>
      </c>
      <c r="AR43" s="79">
        <f t="shared" si="28"/>
        <v>0</v>
      </c>
      <c r="AS43" s="79">
        <f t="shared" si="29"/>
        <v>0.1575</v>
      </c>
      <c r="AT43" s="79">
        <f t="shared" si="25"/>
        <v>2.2027142857142858</v>
      </c>
      <c r="AU43" s="78">
        <f t="shared" si="30"/>
        <v>0.30072562358276639</v>
      </c>
      <c r="AV43" s="73">
        <v>3.15</v>
      </c>
      <c r="AW43" s="52"/>
      <c r="AX43" s="67" t="str">
        <f t="shared" si="11"/>
        <v/>
      </c>
      <c r="AY43" s="80">
        <v>500</v>
      </c>
      <c r="AZ43" s="43">
        <f t="shared" si="12"/>
        <v>1101.3571428571429</v>
      </c>
      <c r="BA43" s="64">
        <f t="shared" si="13"/>
        <v>1575</v>
      </c>
      <c r="BB43" s="64">
        <f t="shared" si="14"/>
        <v>0</v>
      </c>
      <c r="BC43" s="109" t="str">
        <f t="shared" si="27"/>
        <v/>
      </c>
      <c r="BD43" s="52"/>
      <c r="BE43" s="52"/>
      <c r="BF43" s="55" t="s">
        <v>68</v>
      </c>
      <c r="BG43" s="55" t="s">
        <v>69</v>
      </c>
      <c r="BH43" s="55" t="s">
        <v>179</v>
      </c>
    </row>
    <row r="44" spans="1:60" ht="16" customHeight="1" x14ac:dyDescent="0.45">
      <c r="A44" s="32">
        <v>60</v>
      </c>
      <c r="B44" s="144"/>
      <c r="C44" s="52"/>
      <c r="D44" s="52" t="s">
        <v>213</v>
      </c>
      <c r="E44" s="33" t="s">
        <v>214</v>
      </c>
      <c r="F44" s="33" t="s">
        <v>62</v>
      </c>
      <c r="G44" s="34" t="s">
        <v>215</v>
      </c>
      <c r="H44" s="111" t="s">
        <v>216</v>
      </c>
      <c r="I44" s="111" t="s">
        <v>101</v>
      </c>
      <c r="J44" s="37" t="s">
        <v>217</v>
      </c>
      <c r="K44" s="37" t="s">
        <v>217</v>
      </c>
      <c r="L44" s="34" t="s">
        <v>218</v>
      </c>
      <c r="M44" s="57" t="s">
        <v>219</v>
      </c>
      <c r="N44" s="52"/>
      <c r="O44" s="72" t="s">
        <v>220</v>
      </c>
      <c r="P44" s="52"/>
      <c r="Q44" s="34" t="s">
        <v>65</v>
      </c>
      <c r="R44" s="118">
        <v>2.48</v>
      </c>
      <c r="S44" s="71" t="s">
        <v>66</v>
      </c>
      <c r="T44" s="37" t="s">
        <v>221</v>
      </c>
      <c r="U44" s="147">
        <v>46.5</v>
      </c>
      <c r="V44" s="147">
        <v>29</v>
      </c>
      <c r="W44" s="147">
        <v>42</v>
      </c>
      <c r="X44" s="119">
        <v>17.5</v>
      </c>
      <c r="Y44" s="119">
        <v>9</v>
      </c>
      <c r="Z44" s="119">
        <v>22</v>
      </c>
      <c r="AA44" s="61">
        <v>8</v>
      </c>
      <c r="AB44" s="75">
        <v>2</v>
      </c>
      <c r="AC44" s="102">
        <f t="shared" si="0"/>
        <v>3.4650000000000002E-3</v>
      </c>
      <c r="AD44" s="85">
        <v>63</v>
      </c>
      <c r="AE44" s="103">
        <f t="shared" si="1"/>
        <v>36363.63636363636</v>
      </c>
      <c r="AF44" s="77">
        <v>2650</v>
      </c>
      <c r="AG44" s="64">
        <f t="shared" si="2"/>
        <v>7.2875000000000009E-2</v>
      </c>
      <c r="AH44" s="34" t="s">
        <v>67</v>
      </c>
      <c r="AI44" s="78">
        <v>0.16800000000000001</v>
      </c>
      <c r="AJ44" s="64">
        <f t="shared" si="20"/>
        <v>0.41664000000000001</v>
      </c>
      <c r="AK44" s="64">
        <f t="shared" si="21"/>
        <v>2.9695149999999999</v>
      </c>
      <c r="AL44" s="78">
        <v>0</v>
      </c>
      <c r="AM44" s="64">
        <f t="shared" si="22"/>
        <v>0</v>
      </c>
      <c r="AN44" s="78">
        <v>0.05</v>
      </c>
      <c r="AO44" s="64">
        <f t="shared" si="6"/>
        <v>0.24750000000000003</v>
      </c>
      <c r="AP44" s="6">
        <v>0</v>
      </c>
      <c r="AQ44" s="78">
        <v>0</v>
      </c>
      <c r="AR44" s="79">
        <f t="shared" ref="AR44:AR54" si="33">IF(ISERROR(AV44*AQ44),"",AV44*AQ44)</f>
        <v>0</v>
      </c>
      <c r="AS44" s="79">
        <f t="shared" ref="AS44:AS54" si="34">IF(ISERROR(AM44+AO44+AR44),"",AM44+AO44+AR44)</f>
        <v>0.24750000000000003</v>
      </c>
      <c r="AT44" s="79">
        <f t="shared" ref="AT44:AT54" si="35">IF(ISERROR(AK44+AS44),"",AK44+AS44)</f>
        <v>3.217015</v>
      </c>
      <c r="AU44" s="78">
        <f t="shared" ref="AU44:AU54" si="36">IF(ISERROR((AV44-AT44)/AV44),"",(AV44-AT44)/AV44)</f>
        <v>0.35009797979797985</v>
      </c>
      <c r="AV44" s="73">
        <v>4.95</v>
      </c>
      <c r="AW44" s="52"/>
      <c r="AX44" s="67" t="str">
        <f t="shared" si="11"/>
        <v/>
      </c>
      <c r="AY44" s="80">
        <v>1000</v>
      </c>
      <c r="AZ44" s="43">
        <f t="shared" si="12"/>
        <v>3217.0149999999999</v>
      </c>
      <c r="BA44" s="64">
        <f t="shared" si="13"/>
        <v>4950</v>
      </c>
      <c r="BB44" s="6"/>
      <c r="BC44" s="109">
        <v>28.32</v>
      </c>
      <c r="BD44" s="52"/>
      <c r="BE44" s="52"/>
      <c r="BF44" s="71" t="s">
        <v>68</v>
      </c>
      <c r="BG44" s="71" t="s">
        <v>69</v>
      </c>
      <c r="BH44" s="71" t="s">
        <v>222</v>
      </c>
    </row>
    <row r="45" spans="1:60" ht="16.5" x14ac:dyDescent="0.45">
      <c r="A45" s="32">
        <v>61</v>
      </c>
      <c r="B45" s="145"/>
      <c r="C45" s="52"/>
      <c r="D45" s="52" t="s">
        <v>213</v>
      </c>
      <c r="E45" s="33" t="s">
        <v>214</v>
      </c>
      <c r="F45" s="33" t="s">
        <v>62</v>
      </c>
      <c r="G45" s="34" t="s">
        <v>215</v>
      </c>
      <c r="H45" s="111" t="s">
        <v>180</v>
      </c>
      <c r="I45" s="111" t="s">
        <v>74</v>
      </c>
      <c r="J45" s="37" t="s">
        <v>217</v>
      </c>
      <c r="K45" s="37" t="s">
        <v>217</v>
      </c>
      <c r="L45" s="34" t="s">
        <v>223</v>
      </c>
      <c r="M45" s="57" t="s">
        <v>219</v>
      </c>
      <c r="N45" s="52"/>
      <c r="O45" s="72" t="s">
        <v>224</v>
      </c>
      <c r="P45" s="52"/>
      <c r="Q45" s="34" t="s">
        <v>65</v>
      </c>
      <c r="R45" s="118">
        <v>1.5</v>
      </c>
      <c r="S45" s="71" t="s">
        <v>66</v>
      </c>
      <c r="T45" s="37" t="s">
        <v>221</v>
      </c>
      <c r="U45" s="148"/>
      <c r="V45" s="148"/>
      <c r="W45" s="148"/>
      <c r="X45" s="120">
        <v>12</v>
      </c>
      <c r="Y45" s="120">
        <v>7</v>
      </c>
      <c r="Z45" s="120">
        <v>13</v>
      </c>
      <c r="AA45" s="61">
        <v>8</v>
      </c>
      <c r="AB45" s="75">
        <v>1</v>
      </c>
      <c r="AC45" s="102">
        <f t="shared" si="0"/>
        <v>1.0920000000000001E-3</v>
      </c>
      <c r="AD45" s="85">
        <v>63</v>
      </c>
      <c r="AE45" s="103">
        <f t="shared" si="1"/>
        <v>57692.307692307688</v>
      </c>
      <c r="AF45" s="77">
        <v>2650</v>
      </c>
      <c r="AG45" s="64">
        <f t="shared" si="2"/>
        <v>4.593333333333334E-2</v>
      </c>
      <c r="AH45" s="34" t="s">
        <v>111</v>
      </c>
      <c r="AI45" s="78">
        <v>0.184</v>
      </c>
      <c r="AJ45" s="64">
        <f t="shared" si="20"/>
        <v>0.27600000000000002</v>
      </c>
      <c r="AK45" s="64">
        <f t="shared" si="21"/>
        <v>1.8219333333333334</v>
      </c>
      <c r="AL45" s="78">
        <v>0</v>
      </c>
      <c r="AM45" s="64">
        <f t="shared" si="22"/>
        <v>0</v>
      </c>
      <c r="AN45" s="78">
        <v>0.05</v>
      </c>
      <c r="AO45" s="64">
        <f t="shared" si="6"/>
        <v>0.16250000000000001</v>
      </c>
      <c r="AP45" s="6">
        <v>0</v>
      </c>
      <c r="AQ45" s="78">
        <v>0</v>
      </c>
      <c r="AR45" s="79">
        <f t="shared" si="33"/>
        <v>0</v>
      </c>
      <c r="AS45" s="79">
        <f t="shared" si="34"/>
        <v>0.16250000000000001</v>
      </c>
      <c r="AT45" s="79">
        <f t="shared" si="35"/>
        <v>1.9844333333333335</v>
      </c>
      <c r="AU45" s="78">
        <f t="shared" si="36"/>
        <v>0.38940512820512818</v>
      </c>
      <c r="AV45" s="73">
        <v>3.25</v>
      </c>
      <c r="AW45" s="52"/>
      <c r="AX45" s="67" t="str">
        <f t="shared" si="11"/>
        <v/>
      </c>
      <c r="AY45" s="80">
        <v>500</v>
      </c>
      <c r="AZ45" s="43">
        <f t="shared" si="12"/>
        <v>992.2166666666667</v>
      </c>
      <c r="BA45" s="64">
        <f t="shared" si="13"/>
        <v>1625</v>
      </c>
      <c r="BB45" s="6"/>
      <c r="BC45" s="109" t="str">
        <f t="shared" si="27"/>
        <v/>
      </c>
      <c r="BD45" s="52"/>
      <c r="BE45" s="52"/>
      <c r="BF45" s="71" t="s">
        <v>68</v>
      </c>
      <c r="BG45" s="71" t="s">
        <v>69</v>
      </c>
      <c r="BH45" s="71" t="s">
        <v>222</v>
      </c>
    </row>
    <row r="46" spans="1:60" ht="16.5" x14ac:dyDescent="0.45">
      <c r="A46" s="32">
        <v>62</v>
      </c>
      <c r="B46" s="145"/>
      <c r="C46" s="52"/>
      <c r="D46" s="52" t="s">
        <v>213</v>
      </c>
      <c r="E46" s="33" t="s">
        <v>214</v>
      </c>
      <c r="F46" s="33" t="s">
        <v>62</v>
      </c>
      <c r="G46" s="34" t="s">
        <v>215</v>
      </c>
      <c r="H46" s="111" t="s">
        <v>183</v>
      </c>
      <c r="I46" s="111" t="s">
        <v>71</v>
      </c>
      <c r="J46" s="37" t="s">
        <v>217</v>
      </c>
      <c r="K46" s="37" t="s">
        <v>217</v>
      </c>
      <c r="L46" s="34" t="s">
        <v>225</v>
      </c>
      <c r="M46" s="57" t="s">
        <v>219</v>
      </c>
      <c r="N46" s="52"/>
      <c r="O46" s="72" t="s">
        <v>226</v>
      </c>
      <c r="P46" s="52"/>
      <c r="Q46" s="34" t="s">
        <v>65</v>
      </c>
      <c r="R46" s="118">
        <v>1.4</v>
      </c>
      <c r="S46" s="71" t="s">
        <v>66</v>
      </c>
      <c r="T46" s="37" t="s">
        <v>221</v>
      </c>
      <c r="U46" s="148"/>
      <c r="V46" s="148"/>
      <c r="W46" s="148"/>
      <c r="X46" s="120">
        <v>8.5</v>
      </c>
      <c r="Y46" s="120">
        <v>8.5</v>
      </c>
      <c r="Z46" s="120">
        <v>12.5</v>
      </c>
      <c r="AA46" s="61">
        <v>8</v>
      </c>
      <c r="AB46" s="75">
        <v>1</v>
      </c>
      <c r="AC46" s="102">
        <f t="shared" si="0"/>
        <v>9.0312499999999996E-4</v>
      </c>
      <c r="AD46" s="85">
        <v>63</v>
      </c>
      <c r="AE46" s="103">
        <f t="shared" si="1"/>
        <v>69757.785467128037</v>
      </c>
      <c r="AF46" s="77">
        <v>2650</v>
      </c>
      <c r="AG46" s="64">
        <f t="shared" si="2"/>
        <v>3.7988591269841263E-2</v>
      </c>
      <c r="AH46" s="34" t="s">
        <v>111</v>
      </c>
      <c r="AI46" s="78">
        <v>0.184</v>
      </c>
      <c r="AJ46" s="64">
        <f t="shared" si="20"/>
        <v>0.2576</v>
      </c>
      <c r="AK46" s="64">
        <f t="shared" si="21"/>
        <v>1.6955885912698412</v>
      </c>
      <c r="AL46" s="78">
        <v>0</v>
      </c>
      <c r="AM46" s="64">
        <f t="shared" si="22"/>
        <v>0</v>
      </c>
      <c r="AN46" s="78">
        <v>0.05</v>
      </c>
      <c r="AO46" s="64">
        <f t="shared" si="6"/>
        <v>0.15000000000000002</v>
      </c>
      <c r="AP46" s="6">
        <v>0</v>
      </c>
      <c r="AQ46" s="78">
        <v>0</v>
      </c>
      <c r="AR46" s="79">
        <f t="shared" si="33"/>
        <v>0</v>
      </c>
      <c r="AS46" s="79">
        <f t="shared" si="34"/>
        <v>0.15000000000000002</v>
      </c>
      <c r="AT46" s="79">
        <f t="shared" si="35"/>
        <v>1.8455885912698413</v>
      </c>
      <c r="AU46" s="78">
        <f t="shared" si="36"/>
        <v>0.38480380291005289</v>
      </c>
      <c r="AV46" s="73">
        <v>3</v>
      </c>
      <c r="AW46" s="52"/>
      <c r="AX46" s="67" t="str">
        <f t="shared" si="11"/>
        <v/>
      </c>
      <c r="AY46" s="80">
        <v>500</v>
      </c>
      <c r="AZ46" s="43">
        <f t="shared" si="12"/>
        <v>922.79429563492067</v>
      </c>
      <c r="BA46" s="64">
        <f t="shared" si="13"/>
        <v>1500</v>
      </c>
      <c r="BB46" s="6"/>
      <c r="BC46" s="109" t="str">
        <f t="shared" si="27"/>
        <v/>
      </c>
      <c r="BD46" s="52"/>
      <c r="BE46" s="52"/>
      <c r="BF46" s="71" t="s">
        <v>68</v>
      </c>
      <c r="BG46" s="71" t="s">
        <v>69</v>
      </c>
      <c r="BH46" s="71" t="s">
        <v>222</v>
      </c>
    </row>
    <row r="47" spans="1:60" ht="16.5" x14ac:dyDescent="0.45">
      <c r="A47" s="32">
        <v>63</v>
      </c>
      <c r="B47" s="145"/>
      <c r="C47" s="52"/>
      <c r="D47" s="52" t="s">
        <v>213</v>
      </c>
      <c r="E47" s="33" t="s">
        <v>214</v>
      </c>
      <c r="F47" s="33" t="s">
        <v>62</v>
      </c>
      <c r="G47" s="34" t="s">
        <v>215</v>
      </c>
      <c r="H47" s="111" t="s">
        <v>186</v>
      </c>
      <c r="I47" s="111" t="s">
        <v>75</v>
      </c>
      <c r="J47" s="37" t="s">
        <v>217</v>
      </c>
      <c r="K47" s="37" t="s">
        <v>217</v>
      </c>
      <c r="L47" s="34" t="s">
        <v>227</v>
      </c>
      <c r="M47" s="57" t="s">
        <v>219</v>
      </c>
      <c r="N47" s="52"/>
      <c r="O47" s="72" t="s">
        <v>228</v>
      </c>
      <c r="P47" s="52"/>
      <c r="Q47" s="34" t="s">
        <v>65</v>
      </c>
      <c r="R47" s="118">
        <v>1.4</v>
      </c>
      <c r="S47" s="71" t="s">
        <v>66</v>
      </c>
      <c r="T47" s="37" t="s">
        <v>221</v>
      </c>
      <c r="U47" s="148"/>
      <c r="V47" s="148"/>
      <c r="W47" s="148"/>
      <c r="X47" s="120">
        <v>15</v>
      </c>
      <c r="Y47" s="120">
        <v>4</v>
      </c>
      <c r="Z47" s="120">
        <v>11.5</v>
      </c>
      <c r="AA47" s="61">
        <v>8</v>
      </c>
      <c r="AB47" s="75">
        <v>1</v>
      </c>
      <c r="AC47" s="102">
        <f t="shared" si="0"/>
        <v>6.8999999999999997E-4</v>
      </c>
      <c r="AD47" s="85">
        <v>63</v>
      </c>
      <c r="AE47" s="103">
        <f t="shared" si="1"/>
        <v>91304.34782608696</v>
      </c>
      <c r="AF47" s="77">
        <v>2650</v>
      </c>
      <c r="AG47" s="64">
        <f t="shared" si="2"/>
        <v>2.9023809523809521E-2</v>
      </c>
      <c r="AH47" s="34" t="s">
        <v>111</v>
      </c>
      <c r="AI47" s="78">
        <v>0.184</v>
      </c>
      <c r="AJ47" s="64">
        <f t="shared" si="20"/>
        <v>0.2576</v>
      </c>
      <c r="AK47" s="64">
        <f t="shared" si="21"/>
        <v>1.6866238095238095</v>
      </c>
      <c r="AL47" s="78">
        <v>0</v>
      </c>
      <c r="AM47" s="64">
        <f t="shared" si="22"/>
        <v>0</v>
      </c>
      <c r="AN47" s="78">
        <v>0.05</v>
      </c>
      <c r="AO47" s="64">
        <f t="shared" si="6"/>
        <v>0.15000000000000002</v>
      </c>
      <c r="AP47" s="6">
        <v>0</v>
      </c>
      <c r="AQ47" s="78">
        <v>0</v>
      </c>
      <c r="AR47" s="79">
        <f t="shared" si="33"/>
        <v>0</v>
      </c>
      <c r="AS47" s="79">
        <f t="shared" si="34"/>
        <v>0.15000000000000002</v>
      </c>
      <c r="AT47" s="79">
        <f t="shared" si="35"/>
        <v>1.8366238095238097</v>
      </c>
      <c r="AU47" s="78">
        <f t="shared" si="36"/>
        <v>0.38779206349206347</v>
      </c>
      <c r="AV47" s="73">
        <v>3</v>
      </c>
      <c r="AW47" s="52"/>
      <c r="AX47" s="67" t="str">
        <f t="shared" si="11"/>
        <v/>
      </c>
      <c r="AY47" s="80">
        <v>500</v>
      </c>
      <c r="AZ47" s="43">
        <f t="shared" si="12"/>
        <v>918.31190476190488</v>
      </c>
      <c r="BA47" s="64">
        <f t="shared" si="13"/>
        <v>1500</v>
      </c>
      <c r="BB47" s="6"/>
      <c r="BC47" s="109" t="str">
        <f t="shared" si="27"/>
        <v/>
      </c>
      <c r="BD47" s="52"/>
      <c r="BE47" s="52"/>
      <c r="BF47" s="71" t="s">
        <v>68</v>
      </c>
      <c r="BG47" s="71" t="s">
        <v>69</v>
      </c>
      <c r="BH47" s="71" t="s">
        <v>222</v>
      </c>
    </row>
    <row r="48" spans="1:60" ht="16.5" x14ac:dyDescent="0.45">
      <c r="A48" s="32">
        <v>64</v>
      </c>
      <c r="B48" s="145"/>
      <c r="C48" s="52"/>
      <c r="D48" s="52" t="s">
        <v>213</v>
      </c>
      <c r="E48" s="33" t="s">
        <v>214</v>
      </c>
      <c r="F48" s="33" t="s">
        <v>62</v>
      </c>
      <c r="G48" s="34" t="s">
        <v>215</v>
      </c>
      <c r="H48" s="111" t="s">
        <v>191</v>
      </c>
      <c r="I48" s="111" t="s">
        <v>73</v>
      </c>
      <c r="J48" s="37" t="s">
        <v>217</v>
      </c>
      <c r="K48" s="37" t="s">
        <v>217</v>
      </c>
      <c r="L48" s="34" t="s">
        <v>229</v>
      </c>
      <c r="M48" s="57" t="s">
        <v>219</v>
      </c>
      <c r="N48" s="52"/>
      <c r="O48" s="72" t="s">
        <v>230</v>
      </c>
      <c r="P48" s="52"/>
      <c r="Q48" s="34" t="s">
        <v>65</v>
      </c>
      <c r="R48" s="118">
        <v>2.8</v>
      </c>
      <c r="S48" s="71" t="s">
        <v>66</v>
      </c>
      <c r="T48" s="37" t="s">
        <v>221</v>
      </c>
      <c r="U48" s="148"/>
      <c r="V48" s="148"/>
      <c r="W48" s="148"/>
      <c r="X48" s="121">
        <v>26.5</v>
      </c>
      <c r="Y48" s="121">
        <v>4</v>
      </c>
      <c r="Z48" s="121">
        <v>15.5</v>
      </c>
      <c r="AA48" s="61">
        <v>8</v>
      </c>
      <c r="AB48" s="75">
        <v>1</v>
      </c>
      <c r="AC48" s="102">
        <f t="shared" si="0"/>
        <v>1.6429999999999999E-3</v>
      </c>
      <c r="AD48" s="85">
        <v>63</v>
      </c>
      <c r="AE48" s="103">
        <f t="shared" si="1"/>
        <v>38344.491783323188</v>
      </c>
      <c r="AF48" s="77">
        <v>2650</v>
      </c>
      <c r="AG48" s="64">
        <f t="shared" si="2"/>
        <v>6.9110317460317455E-2</v>
      </c>
      <c r="AH48" s="34" t="s">
        <v>111</v>
      </c>
      <c r="AI48" s="78">
        <v>0.184</v>
      </c>
      <c r="AJ48" s="64">
        <f t="shared" si="20"/>
        <v>0.51519999999999999</v>
      </c>
      <c r="AK48" s="64">
        <f t="shared" si="21"/>
        <v>3.3843103174603173</v>
      </c>
      <c r="AL48" s="78">
        <v>0</v>
      </c>
      <c r="AM48" s="64">
        <f t="shared" si="22"/>
        <v>0</v>
      </c>
      <c r="AN48" s="78">
        <v>0.05</v>
      </c>
      <c r="AO48" s="64">
        <f t="shared" si="6"/>
        <v>0.26250000000000001</v>
      </c>
      <c r="AP48" s="6">
        <v>0</v>
      </c>
      <c r="AQ48" s="78">
        <v>0</v>
      </c>
      <c r="AR48" s="79">
        <f t="shared" si="33"/>
        <v>0</v>
      </c>
      <c r="AS48" s="79">
        <f t="shared" si="34"/>
        <v>0.26250000000000001</v>
      </c>
      <c r="AT48" s="79">
        <f t="shared" si="35"/>
        <v>3.6468103174603175</v>
      </c>
      <c r="AU48" s="78">
        <f t="shared" si="36"/>
        <v>0.30536946334089193</v>
      </c>
      <c r="AV48" s="73">
        <v>5.25</v>
      </c>
      <c r="AW48" s="52"/>
      <c r="AX48" s="67" t="str">
        <f t="shared" si="11"/>
        <v/>
      </c>
      <c r="AY48" s="80">
        <v>500</v>
      </c>
      <c r="AZ48" s="43">
        <f t="shared" si="12"/>
        <v>1823.4051587301587</v>
      </c>
      <c r="BA48" s="64">
        <f t="shared" si="13"/>
        <v>2625</v>
      </c>
      <c r="BB48" s="6"/>
      <c r="BC48" s="109" t="str">
        <f t="shared" si="27"/>
        <v/>
      </c>
      <c r="BD48" s="52"/>
      <c r="BE48" s="52"/>
      <c r="BF48" s="71" t="s">
        <v>68</v>
      </c>
      <c r="BG48" s="71" t="s">
        <v>69</v>
      </c>
      <c r="BH48" s="71" t="s">
        <v>222</v>
      </c>
    </row>
    <row r="49" spans="1:60" ht="16.5" x14ac:dyDescent="0.45">
      <c r="A49" s="32">
        <v>65</v>
      </c>
      <c r="B49" s="145"/>
      <c r="C49" s="52"/>
      <c r="D49" s="52" t="s">
        <v>213</v>
      </c>
      <c r="E49" s="33" t="s">
        <v>214</v>
      </c>
      <c r="F49" s="33" t="s">
        <v>62</v>
      </c>
      <c r="G49" s="34" t="s">
        <v>215</v>
      </c>
      <c r="H49" s="111" t="s">
        <v>194</v>
      </c>
      <c r="I49" s="111" t="s">
        <v>195</v>
      </c>
      <c r="J49" s="37" t="s">
        <v>217</v>
      </c>
      <c r="K49" s="37" t="s">
        <v>217</v>
      </c>
      <c r="L49" s="34" t="s">
        <v>231</v>
      </c>
      <c r="M49" s="57" t="s">
        <v>219</v>
      </c>
      <c r="N49" s="52"/>
      <c r="O49" s="72" t="s">
        <v>232</v>
      </c>
      <c r="P49" s="52"/>
      <c r="Q49" s="34" t="s">
        <v>65</v>
      </c>
      <c r="R49" s="118">
        <v>3.9</v>
      </c>
      <c r="S49" s="71" t="s">
        <v>66</v>
      </c>
      <c r="T49" s="37" t="s">
        <v>221</v>
      </c>
      <c r="U49" s="148"/>
      <c r="V49" s="148"/>
      <c r="W49" s="148"/>
      <c r="X49" s="100">
        <v>17</v>
      </c>
      <c r="Y49" s="100">
        <v>17</v>
      </c>
      <c r="Z49" s="100">
        <v>16.5</v>
      </c>
      <c r="AA49" s="61">
        <v>8</v>
      </c>
      <c r="AB49" s="75">
        <v>1</v>
      </c>
      <c r="AC49" s="102">
        <f t="shared" si="0"/>
        <v>4.7685000000000002E-3</v>
      </c>
      <c r="AD49" s="85">
        <v>63</v>
      </c>
      <c r="AE49" s="103">
        <f t="shared" si="1"/>
        <v>13211.701793016671</v>
      </c>
      <c r="AF49" s="77">
        <v>2650</v>
      </c>
      <c r="AG49" s="64">
        <f t="shared" si="2"/>
        <v>0.20057976190476193</v>
      </c>
      <c r="AH49" s="34" t="s">
        <v>111</v>
      </c>
      <c r="AI49" s="78">
        <v>0.184</v>
      </c>
      <c r="AJ49" s="64">
        <f t="shared" si="20"/>
        <v>0.71760000000000002</v>
      </c>
      <c r="AK49" s="64">
        <f t="shared" si="21"/>
        <v>4.8181797619047622</v>
      </c>
      <c r="AL49" s="78">
        <v>0</v>
      </c>
      <c r="AM49" s="64">
        <f t="shared" si="22"/>
        <v>0</v>
      </c>
      <c r="AN49" s="78">
        <v>0.05</v>
      </c>
      <c r="AO49" s="64">
        <f t="shared" ref="AO49:AO87" si="37">IF(ISERROR(AV49*AN49),"",AV49*AN49)</f>
        <v>0.375</v>
      </c>
      <c r="AP49" s="6">
        <v>0</v>
      </c>
      <c r="AQ49" s="78">
        <v>0</v>
      </c>
      <c r="AR49" s="79">
        <f t="shared" si="33"/>
        <v>0</v>
      </c>
      <c r="AS49" s="79">
        <f t="shared" si="34"/>
        <v>0.375</v>
      </c>
      <c r="AT49" s="79">
        <f t="shared" si="35"/>
        <v>5.1931797619047622</v>
      </c>
      <c r="AU49" s="78">
        <f t="shared" si="36"/>
        <v>0.30757603174603171</v>
      </c>
      <c r="AV49" s="73">
        <v>7.5</v>
      </c>
      <c r="AW49" s="52"/>
      <c r="AX49" s="67" t="str">
        <f t="shared" si="11"/>
        <v/>
      </c>
      <c r="AY49" s="80">
        <v>500</v>
      </c>
      <c r="AZ49" s="43">
        <f t="shared" si="12"/>
        <v>2596.589880952381</v>
      </c>
      <c r="BA49" s="64">
        <f t="shared" si="13"/>
        <v>3750</v>
      </c>
      <c r="BB49" s="6"/>
      <c r="BC49" s="109" t="str">
        <f t="shared" si="27"/>
        <v/>
      </c>
      <c r="BD49" s="52"/>
      <c r="BE49" s="52"/>
      <c r="BF49" s="71" t="s">
        <v>68</v>
      </c>
      <c r="BG49" s="71" t="s">
        <v>69</v>
      </c>
      <c r="BH49" s="71" t="s">
        <v>222</v>
      </c>
    </row>
    <row r="50" spans="1:60" ht="16.5" x14ac:dyDescent="0.45">
      <c r="A50" s="32">
        <v>66</v>
      </c>
      <c r="B50" s="145"/>
      <c r="C50" s="52"/>
      <c r="D50" s="52" t="s">
        <v>213</v>
      </c>
      <c r="E50" s="33" t="s">
        <v>214</v>
      </c>
      <c r="F50" s="33" t="s">
        <v>62</v>
      </c>
      <c r="G50" s="34" t="s">
        <v>215</v>
      </c>
      <c r="H50" s="111" t="s">
        <v>198</v>
      </c>
      <c r="I50" s="111" t="s">
        <v>199</v>
      </c>
      <c r="J50" s="37" t="s">
        <v>217</v>
      </c>
      <c r="K50" s="37" t="s">
        <v>217</v>
      </c>
      <c r="L50" s="34" t="s">
        <v>148</v>
      </c>
      <c r="M50" s="57" t="s">
        <v>219</v>
      </c>
      <c r="N50" s="52"/>
      <c r="O50" s="72" t="s">
        <v>233</v>
      </c>
      <c r="P50" s="52"/>
      <c r="Q50" s="34" t="s">
        <v>65</v>
      </c>
      <c r="R50" s="118">
        <v>6.5</v>
      </c>
      <c r="S50" s="71" t="s">
        <v>66</v>
      </c>
      <c r="T50" s="37" t="s">
        <v>221</v>
      </c>
      <c r="U50" s="148"/>
      <c r="V50" s="148"/>
      <c r="W50" s="148"/>
      <c r="X50" s="100">
        <v>21.5</v>
      </c>
      <c r="Y50" s="100">
        <v>21.5</v>
      </c>
      <c r="Z50" s="100">
        <v>27</v>
      </c>
      <c r="AA50" s="61">
        <v>8</v>
      </c>
      <c r="AB50" s="75">
        <v>1</v>
      </c>
      <c r="AC50" s="102">
        <f t="shared" ref="AC50:AC87" si="38">IF(X50="","",X50*Y50*Z50/1000000)</f>
        <v>1.2480750000000001E-2</v>
      </c>
      <c r="AD50" s="85">
        <v>63</v>
      </c>
      <c r="AE50" s="103">
        <f t="shared" ref="AE50:AE87" si="39">IF(AB50="","",AD50/AC50*AB50)</f>
        <v>5047.7735712998019</v>
      </c>
      <c r="AF50" s="77">
        <v>2650</v>
      </c>
      <c r="AG50" s="64">
        <f t="shared" si="2"/>
        <v>0.5249839285714285</v>
      </c>
      <c r="AH50" s="34" t="s">
        <v>111</v>
      </c>
      <c r="AI50" s="78">
        <v>0.184</v>
      </c>
      <c r="AJ50" s="64">
        <f t="shared" si="20"/>
        <v>1.196</v>
      </c>
      <c r="AK50" s="64">
        <f t="shared" si="21"/>
        <v>8.2209839285714281</v>
      </c>
      <c r="AL50" s="78">
        <v>0</v>
      </c>
      <c r="AM50" s="64">
        <f t="shared" si="22"/>
        <v>0</v>
      </c>
      <c r="AN50" s="78">
        <v>0.05</v>
      </c>
      <c r="AO50" s="64">
        <f t="shared" si="37"/>
        <v>0.65</v>
      </c>
      <c r="AP50" s="6">
        <v>0</v>
      </c>
      <c r="AQ50" s="78">
        <v>0</v>
      </c>
      <c r="AR50" s="79">
        <f t="shared" si="33"/>
        <v>0</v>
      </c>
      <c r="AS50" s="79">
        <f t="shared" si="34"/>
        <v>0.65</v>
      </c>
      <c r="AT50" s="79">
        <f t="shared" si="35"/>
        <v>8.8709839285714285</v>
      </c>
      <c r="AU50" s="78">
        <f t="shared" si="36"/>
        <v>0.3176166208791209</v>
      </c>
      <c r="AV50" s="73">
        <v>13</v>
      </c>
      <c r="AW50" s="52"/>
      <c r="AX50" s="67" t="str">
        <f t="shared" ref="AX50:AX54" si="40">IF(ISERROR((AW50-AV50)/AW50),"",(AW50-AV50)/AW50)</f>
        <v/>
      </c>
      <c r="AY50" s="80">
        <v>500</v>
      </c>
      <c r="AZ50" s="43">
        <f t="shared" ref="AZ50:AZ65" si="41">IF(ISERROR(AT50*AY50),"",AT50*AY50)</f>
        <v>4435.4919642857139</v>
      </c>
      <c r="BA50" s="64">
        <f t="shared" ref="BA50:BA65" si="42">IF(ISERROR(AV50*AY50),"",AV50*AY50)</f>
        <v>6500</v>
      </c>
      <c r="BB50" s="6"/>
      <c r="BC50" s="109" t="str">
        <f t="shared" si="27"/>
        <v/>
      </c>
      <c r="BD50" s="52"/>
      <c r="BE50" s="52"/>
      <c r="BF50" s="71" t="s">
        <v>68</v>
      </c>
      <c r="BG50" s="71" t="s">
        <v>69</v>
      </c>
      <c r="BH50" s="71" t="s">
        <v>222</v>
      </c>
    </row>
    <row r="51" spans="1:60" ht="16.5" x14ac:dyDescent="0.45">
      <c r="A51" s="32">
        <v>67</v>
      </c>
      <c r="B51" s="145"/>
      <c r="C51" s="52"/>
      <c r="D51" s="52" t="s">
        <v>213</v>
      </c>
      <c r="E51" s="33" t="s">
        <v>214</v>
      </c>
      <c r="F51" s="33" t="s">
        <v>62</v>
      </c>
      <c r="G51" s="34" t="s">
        <v>215</v>
      </c>
      <c r="H51" s="111" t="s">
        <v>234</v>
      </c>
      <c r="I51" s="111" t="s">
        <v>235</v>
      </c>
      <c r="J51" s="37" t="s">
        <v>217</v>
      </c>
      <c r="K51" s="37" t="s">
        <v>217</v>
      </c>
      <c r="L51" s="34" t="s">
        <v>236</v>
      </c>
      <c r="M51" s="57" t="s">
        <v>219</v>
      </c>
      <c r="N51" s="52"/>
      <c r="O51" s="72" t="s">
        <v>237</v>
      </c>
      <c r="P51" s="52"/>
      <c r="Q51" s="34" t="s">
        <v>65</v>
      </c>
      <c r="R51" s="118">
        <v>3.95</v>
      </c>
      <c r="S51" s="71" t="s">
        <v>66</v>
      </c>
      <c r="T51" s="37" t="s">
        <v>221</v>
      </c>
      <c r="U51" s="148"/>
      <c r="V51" s="148"/>
      <c r="W51" s="148"/>
      <c r="X51" s="100">
        <v>12.5</v>
      </c>
      <c r="Y51" s="100">
        <v>12.5</v>
      </c>
      <c r="Z51" s="100">
        <v>38.5</v>
      </c>
      <c r="AA51" s="61">
        <v>8</v>
      </c>
      <c r="AB51" s="75">
        <v>1</v>
      </c>
      <c r="AC51" s="102">
        <f t="shared" si="38"/>
        <v>6.0156250000000001E-3</v>
      </c>
      <c r="AD51" s="85">
        <v>63</v>
      </c>
      <c r="AE51" s="103">
        <f t="shared" si="39"/>
        <v>10472.727272727272</v>
      </c>
      <c r="AF51" s="77">
        <v>2650</v>
      </c>
      <c r="AG51" s="64">
        <f t="shared" si="2"/>
        <v>0.25303819444444448</v>
      </c>
      <c r="AH51" s="34" t="s">
        <v>111</v>
      </c>
      <c r="AI51" s="78">
        <v>0.184</v>
      </c>
      <c r="AJ51" s="64">
        <f t="shared" si="20"/>
        <v>0.7268</v>
      </c>
      <c r="AK51" s="64">
        <f t="shared" si="21"/>
        <v>4.9298381944444447</v>
      </c>
      <c r="AL51" s="78">
        <v>0</v>
      </c>
      <c r="AM51" s="64">
        <f t="shared" si="22"/>
        <v>0</v>
      </c>
      <c r="AN51" s="78">
        <v>0.05</v>
      </c>
      <c r="AO51" s="64">
        <f t="shared" si="37"/>
        <v>0.375</v>
      </c>
      <c r="AP51" s="6">
        <v>0</v>
      </c>
      <c r="AQ51" s="78">
        <v>0</v>
      </c>
      <c r="AR51" s="79">
        <f t="shared" si="33"/>
        <v>0</v>
      </c>
      <c r="AS51" s="79">
        <f t="shared" si="34"/>
        <v>0.375</v>
      </c>
      <c r="AT51" s="79">
        <f t="shared" si="35"/>
        <v>5.3048381944444447</v>
      </c>
      <c r="AU51" s="78">
        <f t="shared" si="36"/>
        <v>0.29268824074074068</v>
      </c>
      <c r="AV51" s="73">
        <v>7.5</v>
      </c>
      <c r="AW51" s="52"/>
      <c r="AX51" s="67" t="str">
        <f t="shared" si="40"/>
        <v/>
      </c>
      <c r="AY51" s="80">
        <v>500</v>
      </c>
      <c r="AZ51" s="43">
        <f t="shared" si="41"/>
        <v>2652.4190972222223</v>
      </c>
      <c r="BA51" s="64">
        <f t="shared" si="42"/>
        <v>3750</v>
      </c>
      <c r="BB51" s="6"/>
      <c r="BC51" s="109" t="str">
        <f t="shared" si="27"/>
        <v/>
      </c>
      <c r="BD51" s="52"/>
      <c r="BE51" s="52"/>
      <c r="BF51" s="71" t="s">
        <v>68</v>
      </c>
      <c r="BG51" s="71" t="s">
        <v>69</v>
      </c>
      <c r="BH51" s="71" t="s">
        <v>222</v>
      </c>
    </row>
    <row r="52" spans="1:60" ht="16.5" x14ac:dyDescent="0.45">
      <c r="A52" s="32">
        <v>68</v>
      </c>
      <c r="B52" s="145"/>
      <c r="C52" s="52"/>
      <c r="D52" s="52" t="s">
        <v>213</v>
      </c>
      <c r="E52" s="33" t="s">
        <v>214</v>
      </c>
      <c r="F52" s="33" t="s">
        <v>62</v>
      </c>
      <c r="G52" s="34" t="s">
        <v>215</v>
      </c>
      <c r="H52" s="55" t="s">
        <v>238</v>
      </c>
      <c r="I52" s="55" t="s">
        <v>239</v>
      </c>
      <c r="J52" s="37" t="s">
        <v>217</v>
      </c>
      <c r="K52" s="37" t="s">
        <v>217</v>
      </c>
      <c r="L52" s="34" t="s">
        <v>240</v>
      </c>
      <c r="M52" s="57" t="s">
        <v>219</v>
      </c>
      <c r="N52" s="52"/>
      <c r="O52" s="72" t="s">
        <v>241</v>
      </c>
      <c r="P52" s="52"/>
      <c r="Q52" s="34" t="s">
        <v>65</v>
      </c>
      <c r="R52" s="118">
        <v>4.2</v>
      </c>
      <c r="S52" s="71" t="s">
        <v>66</v>
      </c>
      <c r="T52" s="37" t="s">
        <v>221</v>
      </c>
      <c r="U52" s="148"/>
      <c r="V52" s="148"/>
      <c r="W52" s="148"/>
      <c r="X52" s="122">
        <v>37</v>
      </c>
      <c r="Y52" s="122">
        <v>25</v>
      </c>
      <c r="Z52" s="122">
        <v>21</v>
      </c>
      <c r="AA52" s="61">
        <v>8</v>
      </c>
      <c r="AB52" s="75">
        <v>1</v>
      </c>
      <c r="AC52" s="102">
        <f t="shared" si="38"/>
        <v>1.9425000000000001E-2</v>
      </c>
      <c r="AD52" s="85">
        <v>63</v>
      </c>
      <c r="AE52" s="103">
        <f t="shared" si="39"/>
        <v>3243.2432432432429</v>
      </c>
      <c r="AF52" s="77">
        <v>2650</v>
      </c>
      <c r="AG52" s="64">
        <f t="shared" si="2"/>
        <v>0.81708333333333338</v>
      </c>
      <c r="AH52" s="34" t="s">
        <v>111</v>
      </c>
      <c r="AI52" s="78">
        <v>0.184</v>
      </c>
      <c r="AJ52" s="64">
        <f t="shared" si="20"/>
        <v>0.77280000000000004</v>
      </c>
      <c r="AK52" s="64">
        <f t="shared" si="21"/>
        <v>5.7898833333333339</v>
      </c>
      <c r="AL52" s="78">
        <v>0</v>
      </c>
      <c r="AM52" s="64">
        <f t="shared" si="22"/>
        <v>0</v>
      </c>
      <c r="AN52" s="78">
        <v>0.05</v>
      </c>
      <c r="AO52" s="64">
        <f t="shared" si="37"/>
        <v>0.42500000000000004</v>
      </c>
      <c r="AP52" s="6">
        <v>0</v>
      </c>
      <c r="AQ52" s="78">
        <v>0</v>
      </c>
      <c r="AR52" s="79">
        <f t="shared" si="33"/>
        <v>0</v>
      </c>
      <c r="AS52" s="79">
        <f t="shared" si="34"/>
        <v>0.42500000000000004</v>
      </c>
      <c r="AT52" s="79">
        <f t="shared" si="35"/>
        <v>6.2148833333333338</v>
      </c>
      <c r="AU52" s="78">
        <f t="shared" si="36"/>
        <v>0.26883725490196075</v>
      </c>
      <c r="AV52" s="123">
        <v>8.5</v>
      </c>
      <c r="AW52" s="52"/>
      <c r="AX52" s="67" t="str">
        <f t="shared" si="40"/>
        <v/>
      </c>
      <c r="AY52" s="80">
        <v>500</v>
      </c>
      <c r="AZ52" s="43">
        <f t="shared" si="41"/>
        <v>3107.4416666666671</v>
      </c>
      <c r="BA52" s="64">
        <f t="shared" si="42"/>
        <v>4250</v>
      </c>
      <c r="BB52" s="6"/>
      <c r="BC52" s="109" t="str">
        <f t="shared" si="27"/>
        <v/>
      </c>
      <c r="BD52" s="52"/>
      <c r="BE52" s="52"/>
      <c r="BF52" s="71" t="s">
        <v>68</v>
      </c>
      <c r="BG52" s="71" t="s">
        <v>69</v>
      </c>
      <c r="BH52" s="71" t="s">
        <v>222</v>
      </c>
    </row>
    <row r="53" spans="1:60" ht="16.5" x14ac:dyDescent="0.45">
      <c r="A53" s="32">
        <v>69</v>
      </c>
      <c r="B53" s="145"/>
      <c r="C53" s="52"/>
      <c r="D53" s="52" t="s">
        <v>213</v>
      </c>
      <c r="E53" s="33" t="s">
        <v>214</v>
      </c>
      <c r="F53" s="33" t="s">
        <v>62</v>
      </c>
      <c r="G53" s="34" t="s">
        <v>215</v>
      </c>
      <c r="H53" s="55" t="s">
        <v>242</v>
      </c>
      <c r="I53" s="55" t="s">
        <v>243</v>
      </c>
      <c r="J53" s="37" t="s">
        <v>217</v>
      </c>
      <c r="K53" s="37" t="s">
        <v>217</v>
      </c>
      <c r="L53" s="34" t="s">
        <v>244</v>
      </c>
      <c r="M53" s="57" t="s">
        <v>219</v>
      </c>
      <c r="N53" s="52"/>
      <c r="O53" s="72" t="s">
        <v>245</v>
      </c>
      <c r="P53" s="52"/>
      <c r="Q53" s="34" t="s">
        <v>65</v>
      </c>
      <c r="R53" s="118">
        <v>4.55</v>
      </c>
      <c r="S53" s="71" t="s">
        <v>66</v>
      </c>
      <c r="T53" s="37" t="s">
        <v>221</v>
      </c>
      <c r="U53" s="148"/>
      <c r="V53" s="148"/>
      <c r="W53" s="148"/>
      <c r="X53" s="122">
        <v>37</v>
      </c>
      <c r="Y53" s="122">
        <v>25</v>
      </c>
      <c r="Z53" s="122">
        <v>21</v>
      </c>
      <c r="AA53" s="61">
        <v>8</v>
      </c>
      <c r="AB53" s="75">
        <v>1</v>
      </c>
      <c r="AC53" s="102">
        <v>0</v>
      </c>
      <c r="AD53" s="85">
        <v>63</v>
      </c>
      <c r="AE53" s="103" t="e">
        <f t="shared" si="39"/>
        <v>#DIV/0!</v>
      </c>
      <c r="AF53" s="77">
        <v>2650</v>
      </c>
      <c r="AG53" s="64">
        <v>0</v>
      </c>
      <c r="AH53" s="34" t="s">
        <v>111</v>
      </c>
      <c r="AI53" s="78">
        <v>0.184</v>
      </c>
      <c r="AJ53" s="64">
        <f t="shared" si="20"/>
        <v>0.83719999999999994</v>
      </c>
      <c r="AK53" s="64">
        <f>IF(ISERROR(R53+AG53+AJ53),"",R53+AG53+AJ53)</f>
        <v>5.3872</v>
      </c>
      <c r="AL53" s="78">
        <v>0</v>
      </c>
      <c r="AM53" s="64">
        <f t="shared" si="22"/>
        <v>0</v>
      </c>
      <c r="AN53" s="78">
        <v>0.05</v>
      </c>
      <c r="AO53" s="64">
        <f t="shared" si="37"/>
        <v>0.41250000000000003</v>
      </c>
      <c r="AP53" s="6">
        <v>0</v>
      </c>
      <c r="AQ53" s="78">
        <v>0</v>
      </c>
      <c r="AR53" s="79">
        <f t="shared" si="33"/>
        <v>0</v>
      </c>
      <c r="AS53" s="79">
        <f t="shared" si="34"/>
        <v>0.41250000000000003</v>
      </c>
      <c r="AT53" s="79">
        <f t="shared" si="35"/>
        <v>5.7996999999999996</v>
      </c>
      <c r="AU53" s="78">
        <f t="shared" si="36"/>
        <v>0.29700606060606066</v>
      </c>
      <c r="AV53" s="73">
        <v>8.25</v>
      </c>
      <c r="AW53" s="52"/>
      <c r="AX53" s="67" t="str">
        <f t="shared" si="40"/>
        <v/>
      </c>
      <c r="AY53" s="80">
        <v>500</v>
      </c>
      <c r="AZ53" s="43">
        <f t="shared" si="41"/>
        <v>2899.85</v>
      </c>
      <c r="BA53" s="64">
        <f t="shared" si="42"/>
        <v>4125</v>
      </c>
      <c r="BB53" s="6"/>
      <c r="BC53" s="109" t="str">
        <f t="shared" si="27"/>
        <v/>
      </c>
      <c r="BD53" s="52"/>
      <c r="BE53" s="52"/>
      <c r="BF53" s="71" t="s">
        <v>68</v>
      </c>
      <c r="BG53" s="71" t="s">
        <v>69</v>
      </c>
      <c r="BH53" s="71" t="s">
        <v>222</v>
      </c>
    </row>
    <row r="54" spans="1:60" ht="16.5" x14ac:dyDescent="0.45">
      <c r="A54" s="32">
        <v>70</v>
      </c>
      <c r="B54" s="146"/>
      <c r="C54" s="52"/>
      <c r="D54" s="52" t="s">
        <v>213</v>
      </c>
      <c r="E54" s="33" t="s">
        <v>214</v>
      </c>
      <c r="F54" s="33" t="s">
        <v>62</v>
      </c>
      <c r="G54" s="34" t="s">
        <v>215</v>
      </c>
      <c r="H54" s="55" t="s">
        <v>246</v>
      </c>
      <c r="I54" s="55" t="s">
        <v>151</v>
      </c>
      <c r="J54" s="37" t="s">
        <v>217</v>
      </c>
      <c r="K54" s="37" t="s">
        <v>217</v>
      </c>
      <c r="L54" s="124" t="s">
        <v>247</v>
      </c>
      <c r="M54" s="57" t="s">
        <v>219</v>
      </c>
      <c r="N54" s="52"/>
      <c r="O54" s="72" t="s">
        <v>248</v>
      </c>
      <c r="P54" s="52"/>
      <c r="Q54" s="125" t="s">
        <v>65</v>
      </c>
      <c r="R54" s="126">
        <v>1.88</v>
      </c>
      <c r="S54" s="71" t="s">
        <v>66</v>
      </c>
      <c r="T54" s="37" t="s">
        <v>221</v>
      </c>
      <c r="U54" s="149"/>
      <c r="V54" s="149"/>
      <c r="W54" s="149"/>
      <c r="X54" s="127">
        <v>10</v>
      </c>
      <c r="Y54" s="127">
        <v>8</v>
      </c>
      <c r="Z54" s="127">
        <v>18.5</v>
      </c>
      <c r="AA54" s="61">
        <v>8</v>
      </c>
      <c r="AB54" s="75">
        <v>1</v>
      </c>
      <c r="AC54" s="102">
        <f t="shared" si="38"/>
        <v>1.48E-3</v>
      </c>
      <c r="AD54" s="85">
        <v>63</v>
      </c>
      <c r="AE54" s="103">
        <f t="shared" si="39"/>
        <v>42567.567567567567</v>
      </c>
      <c r="AF54" s="77">
        <v>2650</v>
      </c>
      <c r="AG54" s="64">
        <f t="shared" si="2"/>
        <v>6.2253968253968256E-2</v>
      </c>
      <c r="AH54" s="34" t="s">
        <v>111</v>
      </c>
      <c r="AI54" s="78">
        <v>0.184</v>
      </c>
      <c r="AJ54" s="64">
        <f t="shared" si="20"/>
        <v>0.34591999999999995</v>
      </c>
      <c r="AK54" s="64">
        <f t="shared" si="21"/>
        <v>2.2881739682539681</v>
      </c>
      <c r="AL54" s="78">
        <v>0</v>
      </c>
      <c r="AM54" s="64">
        <f t="shared" si="22"/>
        <v>0</v>
      </c>
      <c r="AN54" s="78">
        <v>0.05</v>
      </c>
      <c r="AO54" s="64">
        <f t="shared" si="37"/>
        <v>0.1575</v>
      </c>
      <c r="AP54" s="6">
        <v>0</v>
      </c>
      <c r="AQ54" s="78">
        <v>0</v>
      </c>
      <c r="AR54" s="79">
        <f t="shared" si="33"/>
        <v>0</v>
      </c>
      <c r="AS54" s="79">
        <f t="shared" si="34"/>
        <v>0.1575</v>
      </c>
      <c r="AT54" s="79">
        <f t="shared" si="35"/>
        <v>2.4456739682539683</v>
      </c>
      <c r="AU54" s="78">
        <f t="shared" si="36"/>
        <v>0.22359556563366081</v>
      </c>
      <c r="AV54" s="73">
        <v>3.15</v>
      </c>
      <c r="AW54" s="52"/>
      <c r="AX54" s="67" t="str">
        <f t="shared" si="40"/>
        <v/>
      </c>
      <c r="AY54" s="128">
        <v>500</v>
      </c>
      <c r="AZ54" s="43">
        <f t="shared" si="41"/>
        <v>1222.8369841269841</v>
      </c>
      <c r="BA54" s="64">
        <f t="shared" si="42"/>
        <v>1575</v>
      </c>
      <c r="BB54" s="6"/>
      <c r="BC54" s="109" t="str">
        <f t="shared" si="27"/>
        <v/>
      </c>
      <c r="BD54" s="52"/>
      <c r="BE54" s="52"/>
      <c r="BF54" s="71" t="s">
        <v>68</v>
      </c>
      <c r="BG54" s="71" t="s">
        <v>69</v>
      </c>
      <c r="BH54" s="71" t="s">
        <v>222</v>
      </c>
    </row>
    <row r="55" spans="1:60" ht="16.5" x14ac:dyDescent="0.45">
      <c r="A55" s="32">
        <v>72</v>
      </c>
      <c r="B55" s="144"/>
      <c r="C55" s="52"/>
      <c r="D55" s="52" t="s">
        <v>213</v>
      </c>
      <c r="E55" s="33" t="s">
        <v>214</v>
      </c>
      <c r="F55" s="33" t="s">
        <v>62</v>
      </c>
      <c r="G55" s="34" t="s">
        <v>215</v>
      </c>
      <c r="H55" s="129" t="s">
        <v>249</v>
      </c>
      <c r="I55" s="129" t="s">
        <v>101</v>
      </c>
      <c r="J55" s="37" t="s">
        <v>250</v>
      </c>
      <c r="K55" s="37" t="s">
        <v>250</v>
      </c>
      <c r="L55" s="34" t="s">
        <v>218</v>
      </c>
      <c r="M55" s="57" t="s">
        <v>251</v>
      </c>
      <c r="N55" s="52"/>
      <c r="O55" s="72" t="s">
        <v>252</v>
      </c>
      <c r="P55" s="52"/>
      <c r="Q55" s="34" t="s">
        <v>65</v>
      </c>
      <c r="R55" s="130">
        <v>2.5</v>
      </c>
      <c r="S55" s="71" t="s">
        <v>66</v>
      </c>
      <c r="T55" s="37" t="s">
        <v>221</v>
      </c>
      <c r="U55" s="147">
        <v>46.5</v>
      </c>
      <c r="V55" s="147">
        <v>29</v>
      </c>
      <c r="W55" s="147">
        <v>42</v>
      </c>
      <c r="X55" s="119">
        <v>17.5</v>
      </c>
      <c r="Y55" s="119">
        <v>9</v>
      </c>
      <c r="Z55" s="119">
        <v>22</v>
      </c>
      <c r="AA55" s="61">
        <v>8</v>
      </c>
      <c r="AB55" s="75">
        <v>2</v>
      </c>
      <c r="AC55" s="102">
        <f t="shared" si="38"/>
        <v>3.4650000000000002E-3</v>
      </c>
      <c r="AD55" s="85">
        <v>63</v>
      </c>
      <c r="AE55" s="103">
        <f t="shared" si="39"/>
        <v>36363.63636363636</v>
      </c>
      <c r="AF55" s="77">
        <v>2650</v>
      </c>
      <c r="AG55" s="64">
        <f t="shared" ref="AG55:AG87" si="43">IF(ISERROR(AF55/AE55),"",AF55/AE55)</f>
        <v>7.2875000000000009E-2</v>
      </c>
      <c r="AH55" s="34" t="s">
        <v>67</v>
      </c>
      <c r="AI55" s="78">
        <v>0.16800000000000001</v>
      </c>
      <c r="AJ55" s="64">
        <f t="shared" si="20"/>
        <v>0.42000000000000004</v>
      </c>
      <c r="AK55" s="64">
        <f t="shared" si="21"/>
        <v>2.9928749999999997</v>
      </c>
      <c r="AL55" s="78">
        <v>0</v>
      </c>
      <c r="AM55" s="64">
        <f t="shared" si="22"/>
        <v>0</v>
      </c>
      <c r="AN55" s="78">
        <v>0.05</v>
      </c>
      <c r="AO55" s="64">
        <f t="shared" si="37"/>
        <v>0.24750000000000003</v>
      </c>
      <c r="AP55" s="6">
        <v>0</v>
      </c>
      <c r="AQ55" s="78">
        <v>0</v>
      </c>
      <c r="AR55" s="79">
        <f t="shared" ref="AR55:AR65" si="44">IF(ISERROR(AV55*AQ55),"",AV55*AQ55)</f>
        <v>0</v>
      </c>
      <c r="AS55" s="79">
        <f t="shared" ref="AS55:AS65" si="45">IF(ISERROR(AM55+AO55+AR55),"",AM55+AO55+AR55)</f>
        <v>0.24750000000000003</v>
      </c>
      <c r="AT55" s="79">
        <f t="shared" ref="AT55:AT65" si="46">IF(ISERROR(AK55+AS55),"",AK55+AS55)</f>
        <v>3.2403749999999998</v>
      </c>
      <c r="AU55" s="78">
        <f t="shared" ref="AU55:AU65" si="47">IF(ISERROR((AV55-AT55)/AV55),"",(AV55-AT55)/AV55)</f>
        <v>0.34537878787878795</v>
      </c>
      <c r="AV55" s="73">
        <v>4.95</v>
      </c>
      <c r="AW55" s="52"/>
      <c r="AX55" s="52"/>
      <c r="AY55" s="80">
        <v>1000</v>
      </c>
      <c r="AZ55" s="43">
        <f t="shared" si="41"/>
        <v>3240.375</v>
      </c>
      <c r="BA55" s="64">
        <f t="shared" si="42"/>
        <v>4950</v>
      </c>
      <c r="BB55" s="6"/>
      <c r="BC55" s="109">
        <v>28.32</v>
      </c>
      <c r="BD55" s="52"/>
      <c r="BE55" s="52"/>
      <c r="BF55" s="71" t="s">
        <v>68</v>
      </c>
      <c r="BG55" s="71" t="s">
        <v>69</v>
      </c>
      <c r="BH55" s="71" t="s">
        <v>222</v>
      </c>
    </row>
    <row r="56" spans="1:60" ht="16.5" x14ac:dyDescent="0.45">
      <c r="A56" s="32">
        <v>73</v>
      </c>
      <c r="B56" s="145"/>
      <c r="C56" s="52"/>
      <c r="D56" s="52" t="s">
        <v>213</v>
      </c>
      <c r="E56" s="33" t="s">
        <v>214</v>
      </c>
      <c r="F56" s="33" t="s">
        <v>62</v>
      </c>
      <c r="G56" s="34" t="s">
        <v>215</v>
      </c>
      <c r="H56" s="129" t="s">
        <v>180</v>
      </c>
      <c r="I56" s="129" t="s">
        <v>74</v>
      </c>
      <c r="J56" s="37" t="s">
        <v>250</v>
      </c>
      <c r="K56" s="37" t="s">
        <v>250</v>
      </c>
      <c r="L56" s="34" t="s">
        <v>223</v>
      </c>
      <c r="M56" s="57" t="s">
        <v>251</v>
      </c>
      <c r="N56" s="52"/>
      <c r="O56" s="72" t="s">
        <v>253</v>
      </c>
      <c r="P56" s="52"/>
      <c r="Q56" s="34" t="s">
        <v>65</v>
      </c>
      <c r="R56" s="130">
        <v>1.5</v>
      </c>
      <c r="S56" s="71" t="s">
        <v>66</v>
      </c>
      <c r="T56" s="37" t="s">
        <v>221</v>
      </c>
      <c r="U56" s="148"/>
      <c r="V56" s="148"/>
      <c r="W56" s="148"/>
      <c r="X56" s="120">
        <v>12</v>
      </c>
      <c r="Y56" s="120">
        <v>7</v>
      </c>
      <c r="Z56" s="120">
        <v>13</v>
      </c>
      <c r="AA56" s="61">
        <v>8</v>
      </c>
      <c r="AB56" s="75">
        <v>1</v>
      </c>
      <c r="AC56" s="102">
        <f t="shared" si="38"/>
        <v>1.0920000000000001E-3</v>
      </c>
      <c r="AD56" s="85">
        <v>63</v>
      </c>
      <c r="AE56" s="103">
        <f t="shared" si="39"/>
        <v>57692.307692307688</v>
      </c>
      <c r="AF56" s="77">
        <v>2650</v>
      </c>
      <c r="AG56" s="64">
        <f t="shared" si="43"/>
        <v>4.593333333333334E-2</v>
      </c>
      <c r="AH56" s="34" t="s">
        <v>111</v>
      </c>
      <c r="AI56" s="78">
        <v>0.184</v>
      </c>
      <c r="AJ56" s="64">
        <f t="shared" si="20"/>
        <v>0.27600000000000002</v>
      </c>
      <c r="AK56" s="64">
        <f t="shared" si="21"/>
        <v>1.8219333333333334</v>
      </c>
      <c r="AL56" s="78">
        <v>0</v>
      </c>
      <c r="AM56" s="64">
        <f t="shared" si="22"/>
        <v>0</v>
      </c>
      <c r="AN56" s="78">
        <v>0.05</v>
      </c>
      <c r="AO56" s="64">
        <f t="shared" si="37"/>
        <v>0.16250000000000001</v>
      </c>
      <c r="AP56" s="6">
        <v>0</v>
      </c>
      <c r="AQ56" s="78">
        <v>0</v>
      </c>
      <c r="AR56" s="79">
        <f t="shared" si="44"/>
        <v>0</v>
      </c>
      <c r="AS56" s="79">
        <f t="shared" si="45"/>
        <v>0.16250000000000001</v>
      </c>
      <c r="AT56" s="79">
        <f t="shared" si="46"/>
        <v>1.9844333333333335</v>
      </c>
      <c r="AU56" s="78">
        <f t="shared" si="47"/>
        <v>0.38940512820512818</v>
      </c>
      <c r="AV56" s="73">
        <v>3.25</v>
      </c>
      <c r="AW56" s="52"/>
      <c r="AX56" s="52"/>
      <c r="AY56" s="80">
        <v>500</v>
      </c>
      <c r="AZ56" s="43">
        <f t="shared" si="41"/>
        <v>992.2166666666667</v>
      </c>
      <c r="BA56" s="64">
        <f t="shared" si="42"/>
        <v>1625</v>
      </c>
      <c r="BB56" s="6"/>
      <c r="BC56" s="109" t="str">
        <f t="shared" si="27"/>
        <v/>
      </c>
      <c r="BD56" s="52"/>
      <c r="BE56" s="52"/>
      <c r="BF56" s="71" t="s">
        <v>68</v>
      </c>
      <c r="BG56" s="71" t="s">
        <v>69</v>
      </c>
      <c r="BH56" s="71" t="s">
        <v>222</v>
      </c>
    </row>
    <row r="57" spans="1:60" ht="16.5" x14ac:dyDescent="0.45">
      <c r="A57" s="32">
        <v>74</v>
      </c>
      <c r="B57" s="145"/>
      <c r="C57" s="52"/>
      <c r="D57" s="52" t="s">
        <v>213</v>
      </c>
      <c r="E57" s="33" t="s">
        <v>214</v>
      </c>
      <c r="F57" s="33" t="s">
        <v>62</v>
      </c>
      <c r="G57" s="34" t="s">
        <v>215</v>
      </c>
      <c r="H57" s="129" t="s">
        <v>183</v>
      </c>
      <c r="I57" s="129" t="s">
        <v>71</v>
      </c>
      <c r="J57" s="37" t="s">
        <v>250</v>
      </c>
      <c r="K57" s="37" t="s">
        <v>250</v>
      </c>
      <c r="L57" s="34" t="s">
        <v>225</v>
      </c>
      <c r="M57" s="57" t="s">
        <v>251</v>
      </c>
      <c r="N57" s="52"/>
      <c r="O57" s="72" t="s">
        <v>254</v>
      </c>
      <c r="P57" s="52"/>
      <c r="Q57" s="34" t="s">
        <v>65</v>
      </c>
      <c r="R57" s="130">
        <v>1.4</v>
      </c>
      <c r="S57" s="71" t="s">
        <v>66</v>
      </c>
      <c r="T57" s="37" t="s">
        <v>221</v>
      </c>
      <c r="U57" s="148"/>
      <c r="V57" s="148"/>
      <c r="W57" s="148"/>
      <c r="X57" s="120">
        <v>8.5</v>
      </c>
      <c r="Y57" s="120">
        <v>8.5</v>
      </c>
      <c r="Z57" s="120">
        <v>12.5</v>
      </c>
      <c r="AA57" s="61">
        <v>8</v>
      </c>
      <c r="AB57" s="75">
        <v>1</v>
      </c>
      <c r="AC57" s="102">
        <f t="shared" si="38"/>
        <v>9.0312499999999996E-4</v>
      </c>
      <c r="AD57" s="85">
        <v>63</v>
      </c>
      <c r="AE57" s="103">
        <f t="shared" si="39"/>
        <v>69757.785467128037</v>
      </c>
      <c r="AF57" s="77">
        <v>2650</v>
      </c>
      <c r="AG57" s="64">
        <f t="shared" si="43"/>
        <v>3.7988591269841263E-2</v>
      </c>
      <c r="AH57" s="34" t="s">
        <v>111</v>
      </c>
      <c r="AI57" s="78">
        <v>0.184</v>
      </c>
      <c r="AJ57" s="64">
        <f t="shared" si="20"/>
        <v>0.2576</v>
      </c>
      <c r="AK57" s="64">
        <f t="shared" si="21"/>
        <v>1.6955885912698412</v>
      </c>
      <c r="AL57" s="78">
        <v>0</v>
      </c>
      <c r="AM57" s="64">
        <f t="shared" si="22"/>
        <v>0</v>
      </c>
      <c r="AN57" s="78">
        <v>0.05</v>
      </c>
      <c r="AO57" s="64">
        <f t="shared" si="37"/>
        <v>0.15000000000000002</v>
      </c>
      <c r="AP57" s="6">
        <v>0</v>
      </c>
      <c r="AQ57" s="78">
        <v>0</v>
      </c>
      <c r="AR57" s="79">
        <f t="shared" si="44"/>
        <v>0</v>
      </c>
      <c r="AS57" s="79">
        <f t="shared" si="45"/>
        <v>0.15000000000000002</v>
      </c>
      <c r="AT57" s="79">
        <f t="shared" si="46"/>
        <v>1.8455885912698413</v>
      </c>
      <c r="AU57" s="78">
        <f t="shared" si="47"/>
        <v>0.38480380291005289</v>
      </c>
      <c r="AV57" s="73">
        <v>3</v>
      </c>
      <c r="AW57" s="52"/>
      <c r="AX57" s="52"/>
      <c r="AY57" s="80">
        <v>500</v>
      </c>
      <c r="AZ57" s="43">
        <f t="shared" si="41"/>
        <v>922.79429563492067</v>
      </c>
      <c r="BA57" s="64">
        <f t="shared" si="42"/>
        <v>1500</v>
      </c>
      <c r="BB57" s="6"/>
      <c r="BC57" s="109" t="str">
        <f t="shared" si="27"/>
        <v/>
      </c>
      <c r="BD57" s="52"/>
      <c r="BE57" s="52"/>
      <c r="BF57" s="71" t="s">
        <v>68</v>
      </c>
      <c r="BG57" s="71" t="s">
        <v>69</v>
      </c>
      <c r="BH57" s="71" t="s">
        <v>222</v>
      </c>
    </row>
    <row r="58" spans="1:60" ht="16.5" x14ac:dyDescent="0.45">
      <c r="A58" s="32">
        <v>75</v>
      </c>
      <c r="B58" s="145"/>
      <c r="C58" s="52"/>
      <c r="D58" s="52" t="s">
        <v>213</v>
      </c>
      <c r="E58" s="33" t="s">
        <v>214</v>
      </c>
      <c r="F58" s="33" t="s">
        <v>62</v>
      </c>
      <c r="G58" s="34" t="s">
        <v>215</v>
      </c>
      <c r="H58" s="129" t="s">
        <v>186</v>
      </c>
      <c r="I58" s="129" t="s">
        <v>75</v>
      </c>
      <c r="J58" s="37" t="s">
        <v>250</v>
      </c>
      <c r="K58" s="37" t="s">
        <v>250</v>
      </c>
      <c r="L58" s="34" t="s">
        <v>227</v>
      </c>
      <c r="M58" s="57" t="s">
        <v>251</v>
      </c>
      <c r="N58" s="52"/>
      <c r="O58" s="72" t="s">
        <v>255</v>
      </c>
      <c r="P58" s="52"/>
      <c r="Q58" s="34" t="s">
        <v>65</v>
      </c>
      <c r="R58" s="130">
        <v>1.4</v>
      </c>
      <c r="S58" s="71" t="s">
        <v>66</v>
      </c>
      <c r="T58" s="37" t="s">
        <v>221</v>
      </c>
      <c r="U58" s="148"/>
      <c r="V58" s="148"/>
      <c r="W58" s="148"/>
      <c r="X58" s="120">
        <v>15</v>
      </c>
      <c r="Y58" s="120">
        <v>4</v>
      </c>
      <c r="Z58" s="120">
        <v>11.5</v>
      </c>
      <c r="AA58" s="61">
        <v>8</v>
      </c>
      <c r="AB58" s="75">
        <v>1</v>
      </c>
      <c r="AC58" s="102">
        <f t="shared" si="38"/>
        <v>6.8999999999999997E-4</v>
      </c>
      <c r="AD58" s="85">
        <v>63</v>
      </c>
      <c r="AE58" s="103">
        <f t="shared" si="39"/>
        <v>91304.34782608696</v>
      </c>
      <c r="AF58" s="77">
        <v>2650</v>
      </c>
      <c r="AG58" s="64">
        <f t="shared" si="43"/>
        <v>2.9023809523809521E-2</v>
      </c>
      <c r="AH58" s="34" t="s">
        <v>111</v>
      </c>
      <c r="AI58" s="78">
        <v>0.184</v>
      </c>
      <c r="AJ58" s="64">
        <f t="shared" si="20"/>
        <v>0.2576</v>
      </c>
      <c r="AK58" s="64">
        <f t="shared" si="21"/>
        <v>1.6866238095238095</v>
      </c>
      <c r="AL58" s="78">
        <v>0</v>
      </c>
      <c r="AM58" s="64">
        <f t="shared" si="22"/>
        <v>0</v>
      </c>
      <c r="AN58" s="78">
        <v>0.05</v>
      </c>
      <c r="AO58" s="64">
        <f t="shared" si="37"/>
        <v>0.15000000000000002</v>
      </c>
      <c r="AP58" s="6">
        <v>0</v>
      </c>
      <c r="AQ58" s="78">
        <v>0</v>
      </c>
      <c r="AR58" s="79">
        <f t="shared" si="44"/>
        <v>0</v>
      </c>
      <c r="AS58" s="79">
        <f t="shared" si="45"/>
        <v>0.15000000000000002</v>
      </c>
      <c r="AT58" s="79">
        <f t="shared" si="46"/>
        <v>1.8366238095238097</v>
      </c>
      <c r="AU58" s="78">
        <f t="shared" si="47"/>
        <v>0.38779206349206347</v>
      </c>
      <c r="AV58" s="73">
        <v>3</v>
      </c>
      <c r="AW58" s="52"/>
      <c r="AX58" s="52"/>
      <c r="AY58" s="80">
        <v>500</v>
      </c>
      <c r="AZ58" s="43">
        <f t="shared" si="41"/>
        <v>918.31190476190488</v>
      </c>
      <c r="BA58" s="64">
        <f t="shared" si="42"/>
        <v>1500</v>
      </c>
      <c r="BB58" s="6"/>
      <c r="BC58" s="109" t="str">
        <f t="shared" si="27"/>
        <v/>
      </c>
      <c r="BD58" s="52"/>
      <c r="BE58" s="52"/>
      <c r="BF58" s="71" t="s">
        <v>68</v>
      </c>
      <c r="BG58" s="71" t="s">
        <v>69</v>
      </c>
      <c r="BH58" s="71" t="s">
        <v>222</v>
      </c>
    </row>
    <row r="59" spans="1:60" ht="16.5" x14ac:dyDescent="0.45">
      <c r="A59" s="32">
        <v>76</v>
      </c>
      <c r="B59" s="145"/>
      <c r="C59" s="52"/>
      <c r="D59" s="52" t="s">
        <v>213</v>
      </c>
      <c r="E59" s="33" t="s">
        <v>214</v>
      </c>
      <c r="F59" s="33" t="s">
        <v>62</v>
      </c>
      <c r="G59" s="34" t="s">
        <v>215</v>
      </c>
      <c r="H59" s="129" t="s">
        <v>191</v>
      </c>
      <c r="I59" s="129" t="s">
        <v>73</v>
      </c>
      <c r="J59" s="37" t="s">
        <v>250</v>
      </c>
      <c r="K59" s="37" t="s">
        <v>250</v>
      </c>
      <c r="L59" s="34" t="s">
        <v>229</v>
      </c>
      <c r="M59" s="57" t="s">
        <v>251</v>
      </c>
      <c r="N59" s="52"/>
      <c r="O59" s="72" t="s">
        <v>256</v>
      </c>
      <c r="P59" s="52"/>
      <c r="Q59" s="34" t="s">
        <v>65</v>
      </c>
      <c r="R59" s="130">
        <v>2.8</v>
      </c>
      <c r="S59" s="71" t="s">
        <v>66</v>
      </c>
      <c r="T59" s="37" t="s">
        <v>221</v>
      </c>
      <c r="U59" s="148"/>
      <c r="V59" s="148"/>
      <c r="W59" s="148"/>
      <c r="X59" s="121">
        <v>26.5</v>
      </c>
      <c r="Y59" s="121">
        <v>4</v>
      </c>
      <c r="Z59" s="121">
        <v>15.5</v>
      </c>
      <c r="AA59" s="61">
        <v>8</v>
      </c>
      <c r="AB59" s="75">
        <v>1</v>
      </c>
      <c r="AC59" s="102">
        <f t="shared" si="38"/>
        <v>1.6429999999999999E-3</v>
      </c>
      <c r="AD59" s="85">
        <v>63</v>
      </c>
      <c r="AE59" s="103">
        <f t="shared" si="39"/>
        <v>38344.491783323188</v>
      </c>
      <c r="AF59" s="77">
        <v>2650</v>
      </c>
      <c r="AG59" s="64">
        <f t="shared" si="43"/>
        <v>6.9110317460317455E-2</v>
      </c>
      <c r="AH59" s="34" t="s">
        <v>111</v>
      </c>
      <c r="AI59" s="78">
        <v>0.184</v>
      </c>
      <c r="AJ59" s="64">
        <f t="shared" si="20"/>
        <v>0.51519999999999999</v>
      </c>
      <c r="AK59" s="64">
        <f t="shared" si="21"/>
        <v>3.3843103174603173</v>
      </c>
      <c r="AL59" s="78">
        <v>0</v>
      </c>
      <c r="AM59" s="64">
        <f t="shared" si="22"/>
        <v>0</v>
      </c>
      <c r="AN59" s="78">
        <v>0.05</v>
      </c>
      <c r="AO59" s="64">
        <f t="shared" si="37"/>
        <v>0.26250000000000001</v>
      </c>
      <c r="AP59" s="6">
        <v>0</v>
      </c>
      <c r="AQ59" s="78">
        <v>0</v>
      </c>
      <c r="AR59" s="79">
        <f t="shared" si="44"/>
        <v>0</v>
      </c>
      <c r="AS59" s="79">
        <f t="shared" si="45"/>
        <v>0.26250000000000001</v>
      </c>
      <c r="AT59" s="79">
        <f t="shared" si="46"/>
        <v>3.6468103174603175</v>
      </c>
      <c r="AU59" s="78">
        <f t="shared" si="47"/>
        <v>0.30536946334089193</v>
      </c>
      <c r="AV59" s="73">
        <v>5.25</v>
      </c>
      <c r="AW59" s="52"/>
      <c r="AX59" s="52"/>
      <c r="AY59" s="80">
        <v>500</v>
      </c>
      <c r="AZ59" s="43">
        <f t="shared" si="41"/>
        <v>1823.4051587301587</v>
      </c>
      <c r="BA59" s="64">
        <f t="shared" si="42"/>
        <v>2625</v>
      </c>
      <c r="BB59" s="6"/>
      <c r="BC59" s="109" t="str">
        <f t="shared" si="27"/>
        <v/>
      </c>
      <c r="BD59" s="52"/>
      <c r="BE59" s="52"/>
      <c r="BF59" s="71" t="s">
        <v>68</v>
      </c>
      <c r="BG59" s="71" t="s">
        <v>69</v>
      </c>
      <c r="BH59" s="71" t="s">
        <v>222</v>
      </c>
    </row>
    <row r="60" spans="1:60" ht="16.5" x14ac:dyDescent="0.45">
      <c r="A60" s="32">
        <v>77</v>
      </c>
      <c r="B60" s="145"/>
      <c r="C60" s="52"/>
      <c r="D60" s="52" t="s">
        <v>213</v>
      </c>
      <c r="E60" s="33" t="s">
        <v>214</v>
      </c>
      <c r="F60" s="33" t="s">
        <v>62</v>
      </c>
      <c r="G60" s="34" t="s">
        <v>215</v>
      </c>
      <c r="H60" s="129" t="s">
        <v>194</v>
      </c>
      <c r="I60" s="129" t="s">
        <v>195</v>
      </c>
      <c r="J60" s="37" t="s">
        <v>250</v>
      </c>
      <c r="K60" s="37" t="s">
        <v>250</v>
      </c>
      <c r="L60" s="34" t="s">
        <v>231</v>
      </c>
      <c r="M60" s="57" t="s">
        <v>251</v>
      </c>
      <c r="N60" s="52"/>
      <c r="O60" s="72" t="s">
        <v>257</v>
      </c>
      <c r="P60" s="52"/>
      <c r="Q60" s="34" t="s">
        <v>65</v>
      </c>
      <c r="R60" s="130">
        <v>3.9</v>
      </c>
      <c r="S60" s="71" t="s">
        <v>66</v>
      </c>
      <c r="T60" s="37" t="s">
        <v>221</v>
      </c>
      <c r="U60" s="148"/>
      <c r="V60" s="148"/>
      <c r="W60" s="148"/>
      <c r="X60" s="100">
        <v>17</v>
      </c>
      <c r="Y60" s="100">
        <v>17</v>
      </c>
      <c r="Z60" s="100">
        <v>16.5</v>
      </c>
      <c r="AA60" s="61">
        <v>8</v>
      </c>
      <c r="AB60" s="75">
        <v>1</v>
      </c>
      <c r="AC60" s="102">
        <f t="shared" si="38"/>
        <v>4.7685000000000002E-3</v>
      </c>
      <c r="AD60" s="85">
        <v>63</v>
      </c>
      <c r="AE60" s="103">
        <f t="shared" si="39"/>
        <v>13211.701793016671</v>
      </c>
      <c r="AF60" s="77">
        <v>2650</v>
      </c>
      <c r="AG60" s="64">
        <f t="shared" si="43"/>
        <v>0.20057976190476193</v>
      </c>
      <c r="AH60" s="34" t="s">
        <v>111</v>
      </c>
      <c r="AI60" s="78">
        <v>0.184</v>
      </c>
      <c r="AJ60" s="64">
        <f t="shared" si="20"/>
        <v>0.71760000000000002</v>
      </c>
      <c r="AK60" s="64">
        <f t="shared" si="21"/>
        <v>4.8181797619047622</v>
      </c>
      <c r="AL60" s="78">
        <v>0</v>
      </c>
      <c r="AM60" s="64">
        <f t="shared" si="22"/>
        <v>0</v>
      </c>
      <c r="AN60" s="78">
        <v>0.05</v>
      </c>
      <c r="AO60" s="64">
        <f t="shared" si="37"/>
        <v>0.375</v>
      </c>
      <c r="AP60" s="6">
        <v>0</v>
      </c>
      <c r="AQ60" s="78">
        <v>0</v>
      </c>
      <c r="AR60" s="79">
        <f t="shared" si="44"/>
        <v>0</v>
      </c>
      <c r="AS60" s="79">
        <f t="shared" si="45"/>
        <v>0.375</v>
      </c>
      <c r="AT60" s="79">
        <f t="shared" si="46"/>
        <v>5.1931797619047622</v>
      </c>
      <c r="AU60" s="78">
        <f t="shared" si="47"/>
        <v>0.30757603174603171</v>
      </c>
      <c r="AV60" s="73">
        <v>7.5</v>
      </c>
      <c r="AW60" s="52"/>
      <c r="AX60" s="52"/>
      <c r="AY60" s="80">
        <v>500</v>
      </c>
      <c r="AZ60" s="43">
        <f t="shared" si="41"/>
        <v>2596.589880952381</v>
      </c>
      <c r="BA60" s="64">
        <f t="shared" si="42"/>
        <v>3750</v>
      </c>
      <c r="BB60" s="6"/>
      <c r="BC60" s="109" t="str">
        <f t="shared" si="27"/>
        <v/>
      </c>
      <c r="BD60" s="52"/>
      <c r="BE60" s="52"/>
      <c r="BF60" s="71" t="s">
        <v>68</v>
      </c>
      <c r="BG60" s="71" t="s">
        <v>69</v>
      </c>
      <c r="BH60" s="71" t="s">
        <v>222</v>
      </c>
    </row>
    <row r="61" spans="1:60" ht="16.5" x14ac:dyDescent="0.45">
      <c r="A61" s="32">
        <v>78</v>
      </c>
      <c r="B61" s="145"/>
      <c r="C61" s="52"/>
      <c r="D61" s="52" t="s">
        <v>213</v>
      </c>
      <c r="E61" s="33" t="s">
        <v>214</v>
      </c>
      <c r="F61" s="33" t="s">
        <v>62</v>
      </c>
      <c r="G61" s="34" t="s">
        <v>215</v>
      </c>
      <c r="H61" s="129" t="s">
        <v>198</v>
      </c>
      <c r="I61" s="129" t="s">
        <v>199</v>
      </c>
      <c r="J61" s="37" t="s">
        <v>250</v>
      </c>
      <c r="K61" s="37" t="s">
        <v>250</v>
      </c>
      <c r="L61" s="34" t="s">
        <v>148</v>
      </c>
      <c r="M61" s="57" t="s">
        <v>251</v>
      </c>
      <c r="N61" s="52"/>
      <c r="O61" s="72" t="s">
        <v>258</v>
      </c>
      <c r="P61" s="52"/>
      <c r="Q61" s="34" t="s">
        <v>65</v>
      </c>
      <c r="R61" s="130">
        <v>6.5</v>
      </c>
      <c r="S61" s="71" t="s">
        <v>66</v>
      </c>
      <c r="T61" s="37" t="s">
        <v>221</v>
      </c>
      <c r="U61" s="148"/>
      <c r="V61" s="148"/>
      <c r="W61" s="148"/>
      <c r="X61" s="100">
        <v>21.5</v>
      </c>
      <c r="Y61" s="100">
        <v>21.5</v>
      </c>
      <c r="Z61" s="100">
        <v>27</v>
      </c>
      <c r="AA61" s="61">
        <v>8</v>
      </c>
      <c r="AB61" s="75">
        <v>1</v>
      </c>
      <c r="AC61" s="102">
        <f t="shared" si="38"/>
        <v>1.2480750000000001E-2</v>
      </c>
      <c r="AD61" s="85">
        <v>63</v>
      </c>
      <c r="AE61" s="103">
        <f t="shared" si="39"/>
        <v>5047.7735712998019</v>
      </c>
      <c r="AF61" s="77">
        <v>2650</v>
      </c>
      <c r="AG61" s="64">
        <f t="shared" si="43"/>
        <v>0.5249839285714285</v>
      </c>
      <c r="AH61" s="34" t="s">
        <v>111</v>
      </c>
      <c r="AI61" s="78">
        <v>0.184</v>
      </c>
      <c r="AJ61" s="64">
        <f t="shared" si="20"/>
        <v>1.196</v>
      </c>
      <c r="AK61" s="64">
        <f t="shared" si="21"/>
        <v>8.2209839285714281</v>
      </c>
      <c r="AL61" s="78">
        <v>0</v>
      </c>
      <c r="AM61" s="64">
        <f t="shared" si="22"/>
        <v>0</v>
      </c>
      <c r="AN61" s="78">
        <v>0.05</v>
      </c>
      <c r="AO61" s="64">
        <f t="shared" si="37"/>
        <v>0.65</v>
      </c>
      <c r="AP61" s="6">
        <v>0</v>
      </c>
      <c r="AQ61" s="78">
        <v>0</v>
      </c>
      <c r="AR61" s="79">
        <f t="shared" si="44"/>
        <v>0</v>
      </c>
      <c r="AS61" s="79">
        <f t="shared" si="45"/>
        <v>0.65</v>
      </c>
      <c r="AT61" s="79">
        <f t="shared" si="46"/>
        <v>8.8709839285714285</v>
      </c>
      <c r="AU61" s="78">
        <f t="shared" si="47"/>
        <v>0.3176166208791209</v>
      </c>
      <c r="AV61" s="73">
        <v>13</v>
      </c>
      <c r="AW61" s="52"/>
      <c r="AX61" s="52"/>
      <c r="AY61" s="80">
        <v>500</v>
      </c>
      <c r="AZ61" s="43">
        <f t="shared" si="41"/>
        <v>4435.4919642857139</v>
      </c>
      <c r="BA61" s="64">
        <f t="shared" si="42"/>
        <v>6500</v>
      </c>
      <c r="BB61" s="6"/>
      <c r="BC61" s="109" t="str">
        <f t="shared" si="27"/>
        <v/>
      </c>
      <c r="BD61" s="52"/>
      <c r="BE61" s="52"/>
      <c r="BF61" s="71" t="s">
        <v>68</v>
      </c>
      <c r="BG61" s="71" t="s">
        <v>69</v>
      </c>
      <c r="BH61" s="71" t="s">
        <v>222</v>
      </c>
    </row>
    <row r="62" spans="1:60" ht="16.5" x14ac:dyDescent="0.45">
      <c r="A62" s="32">
        <v>79</v>
      </c>
      <c r="B62" s="145"/>
      <c r="C62" s="52"/>
      <c r="D62" s="52" t="s">
        <v>213</v>
      </c>
      <c r="E62" s="33" t="s">
        <v>214</v>
      </c>
      <c r="F62" s="33" t="s">
        <v>62</v>
      </c>
      <c r="G62" s="34" t="s">
        <v>215</v>
      </c>
      <c r="H62" s="129" t="s">
        <v>259</v>
      </c>
      <c r="I62" s="129" t="s">
        <v>260</v>
      </c>
      <c r="J62" s="37" t="s">
        <v>250</v>
      </c>
      <c r="K62" s="37" t="s">
        <v>250</v>
      </c>
      <c r="L62" s="34" t="s">
        <v>236</v>
      </c>
      <c r="M62" s="57" t="s">
        <v>251</v>
      </c>
      <c r="N62" s="52"/>
      <c r="O62" s="72" t="s">
        <v>261</v>
      </c>
      <c r="P62" s="52"/>
      <c r="Q62" s="34" t="s">
        <v>65</v>
      </c>
      <c r="R62" s="130">
        <v>3.95</v>
      </c>
      <c r="S62" s="71" t="s">
        <v>66</v>
      </c>
      <c r="T62" s="37" t="s">
        <v>221</v>
      </c>
      <c r="U62" s="148"/>
      <c r="V62" s="148"/>
      <c r="W62" s="148"/>
      <c r="X62" s="100">
        <v>12.5</v>
      </c>
      <c r="Y62" s="100">
        <v>12.5</v>
      </c>
      <c r="Z62" s="100">
        <v>38.5</v>
      </c>
      <c r="AA62" s="61">
        <v>8</v>
      </c>
      <c r="AB62" s="75">
        <v>1</v>
      </c>
      <c r="AC62" s="102">
        <f t="shared" si="38"/>
        <v>6.0156250000000001E-3</v>
      </c>
      <c r="AD62" s="85">
        <v>63</v>
      </c>
      <c r="AE62" s="103">
        <f t="shared" si="39"/>
        <v>10472.727272727272</v>
      </c>
      <c r="AF62" s="77">
        <v>2650</v>
      </c>
      <c r="AG62" s="64">
        <f t="shared" si="43"/>
        <v>0.25303819444444448</v>
      </c>
      <c r="AH62" s="34" t="s">
        <v>111</v>
      </c>
      <c r="AI62" s="78">
        <v>0.184</v>
      </c>
      <c r="AJ62" s="64">
        <f t="shared" si="20"/>
        <v>0.7268</v>
      </c>
      <c r="AK62" s="64">
        <f t="shared" si="21"/>
        <v>4.9298381944444447</v>
      </c>
      <c r="AL62" s="78">
        <v>0</v>
      </c>
      <c r="AM62" s="64">
        <f t="shared" si="22"/>
        <v>0</v>
      </c>
      <c r="AN62" s="78">
        <v>0.05</v>
      </c>
      <c r="AO62" s="64">
        <f t="shared" si="37"/>
        <v>0.375</v>
      </c>
      <c r="AP62" s="6">
        <v>0</v>
      </c>
      <c r="AQ62" s="78">
        <v>0</v>
      </c>
      <c r="AR62" s="79">
        <f t="shared" si="44"/>
        <v>0</v>
      </c>
      <c r="AS62" s="79">
        <f t="shared" si="45"/>
        <v>0.375</v>
      </c>
      <c r="AT62" s="79">
        <f t="shared" si="46"/>
        <v>5.3048381944444447</v>
      </c>
      <c r="AU62" s="78">
        <f t="shared" si="47"/>
        <v>0.29268824074074068</v>
      </c>
      <c r="AV62" s="73">
        <v>7.5</v>
      </c>
      <c r="AW62" s="52"/>
      <c r="AX62" s="52"/>
      <c r="AY62" s="80">
        <v>500</v>
      </c>
      <c r="AZ62" s="43">
        <f t="shared" si="41"/>
        <v>2652.4190972222223</v>
      </c>
      <c r="BA62" s="64">
        <f t="shared" si="42"/>
        <v>3750</v>
      </c>
      <c r="BB62" s="6"/>
      <c r="BC62" s="109" t="str">
        <f t="shared" si="27"/>
        <v/>
      </c>
      <c r="BD62" s="52"/>
      <c r="BE62" s="52"/>
      <c r="BF62" s="71" t="s">
        <v>68</v>
      </c>
      <c r="BG62" s="71" t="s">
        <v>69</v>
      </c>
      <c r="BH62" s="71" t="s">
        <v>222</v>
      </c>
    </row>
    <row r="63" spans="1:60" ht="16.5" x14ac:dyDescent="0.45">
      <c r="A63" s="32">
        <v>80</v>
      </c>
      <c r="B63" s="145"/>
      <c r="C63" s="52"/>
      <c r="D63" s="52" t="s">
        <v>213</v>
      </c>
      <c r="E63" s="33" t="s">
        <v>214</v>
      </c>
      <c r="F63" s="33" t="s">
        <v>62</v>
      </c>
      <c r="G63" s="34" t="s">
        <v>215</v>
      </c>
      <c r="H63" s="71" t="s">
        <v>262</v>
      </c>
      <c r="I63" s="71" t="s">
        <v>263</v>
      </c>
      <c r="J63" s="37" t="s">
        <v>250</v>
      </c>
      <c r="K63" s="37" t="s">
        <v>250</v>
      </c>
      <c r="L63" s="34" t="s">
        <v>240</v>
      </c>
      <c r="M63" s="57" t="s">
        <v>251</v>
      </c>
      <c r="N63" s="52"/>
      <c r="O63" s="72" t="s">
        <v>264</v>
      </c>
      <c r="P63" s="52"/>
      <c r="Q63" s="34" t="s">
        <v>65</v>
      </c>
      <c r="R63" s="131">
        <v>4.2</v>
      </c>
      <c r="S63" s="71" t="s">
        <v>66</v>
      </c>
      <c r="T63" s="37" t="s">
        <v>221</v>
      </c>
      <c r="U63" s="148"/>
      <c r="V63" s="148"/>
      <c r="W63" s="148"/>
      <c r="X63" s="122">
        <v>37</v>
      </c>
      <c r="Y63" s="122">
        <v>25</v>
      </c>
      <c r="Z63" s="122">
        <v>21</v>
      </c>
      <c r="AA63" s="61">
        <v>8</v>
      </c>
      <c r="AB63" s="75">
        <v>1</v>
      </c>
      <c r="AC63" s="102">
        <f t="shared" si="38"/>
        <v>1.9425000000000001E-2</v>
      </c>
      <c r="AD63" s="85">
        <v>63</v>
      </c>
      <c r="AE63" s="103">
        <f t="shared" si="39"/>
        <v>3243.2432432432429</v>
      </c>
      <c r="AF63" s="77">
        <v>2650</v>
      </c>
      <c r="AG63" s="64">
        <f t="shared" si="43"/>
        <v>0.81708333333333338</v>
      </c>
      <c r="AH63" s="34" t="s">
        <v>111</v>
      </c>
      <c r="AI63" s="78">
        <v>0.184</v>
      </c>
      <c r="AJ63" s="64">
        <f t="shared" si="20"/>
        <v>0.77280000000000004</v>
      </c>
      <c r="AK63" s="64">
        <f t="shared" si="21"/>
        <v>5.7898833333333339</v>
      </c>
      <c r="AL63" s="78">
        <v>0</v>
      </c>
      <c r="AM63" s="64">
        <f t="shared" si="22"/>
        <v>0</v>
      </c>
      <c r="AN63" s="78">
        <v>0.05</v>
      </c>
      <c r="AO63" s="64">
        <f t="shared" si="37"/>
        <v>0.42500000000000004</v>
      </c>
      <c r="AP63" s="6">
        <v>0</v>
      </c>
      <c r="AQ63" s="78">
        <v>0</v>
      </c>
      <c r="AR63" s="79">
        <f t="shared" si="44"/>
        <v>0</v>
      </c>
      <c r="AS63" s="79">
        <f t="shared" si="45"/>
        <v>0.42500000000000004</v>
      </c>
      <c r="AT63" s="79">
        <f t="shared" si="46"/>
        <v>6.2148833333333338</v>
      </c>
      <c r="AU63" s="78">
        <f t="shared" si="47"/>
        <v>0.26883725490196075</v>
      </c>
      <c r="AV63" s="123">
        <v>8.5</v>
      </c>
      <c r="AW63" s="52"/>
      <c r="AX63" s="52"/>
      <c r="AY63" s="80">
        <v>500</v>
      </c>
      <c r="AZ63" s="43">
        <f t="shared" si="41"/>
        <v>3107.4416666666671</v>
      </c>
      <c r="BA63" s="64">
        <f t="shared" si="42"/>
        <v>4250</v>
      </c>
      <c r="BB63" s="6"/>
      <c r="BC63" s="109" t="str">
        <f t="shared" si="27"/>
        <v/>
      </c>
      <c r="BD63" s="52"/>
      <c r="BE63" s="52"/>
      <c r="BF63" s="71" t="s">
        <v>68</v>
      </c>
      <c r="BG63" s="71" t="s">
        <v>69</v>
      </c>
      <c r="BH63" s="71" t="s">
        <v>222</v>
      </c>
    </row>
    <row r="64" spans="1:60" ht="16.5" x14ac:dyDescent="0.45">
      <c r="A64" s="32">
        <v>81</v>
      </c>
      <c r="B64" s="145"/>
      <c r="C64" s="52"/>
      <c r="D64" s="52" t="s">
        <v>213</v>
      </c>
      <c r="E64" s="33" t="s">
        <v>214</v>
      </c>
      <c r="F64" s="33" t="s">
        <v>62</v>
      </c>
      <c r="G64" s="34" t="s">
        <v>215</v>
      </c>
      <c r="H64" s="71" t="s">
        <v>265</v>
      </c>
      <c r="I64" s="71" t="s">
        <v>266</v>
      </c>
      <c r="J64" s="37" t="s">
        <v>250</v>
      </c>
      <c r="K64" s="37" t="s">
        <v>250</v>
      </c>
      <c r="L64" s="34" t="s">
        <v>244</v>
      </c>
      <c r="M64" s="57" t="s">
        <v>251</v>
      </c>
      <c r="N64" s="52"/>
      <c r="O64" s="72" t="s">
        <v>267</v>
      </c>
      <c r="P64" s="52"/>
      <c r="Q64" s="34" t="s">
        <v>65</v>
      </c>
      <c r="R64" s="130">
        <v>4.55</v>
      </c>
      <c r="S64" s="71" t="s">
        <v>66</v>
      </c>
      <c r="T64" s="37" t="s">
        <v>221</v>
      </c>
      <c r="U64" s="148"/>
      <c r="V64" s="148"/>
      <c r="W64" s="148"/>
      <c r="X64" s="122">
        <v>37</v>
      </c>
      <c r="Y64" s="122">
        <v>25</v>
      </c>
      <c r="Z64" s="122">
        <v>21</v>
      </c>
      <c r="AA64" s="61">
        <v>8</v>
      </c>
      <c r="AB64" s="75">
        <v>1</v>
      </c>
      <c r="AC64" s="102">
        <f t="shared" si="38"/>
        <v>1.9425000000000001E-2</v>
      </c>
      <c r="AD64" s="85">
        <v>63</v>
      </c>
      <c r="AE64" s="103">
        <f t="shared" si="39"/>
        <v>3243.2432432432429</v>
      </c>
      <c r="AF64" s="77">
        <v>2650</v>
      </c>
      <c r="AG64" s="64">
        <v>0</v>
      </c>
      <c r="AH64" s="34" t="s">
        <v>111</v>
      </c>
      <c r="AI64" s="78">
        <v>0.184</v>
      </c>
      <c r="AJ64" s="64">
        <f t="shared" si="20"/>
        <v>0.83719999999999994</v>
      </c>
      <c r="AK64" s="64">
        <f t="shared" si="21"/>
        <v>5.3872</v>
      </c>
      <c r="AL64" s="78">
        <v>0</v>
      </c>
      <c r="AM64" s="64">
        <f t="shared" si="22"/>
        <v>0</v>
      </c>
      <c r="AN64" s="78">
        <v>0.05</v>
      </c>
      <c r="AO64" s="64">
        <f t="shared" si="37"/>
        <v>0.41250000000000003</v>
      </c>
      <c r="AP64" s="6">
        <v>0</v>
      </c>
      <c r="AQ64" s="78">
        <v>0</v>
      </c>
      <c r="AR64" s="79">
        <f t="shared" si="44"/>
        <v>0</v>
      </c>
      <c r="AS64" s="79">
        <f t="shared" si="45"/>
        <v>0.41250000000000003</v>
      </c>
      <c r="AT64" s="79">
        <f t="shared" si="46"/>
        <v>5.7996999999999996</v>
      </c>
      <c r="AU64" s="78">
        <f t="shared" si="47"/>
        <v>0.29700606060606066</v>
      </c>
      <c r="AV64" s="73">
        <v>8.25</v>
      </c>
      <c r="AW64" s="52"/>
      <c r="AX64" s="52"/>
      <c r="AY64" s="80">
        <v>500</v>
      </c>
      <c r="AZ64" s="43">
        <f t="shared" si="41"/>
        <v>2899.85</v>
      </c>
      <c r="BA64" s="64">
        <f t="shared" si="42"/>
        <v>4125</v>
      </c>
      <c r="BB64" s="6"/>
      <c r="BC64" s="109" t="str">
        <f t="shared" si="27"/>
        <v/>
      </c>
      <c r="BD64" s="52"/>
      <c r="BE64" s="52"/>
      <c r="BF64" s="71" t="s">
        <v>68</v>
      </c>
      <c r="BG64" s="71" t="s">
        <v>69</v>
      </c>
      <c r="BH64" s="71" t="s">
        <v>222</v>
      </c>
    </row>
    <row r="65" spans="1:60" ht="16.5" x14ac:dyDescent="0.45">
      <c r="A65" s="32">
        <v>82</v>
      </c>
      <c r="B65" s="146"/>
      <c r="C65" s="52"/>
      <c r="D65" s="52" t="s">
        <v>213</v>
      </c>
      <c r="E65" s="33" t="s">
        <v>214</v>
      </c>
      <c r="F65" s="33" t="s">
        <v>62</v>
      </c>
      <c r="G65" s="34" t="s">
        <v>215</v>
      </c>
      <c r="H65" s="55" t="s">
        <v>246</v>
      </c>
      <c r="I65" s="71" t="s">
        <v>268</v>
      </c>
      <c r="J65" s="37" t="s">
        <v>250</v>
      </c>
      <c r="K65" s="37" t="s">
        <v>250</v>
      </c>
      <c r="L65" s="124" t="s">
        <v>247</v>
      </c>
      <c r="M65" s="57" t="s">
        <v>251</v>
      </c>
      <c r="N65" s="52"/>
      <c r="O65" s="72" t="s">
        <v>269</v>
      </c>
      <c r="P65" s="52"/>
      <c r="Q65" s="34" t="s">
        <v>65</v>
      </c>
      <c r="R65" s="126">
        <v>1.88</v>
      </c>
      <c r="S65" s="71" t="s">
        <v>66</v>
      </c>
      <c r="T65" s="37" t="s">
        <v>221</v>
      </c>
      <c r="U65" s="149"/>
      <c r="V65" s="149"/>
      <c r="W65" s="149"/>
      <c r="X65" s="127">
        <v>10</v>
      </c>
      <c r="Y65" s="127">
        <v>8</v>
      </c>
      <c r="Z65" s="127">
        <v>18.5</v>
      </c>
      <c r="AA65" s="61">
        <v>8</v>
      </c>
      <c r="AB65" s="75">
        <v>1</v>
      </c>
      <c r="AC65" s="102">
        <f t="shared" si="38"/>
        <v>1.48E-3</v>
      </c>
      <c r="AD65" s="85">
        <v>63</v>
      </c>
      <c r="AE65" s="103">
        <f t="shared" si="39"/>
        <v>42567.567567567567</v>
      </c>
      <c r="AF65" s="77">
        <v>2650</v>
      </c>
      <c r="AG65" s="64">
        <f t="shared" si="43"/>
        <v>6.2253968253968256E-2</v>
      </c>
      <c r="AH65" s="34" t="s">
        <v>111</v>
      </c>
      <c r="AI65" s="78">
        <v>0.184</v>
      </c>
      <c r="AJ65" s="64">
        <f t="shared" si="20"/>
        <v>0.34591999999999995</v>
      </c>
      <c r="AK65" s="64">
        <f t="shared" si="21"/>
        <v>2.2881739682539681</v>
      </c>
      <c r="AL65" s="78">
        <v>0</v>
      </c>
      <c r="AM65" s="64">
        <f t="shared" si="22"/>
        <v>0</v>
      </c>
      <c r="AN65" s="78">
        <v>0.05</v>
      </c>
      <c r="AO65" s="64">
        <f t="shared" si="37"/>
        <v>0.1575</v>
      </c>
      <c r="AP65" s="6">
        <v>0</v>
      </c>
      <c r="AQ65" s="78">
        <v>0</v>
      </c>
      <c r="AR65" s="79">
        <f t="shared" si="44"/>
        <v>0</v>
      </c>
      <c r="AS65" s="79">
        <f t="shared" si="45"/>
        <v>0.1575</v>
      </c>
      <c r="AT65" s="79">
        <f t="shared" si="46"/>
        <v>2.4456739682539683</v>
      </c>
      <c r="AU65" s="78">
        <f t="shared" si="47"/>
        <v>0.22359556563366081</v>
      </c>
      <c r="AV65" s="73">
        <v>3.15</v>
      </c>
      <c r="AW65" s="52"/>
      <c r="AX65" s="52"/>
      <c r="AY65" s="80">
        <v>500</v>
      </c>
      <c r="AZ65" s="43">
        <f t="shared" si="41"/>
        <v>1222.8369841269841</v>
      </c>
      <c r="BA65" s="64">
        <f t="shared" si="42"/>
        <v>1575</v>
      </c>
      <c r="BB65" s="6"/>
      <c r="BC65" s="109" t="str">
        <f t="shared" si="27"/>
        <v/>
      </c>
      <c r="BD65" s="52"/>
      <c r="BE65" s="52"/>
      <c r="BF65" s="71" t="s">
        <v>68</v>
      </c>
      <c r="BG65" s="71" t="s">
        <v>69</v>
      </c>
      <c r="BH65" s="71" t="s">
        <v>222</v>
      </c>
    </row>
    <row r="66" spans="1:60" ht="16.5" x14ac:dyDescent="0.45">
      <c r="A66" s="32">
        <v>97</v>
      </c>
      <c r="B66" s="144"/>
      <c r="C66" s="52"/>
      <c r="D66" s="52" t="s">
        <v>270</v>
      </c>
      <c r="E66" s="33" t="s">
        <v>271</v>
      </c>
      <c r="F66" s="33" t="s">
        <v>62</v>
      </c>
      <c r="G66" s="34" t="s">
        <v>272</v>
      </c>
      <c r="H66" s="129" t="s">
        <v>273</v>
      </c>
      <c r="I66" s="129" t="s">
        <v>101</v>
      </c>
      <c r="J66" s="37" t="s">
        <v>274</v>
      </c>
      <c r="K66" s="37" t="s">
        <v>274</v>
      </c>
      <c r="L66" s="34" t="s">
        <v>275</v>
      </c>
      <c r="M66" s="57" t="s">
        <v>276</v>
      </c>
      <c r="N66" s="52"/>
      <c r="O66" s="132" t="s">
        <v>277</v>
      </c>
      <c r="P66" s="52"/>
      <c r="Q66" s="34" t="s">
        <v>65</v>
      </c>
      <c r="R66" s="118">
        <v>2.4500000000000002</v>
      </c>
      <c r="S66" s="71" t="s">
        <v>66</v>
      </c>
      <c r="T66" s="37" t="s">
        <v>278</v>
      </c>
      <c r="U66" s="150">
        <v>41</v>
      </c>
      <c r="V66" s="150">
        <v>35</v>
      </c>
      <c r="W66" s="150">
        <v>41.5</v>
      </c>
      <c r="X66" s="121">
        <v>17.5</v>
      </c>
      <c r="Y66" s="121">
        <v>9</v>
      </c>
      <c r="Z66" s="121">
        <v>22</v>
      </c>
      <c r="AA66" s="61">
        <v>8</v>
      </c>
      <c r="AB66" s="75">
        <v>2</v>
      </c>
      <c r="AC66" s="102">
        <f t="shared" si="38"/>
        <v>3.4650000000000002E-3</v>
      </c>
      <c r="AD66" s="85">
        <v>63</v>
      </c>
      <c r="AE66" s="103">
        <f t="shared" si="39"/>
        <v>36363.63636363636</v>
      </c>
      <c r="AF66" s="77">
        <v>2650</v>
      </c>
      <c r="AG66" s="64">
        <f t="shared" si="43"/>
        <v>7.2875000000000009E-2</v>
      </c>
      <c r="AH66" s="34" t="s">
        <v>67</v>
      </c>
      <c r="AI66" s="78">
        <v>0.16800000000000001</v>
      </c>
      <c r="AJ66" s="64">
        <f t="shared" ref="AJ66:AJ77" si="48">IF(ISERROR(R66*AI66),"",R66*AI66)</f>
        <v>0.41160000000000008</v>
      </c>
      <c r="AK66" s="64">
        <f t="shared" ref="AK66:AK77" si="49">IF(ISERROR(R66+AG66+AJ66),"",R66+AG66+AJ66)</f>
        <v>2.9344749999999999</v>
      </c>
      <c r="AL66" s="78">
        <v>0</v>
      </c>
      <c r="AM66" s="64">
        <f t="shared" si="22"/>
        <v>0</v>
      </c>
      <c r="AN66" s="46">
        <v>0.05</v>
      </c>
      <c r="AO66" s="64">
        <f t="shared" si="37"/>
        <v>0.25750000000000001</v>
      </c>
      <c r="AP66" s="6">
        <v>0</v>
      </c>
      <c r="AQ66" s="78">
        <v>0</v>
      </c>
      <c r="AR66" s="79">
        <f t="shared" ref="AR66:AR77" si="50">IF(ISERROR(AV66*AQ66),"",AV66*AQ66)</f>
        <v>0</v>
      </c>
      <c r="AS66" s="79">
        <f t="shared" ref="AS66:AS77" si="51">IF(ISERROR(AM66+AO66+AR66),"",AM66+AO66+AR66)</f>
        <v>0.25750000000000001</v>
      </c>
      <c r="AT66" s="79">
        <f t="shared" ref="AT66:AT77" si="52">IF(ISERROR(AK66+AS66),"",AK66+AS66)</f>
        <v>3.1919749999999998</v>
      </c>
      <c r="AU66" s="78">
        <f t="shared" ref="AU66:AU77" si="53">IF(ISERROR((AV66-AT66)/AV66),"",(AV66-AT66)/AV66)</f>
        <v>0.38019902912621367</v>
      </c>
      <c r="AV66" s="73">
        <v>5.15</v>
      </c>
      <c r="AW66" s="52"/>
      <c r="AX66" s="52"/>
      <c r="AY66" s="80">
        <v>1000</v>
      </c>
      <c r="AZ66" s="43">
        <f t="shared" ref="AZ66:AZ87" si="54">IF(ISERROR(AT66*AY66),"",AT66*AY66)</f>
        <v>3191.9749999999999</v>
      </c>
      <c r="BA66" s="64">
        <f t="shared" ref="BA66:BA87" si="55">IF(ISERROR(AV66*AY66),"",AV66*AY66)</f>
        <v>5150</v>
      </c>
      <c r="BB66" s="6"/>
      <c r="BC66" s="109">
        <v>29.78</v>
      </c>
      <c r="BD66" s="52"/>
      <c r="BE66" s="52"/>
      <c r="BF66" s="71" t="s">
        <v>68</v>
      </c>
      <c r="BG66" s="71" t="s">
        <v>69</v>
      </c>
      <c r="BH66" s="71" t="s">
        <v>222</v>
      </c>
    </row>
    <row r="67" spans="1:60" ht="16.5" x14ac:dyDescent="0.45">
      <c r="A67" s="32">
        <v>98</v>
      </c>
      <c r="B67" s="145"/>
      <c r="C67" s="52"/>
      <c r="D67" s="52" t="s">
        <v>270</v>
      </c>
      <c r="E67" s="33" t="s">
        <v>271</v>
      </c>
      <c r="F67" s="33" t="s">
        <v>62</v>
      </c>
      <c r="G67" s="34" t="s">
        <v>272</v>
      </c>
      <c r="H67" s="129" t="s">
        <v>180</v>
      </c>
      <c r="I67" s="129" t="s">
        <v>74</v>
      </c>
      <c r="J67" s="37" t="s">
        <v>274</v>
      </c>
      <c r="K67" s="37" t="s">
        <v>274</v>
      </c>
      <c r="L67" s="34" t="s">
        <v>279</v>
      </c>
      <c r="M67" s="57" t="s">
        <v>276</v>
      </c>
      <c r="N67" s="52"/>
      <c r="O67" s="132" t="s">
        <v>280</v>
      </c>
      <c r="P67" s="52"/>
      <c r="Q67" s="34" t="s">
        <v>65</v>
      </c>
      <c r="R67" s="118">
        <v>1.62</v>
      </c>
      <c r="S67" s="71" t="s">
        <v>66</v>
      </c>
      <c r="T67" s="37" t="s">
        <v>278</v>
      </c>
      <c r="U67" s="150"/>
      <c r="V67" s="150"/>
      <c r="W67" s="150"/>
      <c r="X67" s="133">
        <v>12</v>
      </c>
      <c r="Y67" s="133">
        <v>7</v>
      </c>
      <c r="Z67" s="133">
        <v>13</v>
      </c>
      <c r="AA67" s="61">
        <v>8</v>
      </c>
      <c r="AB67" s="75">
        <v>1</v>
      </c>
      <c r="AC67" s="102">
        <f t="shared" si="38"/>
        <v>1.0920000000000001E-3</v>
      </c>
      <c r="AD67" s="85">
        <v>63</v>
      </c>
      <c r="AE67" s="103">
        <f t="shared" si="39"/>
        <v>57692.307692307688</v>
      </c>
      <c r="AF67" s="77">
        <v>2650</v>
      </c>
      <c r="AG67" s="64">
        <f t="shared" si="43"/>
        <v>4.593333333333334E-2</v>
      </c>
      <c r="AH67" s="34" t="s">
        <v>111</v>
      </c>
      <c r="AI67" s="78">
        <v>0.184</v>
      </c>
      <c r="AJ67" s="64">
        <f t="shared" si="48"/>
        <v>0.29808000000000001</v>
      </c>
      <c r="AK67" s="64">
        <f t="shared" si="49"/>
        <v>1.9640133333333334</v>
      </c>
      <c r="AL67" s="78">
        <v>0</v>
      </c>
      <c r="AM67" s="64">
        <f t="shared" si="22"/>
        <v>0</v>
      </c>
      <c r="AN67" s="46">
        <v>0.05</v>
      </c>
      <c r="AO67" s="64">
        <f t="shared" si="37"/>
        <v>0.17250000000000001</v>
      </c>
      <c r="AP67" s="6">
        <v>0</v>
      </c>
      <c r="AQ67" s="78">
        <v>0</v>
      </c>
      <c r="AR67" s="79">
        <f t="shared" si="50"/>
        <v>0</v>
      </c>
      <c r="AS67" s="79">
        <f t="shared" si="51"/>
        <v>0.17250000000000001</v>
      </c>
      <c r="AT67" s="79">
        <f t="shared" si="52"/>
        <v>2.1365133333333333</v>
      </c>
      <c r="AU67" s="78">
        <f t="shared" si="53"/>
        <v>0.38072077294685996</v>
      </c>
      <c r="AV67" s="73">
        <v>3.45</v>
      </c>
      <c r="AW67" s="52"/>
      <c r="AX67" s="52"/>
      <c r="AY67" s="80">
        <v>500</v>
      </c>
      <c r="AZ67" s="43">
        <f t="shared" si="54"/>
        <v>1068.2566666666667</v>
      </c>
      <c r="BA67" s="64">
        <f t="shared" si="55"/>
        <v>1725</v>
      </c>
      <c r="BB67" s="6"/>
      <c r="BC67" s="109" t="str">
        <f t="shared" ref="BC67:BC87" si="56">IF(U67="","",U67*V67*W67/1000000/AB67*AY67)</f>
        <v/>
      </c>
      <c r="BD67" s="52"/>
      <c r="BE67" s="52"/>
      <c r="BF67" s="71" t="s">
        <v>68</v>
      </c>
      <c r="BG67" s="71" t="s">
        <v>69</v>
      </c>
      <c r="BH67" s="71" t="s">
        <v>222</v>
      </c>
    </row>
    <row r="68" spans="1:60" ht="16.5" x14ac:dyDescent="0.45">
      <c r="A68" s="32">
        <v>99</v>
      </c>
      <c r="B68" s="145"/>
      <c r="C68" s="52"/>
      <c r="D68" s="52" t="s">
        <v>270</v>
      </c>
      <c r="E68" s="33" t="s">
        <v>271</v>
      </c>
      <c r="F68" s="33" t="s">
        <v>62</v>
      </c>
      <c r="G68" s="34" t="s">
        <v>272</v>
      </c>
      <c r="H68" s="129" t="s">
        <v>183</v>
      </c>
      <c r="I68" s="129" t="s">
        <v>71</v>
      </c>
      <c r="J68" s="37" t="s">
        <v>274</v>
      </c>
      <c r="K68" s="37" t="s">
        <v>274</v>
      </c>
      <c r="L68" s="34" t="s">
        <v>281</v>
      </c>
      <c r="M68" s="57" t="s">
        <v>276</v>
      </c>
      <c r="N68" s="52"/>
      <c r="O68" s="132" t="s">
        <v>282</v>
      </c>
      <c r="P68" s="52"/>
      <c r="Q68" s="34" t="s">
        <v>65</v>
      </c>
      <c r="R68" s="118">
        <v>1.48</v>
      </c>
      <c r="S68" s="71" t="s">
        <v>66</v>
      </c>
      <c r="T68" s="37" t="s">
        <v>278</v>
      </c>
      <c r="U68" s="150"/>
      <c r="V68" s="150"/>
      <c r="W68" s="150"/>
      <c r="X68" s="133">
        <v>8.5</v>
      </c>
      <c r="Y68" s="133">
        <v>8.5</v>
      </c>
      <c r="Z68" s="133">
        <v>12.5</v>
      </c>
      <c r="AA68" s="61">
        <v>8</v>
      </c>
      <c r="AB68" s="75">
        <v>1</v>
      </c>
      <c r="AC68" s="102">
        <f t="shared" si="38"/>
        <v>9.0312499999999996E-4</v>
      </c>
      <c r="AD68" s="85">
        <v>63</v>
      </c>
      <c r="AE68" s="103">
        <f t="shared" si="39"/>
        <v>69757.785467128037</v>
      </c>
      <c r="AF68" s="77">
        <v>2650</v>
      </c>
      <c r="AG68" s="64">
        <f t="shared" si="43"/>
        <v>3.7988591269841263E-2</v>
      </c>
      <c r="AH68" s="34" t="s">
        <v>111</v>
      </c>
      <c r="AI68" s="78">
        <v>0.184</v>
      </c>
      <c r="AJ68" s="64">
        <f t="shared" si="48"/>
        <v>0.27232000000000001</v>
      </c>
      <c r="AK68" s="64">
        <f t="shared" si="49"/>
        <v>1.7903085912698411</v>
      </c>
      <c r="AL68" s="78">
        <v>0</v>
      </c>
      <c r="AM68" s="64">
        <f t="shared" ref="AM68:AM87" si="57">IF(ISERROR(AV68*AL68),"",AV68*AL68)</f>
        <v>0</v>
      </c>
      <c r="AN68" s="46">
        <v>0.05</v>
      </c>
      <c r="AO68" s="64">
        <f t="shared" si="37"/>
        <v>0.16250000000000001</v>
      </c>
      <c r="AP68" s="6">
        <v>0</v>
      </c>
      <c r="AQ68" s="78">
        <v>0</v>
      </c>
      <c r="AR68" s="79">
        <f t="shared" si="50"/>
        <v>0</v>
      </c>
      <c r="AS68" s="79">
        <f t="shared" si="51"/>
        <v>0.16250000000000001</v>
      </c>
      <c r="AT68" s="79">
        <f t="shared" si="52"/>
        <v>1.9528085912698412</v>
      </c>
      <c r="AU68" s="78">
        <f t="shared" si="53"/>
        <v>0.3991358180708181</v>
      </c>
      <c r="AV68" s="73">
        <v>3.25</v>
      </c>
      <c r="AW68" s="52"/>
      <c r="AX68" s="52"/>
      <c r="AY68" s="80">
        <v>500</v>
      </c>
      <c r="AZ68" s="43">
        <f t="shared" si="54"/>
        <v>976.40429563492057</v>
      </c>
      <c r="BA68" s="64">
        <f t="shared" si="55"/>
        <v>1625</v>
      </c>
      <c r="BB68" s="6"/>
      <c r="BC68" s="109" t="str">
        <f t="shared" si="56"/>
        <v/>
      </c>
      <c r="BD68" s="52"/>
      <c r="BE68" s="52"/>
      <c r="BF68" s="71" t="s">
        <v>68</v>
      </c>
      <c r="BG68" s="71" t="s">
        <v>69</v>
      </c>
      <c r="BH68" s="71" t="s">
        <v>222</v>
      </c>
    </row>
    <row r="69" spans="1:60" ht="16.5" x14ac:dyDescent="0.45">
      <c r="A69" s="32">
        <v>100</v>
      </c>
      <c r="B69" s="145"/>
      <c r="C69" s="52"/>
      <c r="D69" s="52" t="s">
        <v>270</v>
      </c>
      <c r="E69" s="33" t="s">
        <v>271</v>
      </c>
      <c r="F69" s="33" t="s">
        <v>62</v>
      </c>
      <c r="G69" s="34" t="s">
        <v>272</v>
      </c>
      <c r="H69" s="129" t="s">
        <v>186</v>
      </c>
      <c r="I69" s="129" t="s">
        <v>75</v>
      </c>
      <c r="J69" s="37" t="s">
        <v>274</v>
      </c>
      <c r="K69" s="37" t="s">
        <v>274</v>
      </c>
      <c r="L69" s="34" t="s">
        <v>118</v>
      </c>
      <c r="M69" s="57" t="s">
        <v>276</v>
      </c>
      <c r="N69" s="52"/>
      <c r="O69" s="132" t="s">
        <v>283</v>
      </c>
      <c r="P69" s="52"/>
      <c r="Q69" s="34" t="s">
        <v>65</v>
      </c>
      <c r="R69" s="118">
        <v>1.48</v>
      </c>
      <c r="S69" s="71" t="s">
        <v>66</v>
      </c>
      <c r="T69" s="37" t="s">
        <v>278</v>
      </c>
      <c r="U69" s="150"/>
      <c r="V69" s="150"/>
      <c r="W69" s="150"/>
      <c r="X69" s="133">
        <v>15</v>
      </c>
      <c r="Y69" s="133">
        <v>4</v>
      </c>
      <c r="Z69" s="133">
        <v>11.5</v>
      </c>
      <c r="AA69" s="61">
        <v>8</v>
      </c>
      <c r="AB69" s="75">
        <v>1</v>
      </c>
      <c r="AC69" s="102">
        <f t="shared" si="38"/>
        <v>6.8999999999999997E-4</v>
      </c>
      <c r="AD69" s="85">
        <v>63</v>
      </c>
      <c r="AE69" s="103">
        <f t="shared" si="39"/>
        <v>91304.34782608696</v>
      </c>
      <c r="AF69" s="77">
        <v>2650</v>
      </c>
      <c r="AG69" s="64">
        <f t="shared" si="43"/>
        <v>2.9023809523809521E-2</v>
      </c>
      <c r="AH69" s="34" t="s">
        <v>111</v>
      </c>
      <c r="AI69" s="78">
        <v>0.184</v>
      </c>
      <c r="AJ69" s="64">
        <f t="shared" si="48"/>
        <v>0.27232000000000001</v>
      </c>
      <c r="AK69" s="64">
        <f t="shared" si="49"/>
        <v>1.7813438095238094</v>
      </c>
      <c r="AL69" s="78">
        <v>0</v>
      </c>
      <c r="AM69" s="64">
        <f t="shared" si="57"/>
        <v>0</v>
      </c>
      <c r="AN69" s="46">
        <v>0.05</v>
      </c>
      <c r="AO69" s="64">
        <f t="shared" si="37"/>
        <v>0.16250000000000001</v>
      </c>
      <c r="AP69" s="6">
        <v>0</v>
      </c>
      <c r="AQ69" s="78">
        <v>0</v>
      </c>
      <c r="AR69" s="79">
        <f t="shared" si="50"/>
        <v>0</v>
      </c>
      <c r="AS69" s="79">
        <f t="shared" si="51"/>
        <v>0.16250000000000001</v>
      </c>
      <c r="AT69" s="79">
        <f t="shared" si="52"/>
        <v>1.9438438095238095</v>
      </c>
      <c r="AU69" s="78">
        <f t="shared" si="53"/>
        <v>0.40189421245421247</v>
      </c>
      <c r="AV69" s="73">
        <v>3.25</v>
      </c>
      <c r="AW69" s="52"/>
      <c r="AX69" s="52"/>
      <c r="AY69" s="80">
        <v>500</v>
      </c>
      <c r="AZ69" s="43">
        <f t="shared" si="54"/>
        <v>971.92190476190478</v>
      </c>
      <c r="BA69" s="64">
        <f t="shared" si="55"/>
        <v>1625</v>
      </c>
      <c r="BB69" s="6"/>
      <c r="BC69" s="109" t="str">
        <f t="shared" si="56"/>
        <v/>
      </c>
      <c r="BD69" s="52"/>
      <c r="BE69" s="52"/>
      <c r="BF69" s="71" t="s">
        <v>68</v>
      </c>
      <c r="BG69" s="71" t="s">
        <v>69</v>
      </c>
      <c r="BH69" s="71" t="s">
        <v>222</v>
      </c>
    </row>
    <row r="70" spans="1:60" ht="16.5" x14ac:dyDescent="0.45">
      <c r="A70" s="32">
        <v>101</v>
      </c>
      <c r="B70" s="145"/>
      <c r="C70" s="52"/>
      <c r="D70" s="52" t="s">
        <v>270</v>
      </c>
      <c r="E70" s="33" t="s">
        <v>271</v>
      </c>
      <c r="F70" s="33" t="s">
        <v>62</v>
      </c>
      <c r="G70" s="34" t="s">
        <v>272</v>
      </c>
      <c r="H70" s="129" t="s">
        <v>120</v>
      </c>
      <c r="I70" s="129" t="s">
        <v>76</v>
      </c>
      <c r="J70" s="37" t="s">
        <v>274</v>
      </c>
      <c r="K70" s="37" t="s">
        <v>274</v>
      </c>
      <c r="L70" s="34" t="s">
        <v>284</v>
      </c>
      <c r="M70" s="57" t="s">
        <v>276</v>
      </c>
      <c r="N70" s="52"/>
      <c r="O70" s="132" t="s">
        <v>285</v>
      </c>
      <c r="P70" s="52"/>
      <c r="Q70" s="34" t="s">
        <v>65</v>
      </c>
      <c r="R70" s="118">
        <v>2.2999999999999998</v>
      </c>
      <c r="S70" s="71" t="s">
        <v>66</v>
      </c>
      <c r="T70" s="37" t="s">
        <v>278</v>
      </c>
      <c r="U70" s="150"/>
      <c r="V70" s="150"/>
      <c r="W70" s="150"/>
      <c r="X70" s="134">
        <v>11.5</v>
      </c>
      <c r="Y70" s="134">
        <v>11.5</v>
      </c>
      <c r="Z70" s="134">
        <v>13.5</v>
      </c>
      <c r="AA70" s="61">
        <v>8</v>
      </c>
      <c r="AB70" s="75">
        <v>1</v>
      </c>
      <c r="AC70" s="102">
        <f t="shared" si="38"/>
        <v>1.7853750000000001E-3</v>
      </c>
      <c r="AD70" s="85">
        <v>63</v>
      </c>
      <c r="AE70" s="103">
        <f t="shared" si="39"/>
        <v>35286.704473850034</v>
      </c>
      <c r="AF70" s="77">
        <v>2650</v>
      </c>
      <c r="AG70" s="64">
        <f t="shared" si="43"/>
        <v>7.5099107142857141E-2</v>
      </c>
      <c r="AH70" s="34" t="s">
        <v>111</v>
      </c>
      <c r="AI70" s="78">
        <v>0.184</v>
      </c>
      <c r="AJ70" s="64">
        <f t="shared" si="48"/>
        <v>0.42319999999999997</v>
      </c>
      <c r="AK70" s="64">
        <f t="shared" si="49"/>
        <v>2.7982991071428569</v>
      </c>
      <c r="AL70" s="78">
        <v>0</v>
      </c>
      <c r="AM70" s="64">
        <f t="shared" si="57"/>
        <v>0</v>
      </c>
      <c r="AN70" s="46">
        <v>0.05</v>
      </c>
      <c r="AO70" s="64">
        <f t="shared" si="37"/>
        <v>0.25</v>
      </c>
      <c r="AP70" s="6">
        <v>0</v>
      </c>
      <c r="AQ70" s="78">
        <v>0</v>
      </c>
      <c r="AR70" s="79">
        <f t="shared" si="50"/>
        <v>0</v>
      </c>
      <c r="AS70" s="79">
        <f t="shared" si="51"/>
        <v>0.25</v>
      </c>
      <c r="AT70" s="79">
        <f t="shared" si="52"/>
        <v>3.0482991071428569</v>
      </c>
      <c r="AU70" s="78">
        <f t="shared" si="53"/>
        <v>0.39034017857142861</v>
      </c>
      <c r="AV70" s="73">
        <v>5</v>
      </c>
      <c r="AW70" s="52"/>
      <c r="AX70" s="52"/>
      <c r="AY70" s="80">
        <v>500</v>
      </c>
      <c r="AZ70" s="43">
        <f t="shared" si="54"/>
        <v>1524.1495535714284</v>
      </c>
      <c r="BA70" s="64">
        <f t="shared" si="55"/>
        <v>2500</v>
      </c>
      <c r="BB70" s="6"/>
      <c r="BC70" s="109" t="str">
        <f t="shared" si="56"/>
        <v/>
      </c>
      <c r="BD70" s="52"/>
      <c r="BE70" s="52"/>
      <c r="BF70" s="71" t="s">
        <v>68</v>
      </c>
      <c r="BG70" s="71" t="s">
        <v>69</v>
      </c>
      <c r="BH70" s="71" t="s">
        <v>222</v>
      </c>
    </row>
    <row r="71" spans="1:60" ht="16.5" x14ac:dyDescent="0.45">
      <c r="A71" s="32">
        <v>102</v>
      </c>
      <c r="B71" s="145"/>
      <c r="C71" s="52"/>
      <c r="D71" s="52" t="s">
        <v>270</v>
      </c>
      <c r="E71" s="33" t="s">
        <v>271</v>
      </c>
      <c r="F71" s="33" t="s">
        <v>62</v>
      </c>
      <c r="G71" s="34" t="s">
        <v>272</v>
      </c>
      <c r="H71" s="129" t="s">
        <v>191</v>
      </c>
      <c r="I71" s="129" t="s">
        <v>73</v>
      </c>
      <c r="J71" s="37" t="s">
        <v>274</v>
      </c>
      <c r="K71" s="37" t="s">
        <v>274</v>
      </c>
      <c r="L71" s="34" t="s">
        <v>128</v>
      </c>
      <c r="M71" s="57" t="s">
        <v>276</v>
      </c>
      <c r="N71" s="52"/>
      <c r="O71" s="132" t="s">
        <v>286</v>
      </c>
      <c r="P71" s="52"/>
      <c r="Q71" s="34" t="s">
        <v>65</v>
      </c>
      <c r="R71" s="118">
        <v>3.15</v>
      </c>
      <c r="S71" s="71" t="s">
        <v>66</v>
      </c>
      <c r="T71" s="37" t="s">
        <v>278</v>
      </c>
      <c r="U71" s="150"/>
      <c r="V71" s="150"/>
      <c r="W71" s="150"/>
      <c r="X71" s="121">
        <v>26.5</v>
      </c>
      <c r="Y71" s="121">
        <v>4</v>
      </c>
      <c r="Z71" s="121">
        <v>15.5</v>
      </c>
      <c r="AA71" s="61">
        <v>8</v>
      </c>
      <c r="AB71" s="75">
        <v>1</v>
      </c>
      <c r="AC71" s="102">
        <f t="shared" si="38"/>
        <v>1.6429999999999999E-3</v>
      </c>
      <c r="AD71" s="85">
        <v>63</v>
      </c>
      <c r="AE71" s="103">
        <f t="shared" si="39"/>
        <v>38344.491783323188</v>
      </c>
      <c r="AF71" s="77">
        <v>2650</v>
      </c>
      <c r="AG71" s="64">
        <f t="shared" si="43"/>
        <v>6.9110317460317455E-2</v>
      </c>
      <c r="AH71" s="34" t="s">
        <v>111</v>
      </c>
      <c r="AI71" s="78">
        <v>0.184</v>
      </c>
      <c r="AJ71" s="64">
        <f t="shared" si="48"/>
        <v>0.5796</v>
      </c>
      <c r="AK71" s="64">
        <f t="shared" si="49"/>
        <v>3.7987103174603174</v>
      </c>
      <c r="AL71" s="78">
        <v>0</v>
      </c>
      <c r="AM71" s="64">
        <f t="shared" si="57"/>
        <v>0</v>
      </c>
      <c r="AN71" s="46">
        <v>0.05</v>
      </c>
      <c r="AO71" s="64">
        <f t="shared" si="37"/>
        <v>0.29750000000000004</v>
      </c>
      <c r="AP71" s="6">
        <v>0</v>
      </c>
      <c r="AQ71" s="78">
        <v>0</v>
      </c>
      <c r="AR71" s="79">
        <f t="shared" si="50"/>
        <v>0</v>
      </c>
      <c r="AS71" s="79">
        <f t="shared" si="51"/>
        <v>0.29750000000000004</v>
      </c>
      <c r="AT71" s="79">
        <f t="shared" si="52"/>
        <v>4.0962103174603177</v>
      </c>
      <c r="AU71" s="78">
        <f t="shared" si="53"/>
        <v>0.31156129118313991</v>
      </c>
      <c r="AV71" s="73">
        <v>5.95</v>
      </c>
      <c r="AW71" s="52"/>
      <c r="AX71" s="52"/>
      <c r="AY71" s="80">
        <v>500</v>
      </c>
      <c r="AZ71" s="43">
        <f t="shared" si="54"/>
        <v>2048.105158730159</v>
      </c>
      <c r="BA71" s="64">
        <f t="shared" si="55"/>
        <v>2975</v>
      </c>
      <c r="BB71" s="6"/>
      <c r="BC71" s="109" t="str">
        <f t="shared" si="56"/>
        <v/>
      </c>
      <c r="BD71" s="52"/>
      <c r="BE71" s="52"/>
      <c r="BF71" s="71" t="s">
        <v>68</v>
      </c>
      <c r="BG71" s="71" t="s">
        <v>69</v>
      </c>
      <c r="BH71" s="71" t="s">
        <v>222</v>
      </c>
    </row>
    <row r="72" spans="1:60" ht="16.5" x14ac:dyDescent="0.45">
      <c r="A72" s="32">
        <v>103</v>
      </c>
      <c r="B72" s="145"/>
      <c r="C72" s="52"/>
      <c r="D72" s="52" t="s">
        <v>270</v>
      </c>
      <c r="E72" s="33" t="s">
        <v>271</v>
      </c>
      <c r="F72" s="33" t="s">
        <v>62</v>
      </c>
      <c r="G72" s="34" t="s">
        <v>272</v>
      </c>
      <c r="H72" s="129" t="s">
        <v>287</v>
      </c>
      <c r="I72" s="129" t="s">
        <v>207</v>
      </c>
      <c r="J72" s="37" t="s">
        <v>274</v>
      </c>
      <c r="K72" s="37" t="s">
        <v>274</v>
      </c>
      <c r="L72" s="34" t="s">
        <v>125</v>
      </c>
      <c r="M72" s="57" t="s">
        <v>276</v>
      </c>
      <c r="N72" s="52"/>
      <c r="O72" s="132" t="s">
        <v>288</v>
      </c>
      <c r="P72" s="52"/>
      <c r="Q72" s="34" t="s">
        <v>65</v>
      </c>
      <c r="R72" s="118">
        <v>3</v>
      </c>
      <c r="S72" s="71" t="s">
        <v>66</v>
      </c>
      <c r="T72" s="37" t="s">
        <v>278</v>
      </c>
      <c r="U72" s="150"/>
      <c r="V72" s="150"/>
      <c r="W72" s="150"/>
      <c r="X72" s="100">
        <v>16</v>
      </c>
      <c r="Y72" s="100">
        <v>9</v>
      </c>
      <c r="Z72" s="100">
        <v>11.5</v>
      </c>
      <c r="AA72" s="61">
        <v>8</v>
      </c>
      <c r="AB72" s="75">
        <v>1</v>
      </c>
      <c r="AC72" s="102">
        <f t="shared" si="38"/>
        <v>1.6559999999999999E-3</v>
      </c>
      <c r="AD72" s="85">
        <v>63</v>
      </c>
      <c r="AE72" s="103">
        <f t="shared" si="39"/>
        <v>38043.478260869568</v>
      </c>
      <c r="AF72" s="77">
        <v>2650</v>
      </c>
      <c r="AG72" s="64">
        <f t="shared" si="43"/>
        <v>6.9657142857142848E-2</v>
      </c>
      <c r="AH72" s="34" t="s">
        <v>111</v>
      </c>
      <c r="AI72" s="78">
        <v>0.184</v>
      </c>
      <c r="AJ72" s="64">
        <f t="shared" si="48"/>
        <v>0.55200000000000005</v>
      </c>
      <c r="AK72" s="64">
        <f t="shared" si="49"/>
        <v>3.6216571428571429</v>
      </c>
      <c r="AL72" s="78">
        <v>0</v>
      </c>
      <c r="AM72" s="64">
        <f t="shared" si="57"/>
        <v>0</v>
      </c>
      <c r="AN72" s="46">
        <v>0.05</v>
      </c>
      <c r="AO72" s="64">
        <f t="shared" si="37"/>
        <v>0.28750000000000003</v>
      </c>
      <c r="AP72" s="6">
        <v>0</v>
      </c>
      <c r="AQ72" s="78">
        <v>0</v>
      </c>
      <c r="AR72" s="79">
        <f t="shared" si="50"/>
        <v>0</v>
      </c>
      <c r="AS72" s="79">
        <f t="shared" si="51"/>
        <v>0.28750000000000003</v>
      </c>
      <c r="AT72" s="79">
        <f t="shared" si="52"/>
        <v>3.909157142857143</v>
      </c>
      <c r="AU72" s="78">
        <f t="shared" si="53"/>
        <v>0.32014658385093164</v>
      </c>
      <c r="AV72" s="73">
        <v>5.75</v>
      </c>
      <c r="AW72" s="52"/>
      <c r="AX72" s="52"/>
      <c r="AY72" s="80">
        <v>500</v>
      </c>
      <c r="AZ72" s="43">
        <f t="shared" si="54"/>
        <v>1954.5785714285714</v>
      </c>
      <c r="BA72" s="64">
        <f t="shared" si="55"/>
        <v>2875</v>
      </c>
      <c r="BB72" s="6"/>
      <c r="BC72" s="109" t="str">
        <f t="shared" si="56"/>
        <v/>
      </c>
      <c r="BD72" s="52"/>
      <c r="BE72" s="52"/>
      <c r="BF72" s="71" t="s">
        <v>68</v>
      </c>
      <c r="BG72" s="71" t="s">
        <v>69</v>
      </c>
      <c r="BH72" s="71" t="s">
        <v>222</v>
      </c>
    </row>
    <row r="73" spans="1:60" ht="16.5" x14ac:dyDescent="0.45">
      <c r="A73" s="32">
        <v>104</v>
      </c>
      <c r="B73" s="145"/>
      <c r="C73" s="52"/>
      <c r="D73" s="52" t="s">
        <v>270</v>
      </c>
      <c r="E73" s="33" t="s">
        <v>271</v>
      </c>
      <c r="F73" s="33" t="s">
        <v>62</v>
      </c>
      <c r="G73" s="34" t="s">
        <v>272</v>
      </c>
      <c r="H73" s="129" t="s">
        <v>194</v>
      </c>
      <c r="I73" s="129" t="s">
        <v>195</v>
      </c>
      <c r="J73" s="37" t="s">
        <v>274</v>
      </c>
      <c r="K73" s="37" t="s">
        <v>274</v>
      </c>
      <c r="L73" s="34" t="s">
        <v>144</v>
      </c>
      <c r="M73" s="57" t="s">
        <v>276</v>
      </c>
      <c r="N73" s="52"/>
      <c r="O73" s="132" t="s">
        <v>289</v>
      </c>
      <c r="P73" s="52"/>
      <c r="Q73" s="34" t="s">
        <v>65</v>
      </c>
      <c r="R73" s="118">
        <v>4.0999999999999996</v>
      </c>
      <c r="S73" s="71" t="s">
        <v>66</v>
      </c>
      <c r="T73" s="37" t="s">
        <v>278</v>
      </c>
      <c r="U73" s="150"/>
      <c r="V73" s="150"/>
      <c r="W73" s="150"/>
      <c r="X73" s="100">
        <v>17</v>
      </c>
      <c r="Y73" s="100">
        <v>17</v>
      </c>
      <c r="Z73" s="100">
        <v>16.5</v>
      </c>
      <c r="AA73" s="61">
        <v>8</v>
      </c>
      <c r="AB73" s="75">
        <v>1</v>
      </c>
      <c r="AC73" s="102">
        <f t="shared" si="38"/>
        <v>4.7685000000000002E-3</v>
      </c>
      <c r="AD73" s="85">
        <v>63</v>
      </c>
      <c r="AE73" s="103">
        <f t="shared" si="39"/>
        <v>13211.701793016671</v>
      </c>
      <c r="AF73" s="77">
        <v>2650</v>
      </c>
      <c r="AG73" s="64">
        <f t="shared" si="43"/>
        <v>0.20057976190476193</v>
      </c>
      <c r="AH73" s="34" t="s">
        <v>111</v>
      </c>
      <c r="AI73" s="78">
        <v>0.184</v>
      </c>
      <c r="AJ73" s="64">
        <f t="shared" si="48"/>
        <v>0.75439999999999996</v>
      </c>
      <c r="AK73" s="64">
        <f t="shared" si="49"/>
        <v>5.0549797619047609</v>
      </c>
      <c r="AL73" s="78">
        <v>0</v>
      </c>
      <c r="AM73" s="64">
        <f t="shared" si="57"/>
        <v>0</v>
      </c>
      <c r="AN73" s="46">
        <v>0.05</v>
      </c>
      <c r="AO73" s="64">
        <f t="shared" si="37"/>
        <v>0.38250000000000006</v>
      </c>
      <c r="AP73" s="6">
        <v>0</v>
      </c>
      <c r="AQ73" s="78">
        <v>0</v>
      </c>
      <c r="AR73" s="79">
        <f t="shared" si="50"/>
        <v>0</v>
      </c>
      <c r="AS73" s="79">
        <f t="shared" si="51"/>
        <v>0.38250000000000006</v>
      </c>
      <c r="AT73" s="79">
        <f t="shared" si="52"/>
        <v>5.4374797619047612</v>
      </c>
      <c r="AU73" s="78">
        <f t="shared" si="53"/>
        <v>0.28921833177715545</v>
      </c>
      <c r="AV73" s="73">
        <v>7.65</v>
      </c>
      <c r="AW73" s="52"/>
      <c r="AX73" s="52"/>
      <c r="AY73" s="80">
        <v>500</v>
      </c>
      <c r="AZ73" s="43">
        <f t="shared" si="54"/>
        <v>2718.7398809523806</v>
      </c>
      <c r="BA73" s="64">
        <f t="shared" si="55"/>
        <v>3825</v>
      </c>
      <c r="BB73" s="6"/>
      <c r="BC73" s="109" t="str">
        <f t="shared" si="56"/>
        <v/>
      </c>
      <c r="BD73" s="52"/>
      <c r="BE73" s="52"/>
      <c r="BF73" s="71" t="s">
        <v>68</v>
      </c>
      <c r="BG73" s="71" t="s">
        <v>69</v>
      </c>
      <c r="BH73" s="71" t="s">
        <v>222</v>
      </c>
    </row>
    <row r="74" spans="1:60" ht="16.5" x14ac:dyDescent="0.45">
      <c r="A74" s="32">
        <v>105</v>
      </c>
      <c r="B74" s="145"/>
      <c r="C74" s="52"/>
      <c r="D74" s="52" t="s">
        <v>270</v>
      </c>
      <c r="E74" s="33" t="s">
        <v>271</v>
      </c>
      <c r="F74" s="33" t="s">
        <v>62</v>
      </c>
      <c r="G74" s="34" t="s">
        <v>272</v>
      </c>
      <c r="H74" s="129" t="s">
        <v>198</v>
      </c>
      <c r="I74" s="129" t="s">
        <v>199</v>
      </c>
      <c r="J74" s="37" t="s">
        <v>274</v>
      </c>
      <c r="K74" s="37" t="s">
        <v>274</v>
      </c>
      <c r="L74" s="34" t="s">
        <v>148</v>
      </c>
      <c r="M74" s="57" t="s">
        <v>276</v>
      </c>
      <c r="N74" s="52"/>
      <c r="O74" s="132" t="s">
        <v>290</v>
      </c>
      <c r="P74" s="52"/>
      <c r="Q74" s="34" t="s">
        <v>65</v>
      </c>
      <c r="R74" s="118">
        <v>6.85</v>
      </c>
      <c r="S74" s="71" t="s">
        <v>66</v>
      </c>
      <c r="T74" s="37" t="s">
        <v>278</v>
      </c>
      <c r="U74" s="150"/>
      <c r="V74" s="150"/>
      <c r="W74" s="150"/>
      <c r="X74" s="100">
        <v>21.5</v>
      </c>
      <c r="Y74" s="100">
        <v>21.5</v>
      </c>
      <c r="Z74" s="100">
        <v>27</v>
      </c>
      <c r="AA74" s="61">
        <v>8</v>
      </c>
      <c r="AB74" s="75">
        <v>1</v>
      </c>
      <c r="AC74" s="102">
        <f t="shared" si="38"/>
        <v>1.2480750000000001E-2</v>
      </c>
      <c r="AD74" s="85">
        <v>63</v>
      </c>
      <c r="AE74" s="103">
        <f t="shared" si="39"/>
        <v>5047.7735712998019</v>
      </c>
      <c r="AF74" s="77">
        <v>2650</v>
      </c>
      <c r="AG74" s="64">
        <f t="shared" si="43"/>
        <v>0.5249839285714285</v>
      </c>
      <c r="AH74" s="34" t="s">
        <v>111</v>
      </c>
      <c r="AI74" s="78">
        <v>0.184</v>
      </c>
      <c r="AJ74" s="64">
        <f t="shared" si="48"/>
        <v>1.2604</v>
      </c>
      <c r="AK74" s="64">
        <f t="shared" si="49"/>
        <v>8.6353839285714287</v>
      </c>
      <c r="AL74" s="78">
        <v>0</v>
      </c>
      <c r="AM74" s="64">
        <f t="shared" si="57"/>
        <v>0</v>
      </c>
      <c r="AN74" s="46">
        <v>0.05</v>
      </c>
      <c r="AO74" s="64">
        <f t="shared" si="37"/>
        <v>0.67500000000000004</v>
      </c>
      <c r="AP74" s="6">
        <v>0</v>
      </c>
      <c r="AQ74" s="78">
        <v>0</v>
      </c>
      <c r="AR74" s="79">
        <f t="shared" si="50"/>
        <v>0</v>
      </c>
      <c r="AS74" s="79">
        <f t="shared" si="51"/>
        <v>0.67500000000000004</v>
      </c>
      <c r="AT74" s="79">
        <f t="shared" si="52"/>
        <v>9.3103839285714294</v>
      </c>
      <c r="AU74" s="78">
        <f t="shared" si="53"/>
        <v>0.31034193121693116</v>
      </c>
      <c r="AV74" s="73">
        <v>13.5</v>
      </c>
      <c r="AW74" s="52"/>
      <c r="AX74" s="52"/>
      <c r="AY74" s="80">
        <v>500</v>
      </c>
      <c r="AZ74" s="43">
        <f t="shared" si="54"/>
        <v>4655.1919642857147</v>
      </c>
      <c r="BA74" s="64">
        <f t="shared" si="55"/>
        <v>6750</v>
      </c>
      <c r="BB74" s="6"/>
      <c r="BC74" s="109" t="str">
        <f t="shared" si="56"/>
        <v/>
      </c>
      <c r="BD74" s="52"/>
      <c r="BE74" s="52"/>
      <c r="BF74" s="71" t="s">
        <v>68</v>
      </c>
      <c r="BG74" s="71" t="s">
        <v>69</v>
      </c>
      <c r="BH74" s="71" t="s">
        <v>222</v>
      </c>
    </row>
    <row r="75" spans="1:60" ht="16.5" x14ac:dyDescent="0.45">
      <c r="A75" s="32">
        <v>106</v>
      </c>
      <c r="B75" s="145"/>
      <c r="C75" s="52"/>
      <c r="D75" s="52" t="s">
        <v>270</v>
      </c>
      <c r="E75" s="33" t="s">
        <v>271</v>
      </c>
      <c r="F75" s="33" t="s">
        <v>62</v>
      </c>
      <c r="G75" s="34" t="s">
        <v>272</v>
      </c>
      <c r="H75" s="129" t="s">
        <v>234</v>
      </c>
      <c r="I75" s="129" t="s">
        <v>235</v>
      </c>
      <c r="J75" s="37" t="s">
        <v>274</v>
      </c>
      <c r="K75" s="37" t="s">
        <v>274</v>
      </c>
      <c r="L75" s="34" t="s">
        <v>291</v>
      </c>
      <c r="M75" s="57" t="s">
        <v>276</v>
      </c>
      <c r="N75" s="52"/>
      <c r="O75" s="132" t="s">
        <v>292</v>
      </c>
      <c r="P75" s="52"/>
      <c r="Q75" s="34" t="s">
        <v>65</v>
      </c>
      <c r="R75" s="118">
        <v>4.05</v>
      </c>
      <c r="S75" s="71" t="s">
        <v>66</v>
      </c>
      <c r="T75" s="37" t="s">
        <v>278</v>
      </c>
      <c r="U75" s="150"/>
      <c r="V75" s="150"/>
      <c r="W75" s="150"/>
      <c r="X75" s="100">
        <v>12.5</v>
      </c>
      <c r="Y75" s="100">
        <v>12.5</v>
      </c>
      <c r="Z75" s="100">
        <v>38.5</v>
      </c>
      <c r="AA75" s="61">
        <v>8</v>
      </c>
      <c r="AB75" s="75">
        <v>1</v>
      </c>
      <c r="AC75" s="102">
        <f t="shared" si="38"/>
        <v>6.0156250000000001E-3</v>
      </c>
      <c r="AD75" s="85">
        <v>63</v>
      </c>
      <c r="AE75" s="103">
        <f t="shared" si="39"/>
        <v>10472.727272727272</v>
      </c>
      <c r="AF75" s="77">
        <v>2650</v>
      </c>
      <c r="AG75" s="64">
        <f t="shared" si="43"/>
        <v>0.25303819444444448</v>
      </c>
      <c r="AH75" s="34" t="s">
        <v>111</v>
      </c>
      <c r="AI75" s="78">
        <v>0.184</v>
      </c>
      <c r="AJ75" s="64">
        <f t="shared" si="48"/>
        <v>0.74519999999999997</v>
      </c>
      <c r="AK75" s="64">
        <f t="shared" si="49"/>
        <v>5.0482381944444441</v>
      </c>
      <c r="AL75" s="78">
        <v>0</v>
      </c>
      <c r="AM75" s="64">
        <f t="shared" si="57"/>
        <v>0</v>
      </c>
      <c r="AN75" s="46">
        <v>0.05</v>
      </c>
      <c r="AO75" s="64">
        <f t="shared" si="37"/>
        <v>0.38750000000000001</v>
      </c>
      <c r="AP75" s="6">
        <v>0</v>
      </c>
      <c r="AQ75" s="78">
        <v>0</v>
      </c>
      <c r="AR75" s="79">
        <f t="shared" si="50"/>
        <v>0</v>
      </c>
      <c r="AS75" s="79">
        <f t="shared" si="51"/>
        <v>0.38750000000000001</v>
      </c>
      <c r="AT75" s="79">
        <f t="shared" si="52"/>
        <v>5.4357381944444443</v>
      </c>
      <c r="AU75" s="78">
        <f t="shared" si="53"/>
        <v>0.2986144265232975</v>
      </c>
      <c r="AV75" s="73">
        <v>7.75</v>
      </c>
      <c r="AW75" s="52"/>
      <c r="AX75" s="52"/>
      <c r="AY75" s="80">
        <v>500</v>
      </c>
      <c r="AZ75" s="43">
        <f t="shared" si="54"/>
        <v>2717.8690972222221</v>
      </c>
      <c r="BA75" s="64">
        <f t="shared" si="55"/>
        <v>3875</v>
      </c>
      <c r="BB75" s="6"/>
      <c r="BC75" s="109" t="str">
        <f t="shared" si="56"/>
        <v/>
      </c>
      <c r="BD75" s="52"/>
      <c r="BE75" s="52"/>
      <c r="BF75" s="71" t="s">
        <v>68</v>
      </c>
      <c r="BG75" s="71" t="s">
        <v>69</v>
      </c>
      <c r="BH75" s="71" t="s">
        <v>222</v>
      </c>
    </row>
    <row r="76" spans="1:60" ht="16.5" x14ac:dyDescent="0.45">
      <c r="A76" s="32">
        <v>107</v>
      </c>
      <c r="B76" s="145"/>
      <c r="C76" s="52"/>
      <c r="D76" s="52" t="s">
        <v>270</v>
      </c>
      <c r="E76" s="33" t="s">
        <v>271</v>
      </c>
      <c r="F76" s="33" t="s">
        <v>62</v>
      </c>
      <c r="G76" s="34" t="s">
        <v>272</v>
      </c>
      <c r="H76" s="129" t="s">
        <v>293</v>
      </c>
      <c r="I76" s="129" t="s">
        <v>294</v>
      </c>
      <c r="J76" s="37" t="s">
        <v>274</v>
      </c>
      <c r="K76" s="37" t="s">
        <v>274</v>
      </c>
      <c r="L76" s="34" t="s">
        <v>295</v>
      </c>
      <c r="M76" s="57" t="s">
        <v>276</v>
      </c>
      <c r="N76" s="52"/>
      <c r="O76" s="132" t="s">
        <v>296</v>
      </c>
      <c r="P76" s="52"/>
      <c r="Q76" s="34" t="s">
        <v>65</v>
      </c>
      <c r="R76" s="118">
        <v>4.5999999999999996</v>
      </c>
      <c r="S76" s="71" t="s">
        <v>66</v>
      </c>
      <c r="T76" s="37" t="s">
        <v>278</v>
      </c>
      <c r="U76" s="150"/>
      <c r="V76" s="150"/>
      <c r="W76" s="150"/>
      <c r="X76" s="100">
        <v>16.5</v>
      </c>
      <c r="Y76" s="100">
        <v>16.5</v>
      </c>
      <c r="Z76" s="100">
        <v>15.5</v>
      </c>
      <c r="AA76" s="61">
        <v>8</v>
      </c>
      <c r="AB76" s="75">
        <v>1</v>
      </c>
      <c r="AC76" s="102">
        <f t="shared" si="38"/>
        <v>4.2198749999999997E-3</v>
      </c>
      <c r="AD76" s="85">
        <v>63</v>
      </c>
      <c r="AE76" s="103">
        <f t="shared" si="39"/>
        <v>14929.352172753934</v>
      </c>
      <c r="AF76" s="77">
        <v>2650</v>
      </c>
      <c r="AG76" s="64">
        <f t="shared" si="43"/>
        <v>0.17750267857142857</v>
      </c>
      <c r="AH76" s="34" t="s">
        <v>111</v>
      </c>
      <c r="AI76" s="78">
        <v>0.184</v>
      </c>
      <c r="AJ76" s="64">
        <f t="shared" si="48"/>
        <v>0.84639999999999993</v>
      </c>
      <c r="AK76" s="64">
        <f t="shared" si="49"/>
        <v>5.6239026785714286</v>
      </c>
      <c r="AL76" s="78">
        <v>0</v>
      </c>
      <c r="AM76" s="64">
        <f t="shared" si="57"/>
        <v>0</v>
      </c>
      <c r="AN76" s="46">
        <v>0.05</v>
      </c>
      <c r="AO76" s="64">
        <f t="shared" si="37"/>
        <v>0.42500000000000004</v>
      </c>
      <c r="AP76" s="6">
        <v>0</v>
      </c>
      <c r="AQ76" s="78">
        <v>0</v>
      </c>
      <c r="AR76" s="79">
        <f t="shared" si="50"/>
        <v>0</v>
      </c>
      <c r="AS76" s="79">
        <f t="shared" si="51"/>
        <v>0.42500000000000004</v>
      </c>
      <c r="AT76" s="79">
        <f t="shared" si="52"/>
        <v>6.0489026785714284</v>
      </c>
      <c r="AU76" s="78">
        <f t="shared" si="53"/>
        <v>0.28836439075630255</v>
      </c>
      <c r="AV76" s="73">
        <v>8.5</v>
      </c>
      <c r="AW76" s="52"/>
      <c r="AX76" s="52"/>
      <c r="AY76" s="80">
        <v>500</v>
      </c>
      <c r="AZ76" s="43">
        <f t="shared" si="54"/>
        <v>3024.4513392857143</v>
      </c>
      <c r="BA76" s="64">
        <f t="shared" si="55"/>
        <v>4250</v>
      </c>
      <c r="BB76" s="6"/>
      <c r="BC76" s="109" t="str">
        <f t="shared" si="56"/>
        <v/>
      </c>
      <c r="BD76" s="52"/>
      <c r="BE76" s="52"/>
      <c r="BF76" s="71" t="s">
        <v>68</v>
      </c>
      <c r="BG76" s="71" t="s">
        <v>69</v>
      </c>
      <c r="BH76" s="71" t="s">
        <v>222</v>
      </c>
    </row>
    <row r="77" spans="1:60" ht="16.5" x14ac:dyDescent="0.45">
      <c r="A77" s="32">
        <v>108</v>
      </c>
      <c r="B77" s="146"/>
      <c r="C77" s="52"/>
      <c r="D77" s="52" t="s">
        <v>270</v>
      </c>
      <c r="E77" s="33" t="s">
        <v>271</v>
      </c>
      <c r="F77" s="33" t="s">
        <v>62</v>
      </c>
      <c r="G77" s="34" t="s">
        <v>272</v>
      </c>
      <c r="H77" s="129" t="s">
        <v>246</v>
      </c>
      <c r="I77" s="129" t="s">
        <v>297</v>
      </c>
      <c r="J77" s="37" t="s">
        <v>274</v>
      </c>
      <c r="K77" s="37" t="s">
        <v>274</v>
      </c>
      <c r="L77" s="34" t="s">
        <v>247</v>
      </c>
      <c r="M77" s="57" t="s">
        <v>276</v>
      </c>
      <c r="N77" s="52"/>
      <c r="O77" s="132" t="s">
        <v>298</v>
      </c>
      <c r="P77" s="52"/>
      <c r="Q77" s="34" t="s">
        <v>65</v>
      </c>
      <c r="R77" s="118">
        <v>1.95</v>
      </c>
      <c r="S77" s="71" t="s">
        <v>66</v>
      </c>
      <c r="T77" s="37" t="s">
        <v>278</v>
      </c>
      <c r="U77" s="150"/>
      <c r="V77" s="150"/>
      <c r="W77" s="150"/>
      <c r="X77" s="100">
        <v>10</v>
      </c>
      <c r="Y77" s="100">
        <v>8</v>
      </c>
      <c r="Z77" s="100">
        <v>18.5</v>
      </c>
      <c r="AA77" s="61">
        <v>8</v>
      </c>
      <c r="AB77" s="75">
        <v>1</v>
      </c>
      <c r="AC77" s="102">
        <f t="shared" si="38"/>
        <v>1.48E-3</v>
      </c>
      <c r="AD77" s="85">
        <v>63</v>
      </c>
      <c r="AE77" s="103">
        <f t="shared" si="39"/>
        <v>42567.567567567567</v>
      </c>
      <c r="AF77" s="77">
        <v>2650</v>
      </c>
      <c r="AG77" s="64">
        <f t="shared" si="43"/>
        <v>6.2253968253968256E-2</v>
      </c>
      <c r="AH77" s="34" t="s">
        <v>111</v>
      </c>
      <c r="AI77" s="78">
        <v>0.184</v>
      </c>
      <c r="AJ77" s="64">
        <f t="shared" si="48"/>
        <v>0.35880000000000001</v>
      </c>
      <c r="AK77" s="64">
        <f t="shared" si="49"/>
        <v>2.3710539682539684</v>
      </c>
      <c r="AL77" s="78">
        <v>0</v>
      </c>
      <c r="AM77" s="64">
        <f t="shared" si="57"/>
        <v>0</v>
      </c>
      <c r="AN77" s="46">
        <v>0.05</v>
      </c>
      <c r="AO77" s="64">
        <f t="shared" si="37"/>
        <v>0.16250000000000001</v>
      </c>
      <c r="AP77" s="6">
        <v>0</v>
      </c>
      <c r="AQ77" s="78">
        <v>0</v>
      </c>
      <c r="AR77" s="79">
        <f t="shared" si="50"/>
        <v>0</v>
      </c>
      <c r="AS77" s="79">
        <f t="shared" si="51"/>
        <v>0.16250000000000001</v>
      </c>
      <c r="AT77" s="79">
        <f t="shared" si="52"/>
        <v>2.5335539682539685</v>
      </c>
      <c r="AU77" s="78">
        <f t="shared" si="53"/>
        <v>0.22044493284493277</v>
      </c>
      <c r="AV77" s="73">
        <v>3.25</v>
      </c>
      <c r="AW77" s="52"/>
      <c r="AX77" s="52"/>
      <c r="AY77" s="80">
        <v>500</v>
      </c>
      <c r="AZ77" s="43">
        <f t="shared" si="54"/>
        <v>1266.7769841269842</v>
      </c>
      <c r="BA77" s="64">
        <f t="shared" si="55"/>
        <v>1625</v>
      </c>
      <c r="BB77" s="6"/>
      <c r="BC77" s="109" t="str">
        <f t="shared" si="56"/>
        <v/>
      </c>
      <c r="BD77" s="52"/>
      <c r="BE77" s="52"/>
      <c r="BF77" s="71" t="s">
        <v>68</v>
      </c>
      <c r="BG77" s="71" t="s">
        <v>69</v>
      </c>
      <c r="BH77" s="71" t="s">
        <v>222</v>
      </c>
    </row>
    <row r="78" spans="1:60" ht="16.5" x14ac:dyDescent="0.45">
      <c r="A78" s="32">
        <v>110</v>
      </c>
      <c r="B78" s="144"/>
      <c r="C78" s="52"/>
      <c r="D78" s="34" t="s">
        <v>299</v>
      </c>
      <c r="E78" s="52"/>
      <c r="F78" s="33" t="s">
        <v>62</v>
      </c>
      <c r="G78" s="34" t="s">
        <v>300</v>
      </c>
      <c r="H78" s="34" t="s">
        <v>301</v>
      </c>
      <c r="I78" s="34" t="s">
        <v>101</v>
      </c>
      <c r="J78" s="36" t="s">
        <v>302</v>
      </c>
      <c r="K78" s="36" t="s">
        <v>302</v>
      </c>
      <c r="L78" s="34" t="s">
        <v>303</v>
      </c>
      <c r="M78" s="37" t="s">
        <v>304</v>
      </c>
      <c r="N78" s="52"/>
      <c r="O78" s="58" t="s">
        <v>305</v>
      </c>
      <c r="P78" s="52"/>
      <c r="Q78" s="34" t="s">
        <v>65</v>
      </c>
      <c r="R78" s="130">
        <v>2.27</v>
      </c>
      <c r="S78" s="71" t="s">
        <v>66</v>
      </c>
      <c r="T78" s="37" t="s">
        <v>306</v>
      </c>
      <c r="U78" s="147">
        <v>37.5</v>
      </c>
      <c r="V78" s="147">
        <v>28.5</v>
      </c>
      <c r="W78" s="147">
        <v>41</v>
      </c>
      <c r="X78" s="71">
        <v>18</v>
      </c>
      <c r="Y78" s="71">
        <v>9</v>
      </c>
      <c r="Z78" s="71">
        <v>23</v>
      </c>
      <c r="AA78" s="61">
        <v>8</v>
      </c>
      <c r="AB78" s="135">
        <v>2</v>
      </c>
      <c r="AC78" s="102">
        <f t="shared" si="38"/>
        <v>3.7260000000000001E-3</v>
      </c>
      <c r="AD78" s="85">
        <v>63</v>
      </c>
      <c r="AE78" s="103">
        <f t="shared" si="39"/>
        <v>33816.425120772947</v>
      </c>
      <c r="AF78" s="77">
        <v>2650</v>
      </c>
      <c r="AG78" s="64">
        <f t="shared" si="43"/>
        <v>7.836428571428572E-2</v>
      </c>
      <c r="AH78" s="34" t="s">
        <v>67</v>
      </c>
      <c r="AI78" s="78">
        <v>0.16800000000000001</v>
      </c>
      <c r="AJ78" s="64">
        <f t="shared" ref="AJ78:AJ87" si="58">IF(ISERROR(R78*AI78),"",R78*AI78)</f>
        <v>0.38136000000000003</v>
      </c>
      <c r="AK78" s="64">
        <f t="shared" ref="AK78:AK87" si="59">IF(ISERROR(R78+AG78+AJ78),"",R78+AG78+AJ78)</f>
        <v>2.7297242857142856</v>
      </c>
      <c r="AL78" s="78">
        <v>0</v>
      </c>
      <c r="AM78" s="64">
        <f t="shared" si="57"/>
        <v>0</v>
      </c>
      <c r="AN78" s="78">
        <v>0</v>
      </c>
      <c r="AO78" s="64">
        <f t="shared" si="37"/>
        <v>0</v>
      </c>
      <c r="AP78" s="6">
        <v>0</v>
      </c>
      <c r="AQ78" s="78">
        <v>0</v>
      </c>
      <c r="AR78" s="79">
        <f t="shared" ref="AR78:AR87" si="60">IF(ISERROR(AV78*AQ78),"",AV78*AQ78)</f>
        <v>0</v>
      </c>
      <c r="AS78" s="79">
        <f t="shared" ref="AS78:AS87" si="61">IF(ISERROR(AM78+AO78+AR78),"",AM78+AO78+AR78)</f>
        <v>0</v>
      </c>
      <c r="AT78" s="79">
        <f t="shared" ref="AT78:AT87" si="62">IF(ISERROR(AK78+AS78),"",AK78+AS78)</f>
        <v>2.7297242857142856</v>
      </c>
      <c r="AU78" s="78">
        <f t="shared" ref="AU78:AU87" si="63">IF(ISERROR((AV78-AT78)/AV78),"",(AV78-AT78)/AV78)</f>
        <v>0.38657881219903695</v>
      </c>
      <c r="AV78" s="73">
        <v>4.45</v>
      </c>
      <c r="AW78" s="52"/>
      <c r="AX78" s="52"/>
      <c r="AY78" s="135">
        <v>1000</v>
      </c>
      <c r="AZ78" s="43">
        <f t="shared" si="54"/>
        <v>2729.7242857142855</v>
      </c>
      <c r="BA78" s="64">
        <f t="shared" si="55"/>
        <v>4450</v>
      </c>
      <c r="BB78" s="6"/>
      <c r="BC78" s="109">
        <v>21.91</v>
      </c>
      <c r="BD78" s="52"/>
      <c r="BE78" s="52"/>
      <c r="BF78" s="71" t="s">
        <v>68</v>
      </c>
      <c r="BG78" s="71" t="s">
        <v>69</v>
      </c>
      <c r="BH78" s="136" t="s">
        <v>179</v>
      </c>
    </row>
    <row r="79" spans="1:60" ht="16.5" x14ac:dyDescent="0.45">
      <c r="A79" s="32">
        <v>111</v>
      </c>
      <c r="B79" s="145"/>
      <c r="C79" s="52"/>
      <c r="D79" s="34" t="s">
        <v>299</v>
      </c>
      <c r="E79" s="52"/>
      <c r="F79" s="33" t="s">
        <v>62</v>
      </c>
      <c r="G79" s="34" t="s">
        <v>300</v>
      </c>
      <c r="H79" s="34" t="s">
        <v>307</v>
      </c>
      <c r="I79" s="34" t="s">
        <v>308</v>
      </c>
      <c r="J79" s="36" t="s">
        <v>302</v>
      </c>
      <c r="K79" s="36" t="s">
        <v>302</v>
      </c>
      <c r="L79" s="34" t="s">
        <v>303</v>
      </c>
      <c r="M79" s="37" t="s">
        <v>304</v>
      </c>
      <c r="N79" s="52"/>
      <c r="O79" s="58" t="s">
        <v>309</v>
      </c>
      <c r="P79" s="52"/>
      <c r="Q79" s="34" t="s">
        <v>65</v>
      </c>
      <c r="R79" s="130">
        <v>2.42</v>
      </c>
      <c r="S79" s="71" t="s">
        <v>66</v>
      </c>
      <c r="T79" s="37" t="s">
        <v>306</v>
      </c>
      <c r="U79" s="148"/>
      <c r="V79" s="148"/>
      <c r="W79" s="148"/>
      <c r="X79" s="71">
        <v>18</v>
      </c>
      <c r="Y79" s="71">
        <v>9</v>
      </c>
      <c r="Z79" s="71">
        <v>23</v>
      </c>
      <c r="AA79" s="61">
        <v>8</v>
      </c>
      <c r="AB79" s="135">
        <v>2</v>
      </c>
      <c r="AC79" s="102">
        <f t="shared" si="38"/>
        <v>3.7260000000000001E-3</v>
      </c>
      <c r="AD79" s="85">
        <v>63</v>
      </c>
      <c r="AE79" s="103">
        <f t="shared" si="39"/>
        <v>33816.425120772947</v>
      </c>
      <c r="AF79" s="77">
        <v>2650</v>
      </c>
      <c r="AG79" s="64">
        <f t="shared" si="43"/>
        <v>7.836428571428572E-2</v>
      </c>
      <c r="AH79" s="34" t="s">
        <v>67</v>
      </c>
      <c r="AI79" s="78">
        <v>0.16800000000000001</v>
      </c>
      <c r="AJ79" s="64">
        <f t="shared" si="58"/>
        <v>0.40656000000000003</v>
      </c>
      <c r="AK79" s="64">
        <f t="shared" si="59"/>
        <v>2.9049242857142854</v>
      </c>
      <c r="AL79" s="78">
        <v>0</v>
      </c>
      <c r="AM79" s="64">
        <f t="shared" si="57"/>
        <v>0</v>
      </c>
      <c r="AN79" s="78">
        <v>0</v>
      </c>
      <c r="AO79" s="64">
        <f t="shared" si="37"/>
        <v>0</v>
      </c>
      <c r="AP79" s="6">
        <v>0</v>
      </c>
      <c r="AQ79" s="78">
        <v>0</v>
      </c>
      <c r="AR79" s="79">
        <f t="shared" si="60"/>
        <v>0</v>
      </c>
      <c r="AS79" s="79">
        <f t="shared" si="61"/>
        <v>0</v>
      </c>
      <c r="AT79" s="79">
        <f t="shared" si="62"/>
        <v>2.9049242857142854</v>
      </c>
      <c r="AU79" s="78">
        <f t="shared" si="63"/>
        <v>0.3752850998463903</v>
      </c>
      <c r="AV79" s="73">
        <v>4.6500000000000004</v>
      </c>
      <c r="AW79" s="52"/>
      <c r="AX79" s="52"/>
      <c r="AY79" s="135">
        <v>1000</v>
      </c>
      <c r="AZ79" s="43">
        <f t="shared" si="54"/>
        <v>2904.9242857142854</v>
      </c>
      <c r="BA79" s="64">
        <f t="shared" si="55"/>
        <v>4650</v>
      </c>
      <c r="BB79" s="6"/>
      <c r="BC79" s="109" t="str">
        <f t="shared" si="56"/>
        <v/>
      </c>
      <c r="BD79" s="52"/>
      <c r="BE79" s="52"/>
      <c r="BF79" s="71" t="s">
        <v>68</v>
      </c>
      <c r="BG79" s="71" t="s">
        <v>69</v>
      </c>
      <c r="BH79" s="136" t="s">
        <v>179</v>
      </c>
    </row>
    <row r="80" spans="1:60" ht="16.5" x14ac:dyDescent="0.45">
      <c r="A80" s="32">
        <v>112</v>
      </c>
      <c r="B80" s="145"/>
      <c r="C80" s="52"/>
      <c r="D80" s="34" t="s">
        <v>299</v>
      </c>
      <c r="E80" s="52"/>
      <c r="F80" s="33" t="s">
        <v>62</v>
      </c>
      <c r="G80" s="34" t="s">
        <v>300</v>
      </c>
      <c r="H80" s="34" t="s">
        <v>180</v>
      </c>
      <c r="I80" s="34" t="s">
        <v>74</v>
      </c>
      <c r="J80" s="36" t="s">
        <v>302</v>
      </c>
      <c r="K80" s="36" t="s">
        <v>302</v>
      </c>
      <c r="L80" s="34" t="s">
        <v>310</v>
      </c>
      <c r="M80" s="37" t="s">
        <v>304</v>
      </c>
      <c r="N80" s="52"/>
      <c r="O80" s="58" t="s">
        <v>311</v>
      </c>
      <c r="P80" s="52"/>
      <c r="Q80" s="34" t="s">
        <v>65</v>
      </c>
      <c r="R80" s="130">
        <v>1.3</v>
      </c>
      <c r="S80" s="71" t="s">
        <v>66</v>
      </c>
      <c r="T80" s="37" t="s">
        <v>306</v>
      </c>
      <c r="U80" s="148"/>
      <c r="V80" s="148"/>
      <c r="W80" s="148"/>
      <c r="X80" s="71">
        <v>12</v>
      </c>
      <c r="Y80" s="71">
        <v>7.5</v>
      </c>
      <c r="Z80" s="71">
        <v>13.5</v>
      </c>
      <c r="AA80" s="61">
        <v>8</v>
      </c>
      <c r="AB80" s="135">
        <v>1</v>
      </c>
      <c r="AC80" s="102">
        <f t="shared" si="38"/>
        <v>1.2149999999999999E-3</v>
      </c>
      <c r="AD80" s="85">
        <v>63</v>
      </c>
      <c r="AE80" s="103">
        <f t="shared" si="39"/>
        <v>51851.851851851854</v>
      </c>
      <c r="AF80" s="77">
        <v>2650</v>
      </c>
      <c r="AG80" s="64">
        <f t="shared" si="43"/>
        <v>5.1107142857142858E-2</v>
      </c>
      <c r="AH80" s="34" t="s">
        <v>111</v>
      </c>
      <c r="AI80" s="78">
        <v>0.184</v>
      </c>
      <c r="AJ80" s="64">
        <f t="shared" si="58"/>
        <v>0.2392</v>
      </c>
      <c r="AK80" s="64">
        <f t="shared" si="59"/>
        <v>1.5903071428571429</v>
      </c>
      <c r="AL80" s="78">
        <v>0</v>
      </c>
      <c r="AM80" s="64">
        <f t="shared" si="57"/>
        <v>0</v>
      </c>
      <c r="AN80" s="78">
        <v>0</v>
      </c>
      <c r="AO80" s="64">
        <f t="shared" si="37"/>
        <v>0</v>
      </c>
      <c r="AP80" s="6">
        <v>0</v>
      </c>
      <c r="AQ80" s="78">
        <v>0</v>
      </c>
      <c r="AR80" s="79">
        <f t="shared" si="60"/>
        <v>0</v>
      </c>
      <c r="AS80" s="79">
        <f t="shared" si="61"/>
        <v>0</v>
      </c>
      <c r="AT80" s="79">
        <f t="shared" si="62"/>
        <v>1.5903071428571429</v>
      </c>
      <c r="AU80" s="78">
        <f t="shared" si="63"/>
        <v>0.42170649350649347</v>
      </c>
      <c r="AV80" s="73">
        <v>2.75</v>
      </c>
      <c r="AW80" s="52"/>
      <c r="AX80" s="52"/>
      <c r="AY80" s="135">
        <v>500</v>
      </c>
      <c r="AZ80" s="43">
        <f t="shared" si="54"/>
        <v>795.15357142857147</v>
      </c>
      <c r="BA80" s="64">
        <f t="shared" si="55"/>
        <v>1375</v>
      </c>
      <c r="BB80" s="6"/>
      <c r="BC80" s="109" t="str">
        <f t="shared" si="56"/>
        <v/>
      </c>
      <c r="BD80" s="52"/>
      <c r="BE80" s="52"/>
      <c r="BF80" s="71" t="s">
        <v>68</v>
      </c>
      <c r="BG80" s="71" t="s">
        <v>69</v>
      </c>
      <c r="BH80" s="136" t="s">
        <v>179</v>
      </c>
    </row>
    <row r="81" spans="1:60" ht="16.5" x14ac:dyDescent="0.45">
      <c r="A81" s="32">
        <v>113</v>
      </c>
      <c r="B81" s="145"/>
      <c r="C81" s="52"/>
      <c r="D81" s="34" t="s">
        <v>299</v>
      </c>
      <c r="E81" s="52"/>
      <c r="F81" s="33" t="s">
        <v>62</v>
      </c>
      <c r="G81" s="34" t="s">
        <v>300</v>
      </c>
      <c r="H81" s="34" t="s">
        <v>183</v>
      </c>
      <c r="I81" s="34" t="s">
        <v>71</v>
      </c>
      <c r="J81" s="36" t="s">
        <v>302</v>
      </c>
      <c r="K81" s="36" t="s">
        <v>302</v>
      </c>
      <c r="L81" s="34" t="s">
        <v>312</v>
      </c>
      <c r="M81" s="37" t="s">
        <v>304</v>
      </c>
      <c r="N81" s="52"/>
      <c r="O81" s="58" t="s">
        <v>313</v>
      </c>
      <c r="P81" s="52"/>
      <c r="Q81" s="34" t="s">
        <v>65</v>
      </c>
      <c r="R81" s="130">
        <v>1.25</v>
      </c>
      <c r="S81" s="71" t="s">
        <v>66</v>
      </c>
      <c r="T81" s="37" t="s">
        <v>306</v>
      </c>
      <c r="U81" s="148"/>
      <c r="V81" s="148"/>
      <c r="W81" s="148"/>
      <c r="X81" s="71">
        <v>8.5</v>
      </c>
      <c r="Y81" s="71">
        <v>8.5</v>
      </c>
      <c r="Z81" s="71">
        <v>13.5</v>
      </c>
      <c r="AA81" s="61">
        <v>8</v>
      </c>
      <c r="AB81" s="135">
        <v>1</v>
      </c>
      <c r="AC81" s="102">
        <f t="shared" si="38"/>
        <v>9.7537500000000001E-4</v>
      </c>
      <c r="AD81" s="85">
        <v>63</v>
      </c>
      <c r="AE81" s="103">
        <f t="shared" si="39"/>
        <v>64590.542099192615</v>
      </c>
      <c r="AF81" s="77">
        <v>2650</v>
      </c>
      <c r="AG81" s="64">
        <f t="shared" si="43"/>
        <v>4.1027678571428576E-2</v>
      </c>
      <c r="AH81" s="34" t="s">
        <v>111</v>
      </c>
      <c r="AI81" s="78">
        <v>0.184</v>
      </c>
      <c r="AJ81" s="64">
        <f t="shared" si="58"/>
        <v>0.22999999999999998</v>
      </c>
      <c r="AK81" s="64">
        <f t="shared" si="59"/>
        <v>1.5210276785714285</v>
      </c>
      <c r="AL81" s="78">
        <v>0</v>
      </c>
      <c r="AM81" s="64">
        <f t="shared" si="57"/>
        <v>0</v>
      </c>
      <c r="AN81" s="78">
        <v>0</v>
      </c>
      <c r="AO81" s="64">
        <f t="shared" si="37"/>
        <v>0</v>
      </c>
      <c r="AP81" s="6">
        <v>0</v>
      </c>
      <c r="AQ81" s="78">
        <v>0</v>
      </c>
      <c r="AR81" s="79">
        <f t="shared" si="60"/>
        <v>0</v>
      </c>
      <c r="AS81" s="79">
        <f t="shared" si="61"/>
        <v>0</v>
      </c>
      <c r="AT81" s="79">
        <f t="shared" si="62"/>
        <v>1.5210276785714285</v>
      </c>
      <c r="AU81" s="78">
        <f t="shared" si="63"/>
        <v>0.44689902597402598</v>
      </c>
      <c r="AV81" s="73">
        <v>2.75</v>
      </c>
      <c r="AW81" s="52"/>
      <c r="AX81" s="52"/>
      <c r="AY81" s="135">
        <v>500</v>
      </c>
      <c r="AZ81" s="43">
        <f t="shared" si="54"/>
        <v>760.51383928571431</v>
      </c>
      <c r="BA81" s="64">
        <f t="shared" si="55"/>
        <v>1375</v>
      </c>
      <c r="BB81" s="6"/>
      <c r="BC81" s="109" t="str">
        <f t="shared" si="56"/>
        <v/>
      </c>
      <c r="BD81" s="52"/>
      <c r="BE81" s="52"/>
      <c r="BF81" s="71" t="s">
        <v>68</v>
      </c>
      <c r="BG81" s="71" t="s">
        <v>69</v>
      </c>
      <c r="BH81" s="136" t="s">
        <v>179</v>
      </c>
    </row>
    <row r="82" spans="1:60" ht="16.5" x14ac:dyDescent="0.45">
      <c r="A82" s="32">
        <v>114</v>
      </c>
      <c r="B82" s="145"/>
      <c r="C82" s="52"/>
      <c r="D82" s="34" t="s">
        <v>299</v>
      </c>
      <c r="E82" s="52"/>
      <c r="F82" s="33" t="s">
        <v>62</v>
      </c>
      <c r="G82" s="34" t="s">
        <v>300</v>
      </c>
      <c r="H82" s="34" t="s">
        <v>186</v>
      </c>
      <c r="I82" s="34" t="s">
        <v>75</v>
      </c>
      <c r="J82" s="36" t="s">
        <v>302</v>
      </c>
      <c r="K82" s="36" t="s">
        <v>302</v>
      </c>
      <c r="L82" s="34" t="s">
        <v>314</v>
      </c>
      <c r="M82" s="37" t="s">
        <v>304</v>
      </c>
      <c r="N82" s="52"/>
      <c r="O82" s="58" t="s">
        <v>315</v>
      </c>
      <c r="P82" s="52"/>
      <c r="Q82" s="34" t="s">
        <v>65</v>
      </c>
      <c r="R82" s="130">
        <v>1.25</v>
      </c>
      <c r="S82" s="71" t="s">
        <v>66</v>
      </c>
      <c r="T82" s="37" t="s">
        <v>306</v>
      </c>
      <c r="U82" s="148"/>
      <c r="V82" s="148"/>
      <c r="W82" s="148"/>
      <c r="X82" s="71">
        <v>10.5</v>
      </c>
      <c r="Y82" s="71">
        <v>3.5</v>
      </c>
      <c r="Z82" s="71">
        <v>16</v>
      </c>
      <c r="AA82" s="61">
        <v>8</v>
      </c>
      <c r="AB82" s="135">
        <v>1</v>
      </c>
      <c r="AC82" s="102">
        <f t="shared" si="38"/>
        <v>5.8799999999999998E-4</v>
      </c>
      <c r="AD82" s="85">
        <v>63</v>
      </c>
      <c r="AE82" s="103">
        <f t="shared" si="39"/>
        <v>107142.85714285714</v>
      </c>
      <c r="AF82" s="77">
        <v>2650</v>
      </c>
      <c r="AG82" s="64">
        <f t="shared" si="43"/>
        <v>2.4733333333333333E-2</v>
      </c>
      <c r="AH82" s="34" t="s">
        <v>111</v>
      </c>
      <c r="AI82" s="78">
        <v>0.184</v>
      </c>
      <c r="AJ82" s="64">
        <f t="shared" si="58"/>
        <v>0.22999999999999998</v>
      </c>
      <c r="AK82" s="64">
        <f t="shared" si="59"/>
        <v>1.5047333333333333</v>
      </c>
      <c r="AL82" s="78">
        <v>0</v>
      </c>
      <c r="AM82" s="64">
        <f t="shared" si="57"/>
        <v>0</v>
      </c>
      <c r="AN82" s="78">
        <v>0</v>
      </c>
      <c r="AO82" s="64">
        <f t="shared" si="37"/>
        <v>0</v>
      </c>
      <c r="AP82" s="6">
        <v>0</v>
      </c>
      <c r="AQ82" s="78">
        <v>0</v>
      </c>
      <c r="AR82" s="79">
        <f t="shared" si="60"/>
        <v>0</v>
      </c>
      <c r="AS82" s="79">
        <f t="shared" si="61"/>
        <v>0</v>
      </c>
      <c r="AT82" s="79">
        <f t="shared" si="62"/>
        <v>1.5047333333333333</v>
      </c>
      <c r="AU82" s="78">
        <f t="shared" si="63"/>
        <v>0.45282424242424246</v>
      </c>
      <c r="AV82" s="73">
        <v>2.75</v>
      </c>
      <c r="AW82" s="52"/>
      <c r="AX82" s="52"/>
      <c r="AY82" s="135">
        <v>500</v>
      </c>
      <c r="AZ82" s="43">
        <f t="shared" si="54"/>
        <v>752.36666666666667</v>
      </c>
      <c r="BA82" s="64">
        <f t="shared" si="55"/>
        <v>1375</v>
      </c>
      <c r="BB82" s="6"/>
      <c r="BC82" s="109" t="str">
        <f t="shared" si="56"/>
        <v/>
      </c>
      <c r="BD82" s="52"/>
      <c r="BE82" s="52"/>
      <c r="BF82" s="71" t="s">
        <v>68</v>
      </c>
      <c r="BG82" s="71" t="s">
        <v>69</v>
      </c>
      <c r="BH82" s="136" t="s">
        <v>179</v>
      </c>
    </row>
    <row r="83" spans="1:60" ht="16.5" x14ac:dyDescent="0.45">
      <c r="A83" s="32">
        <v>115</v>
      </c>
      <c r="B83" s="145"/>
      <c r="C83" s="52"/>
      <c r="D83" s="34" t="s">
        <v>299</v>
      </c>
      <c r="E83" s="52"/>
      <c r="F83" s="33" t="s">
        <v>62</v>
      </c>
      <c r="G83" s="34" t="s">
        <v>300</v>
      </c>
      <c r="H83" s="34" t="s">
        <v>287</v>
      </c>
      <c r="I83" s="34" t="s">
        <v>207</v>
      </c>
      <c r="J83" s="36" t="s">
        <v>302</v>
      </c>
      <c r="K83" s="36" t="s">
        <v>302</v>
      </c>
      <c r="L83" s="34" t="s">
        <v>208</v>
      </c>
      <c r="M83" s="37" t="s">
        <v>304</v>
      </c>
      <c r="N83" s="52"/>
      <c r="O83" s="58" t="s">
        <v>316</v>
      </c>
      <c r="P83" s="52"/>
      <c r="Q83" s="34" t="s">
        <v>65</v>
      </c>
      <c r="R83" s="130">
        <v>2.0499999999999998</v>
      </c>
      <c r="S83" s="71" t="s">
        <v>66</v>
      </c>
      <c r="T83" s="37" t="s">
        <v>306</v>
      </c>
      <c r="U83" s="148"/>
      <c r="V83" s="148"/>
      <c r="W83" s="148"/>
      <c r="X83" s="71">
        <v>14.5</v>
      </c>
      <c r="Y83" s="71">
        <v>8.5</v>
      </c>
      <c r="Z83" s="71">
        <v>14</v>
      </c>
      <c r="AA83" s="61">
        <v>8</v>
      </c>
      <c r="AB83" s="135">
        <v>1</v>
      </c>
      <c r="AC83" s="102">
        <f t="shared" si="38"/>
        <v>1.7255E-3</v>
      </c>
      <c r="AD83" s="85">
        <v>63</v>
      </c>
      <c r="AE83" s="103">
        <f t="shared" si="39"/>
        <v>36511.156186612578</v>
      </c>
      <c r="AF83" s="77">
        <v>2650</v>
      </c>
      <c r="AG83" s="64">
        <f t="shared" si="43"/>
        <v>7.2580555555555551E-2</v>
      </c>
      <c r="AH83" s="34" t="s">
        <v>111</v>
      </c>
      <c r="AI83" s="78">
        <v>0.184</v>
      </c>
      <c r="AJ83" s="64">
        <f t="shared" si="58"/>
        <v>0.37719999999999998</v>
      </c>
      <c r="AK83" s="64">
        <f t="shared" si="59"/>
        <v>2.4997805555555557</v>
      </c>
      <c r="AL83" s="78">
        <v>0</v>
      </c>
      <c r="AM83" s="64">
        <f t="shared" si="57"/>
        <v>0</v>
      </c>
      <c r="AN83" s="78">
        <v>0</v>
      </c>
      <c r="AO83" s="64">
        <f t="shared" si="37"/>
        <v>0</v>
      </c>
      <c r="AP83" s="6">
        <v>0</v>
      </c>
      <c r="AQ83" s="78">
        <v>0</v>
      </c>
      <c r="AR83" s="79">
        <f t="shared" si="60"/>
        <v>0</v>
      </c>
      <c r="AS83" s="79">
        <f t="shared" si="61"/>
        <v>0</v>
      </c>
      <c r="AT83" s="79">
        <f t="shared" si="62"/>
        <v>2.4997805555555557</v>
      </c>
      <c r="AU83" s="78">
        <f t="shared" si="63"/>
        <v>0.43825156054931336</v>
      </c>
      <c r="AV83" s="73">
        <v>4.45</v>
      </c>
      <c r="AW83" s="52"/>
      <c r="AX83" s="52"/>
      <c r="AY83" s="135">
        <v>500</v>
      </c>
      <c r="AZ83" s="43">
        <f t="shared" si="54"/>
        <v>1249.8902777777778</v>
      </c>
      <c r="BA83" s="64">
        <f t="shared" si="55"/>
        <v>2225</v>
      </c>
      <c r="BB83" s="6"/>
      <c r="BC83" s="109" t="str">
        <f t="shared" si="56"/>
        <v/>
      </c>
      <c r="BD83" s="52"/>
      <c r="BE83" s="52"/>
      <c r="BF83" s="71" t="s">
        <v>68</v>
      </c>
      <c r="BG83" s="71" t="s">
        <v>69</v>
      </c>
      <c r="BH83" s="136" t="s">
        <v>179</v>
      </c>
    </row>
    <row r="84" spans="1:60" ht="16.5" x14ac:dyDescent="0.45">
      <c r="A84" s="32">
        <v>116</v>
      </c>
      <c r="B84" s="145"/>
      <c r="C84" s="52"/>
      <c r="D84" s="34" t="s">
        <v>299</v>
      </c>
      <c r="E84" s="52"/>
      <c r="F84" s="33" t="s">
        <v>62</v>
      </c>
      <c r="G84" s="34" t="s">
        <v>300</v>
      </c>
      <c r="H84" s="34" t="s">
        <v>317</v>
      </c>
      <c r="I84" s="34" t="s">
        <v>318</v>
      </c>
      <c r="J84" s="36" t="s">
        <v>302</v>
      </c>
      <c r="K84" s="36" t="s">
        <v>302</v>
      </c>
      <c r="L84" s="34" t="s">
        <v>204</v>
      </c>
      <c r="M84" s="37" t="s">
        <v>304</v>
      </c>
      <c r="N84" s="52"/>
      <c r="O84" s="58" t="s">
        <v>319</v>
      </c>
      <c r="P84" s="52"/>
      <c r="Q84" s="34" t="s">
        <v>65</v>
      </c>
      <c r="R84" s="130">
        <v>3.82</v>
      </c>
      <c r="S84" s="71" t="s">
        <v>66</v>
      </c>
      <c r="T84" s="37" t="s">
        <v>306</v>
      </c>
      <c r="U84" s="148"/>
      <c r="V84" s="148"/>
      <c r="W84" s="148"/>
      <c r="X84" s="71">
        <v>11</v>
      </c>
      <c r="Y84" s="71">
        <v>11</v>
      </c>
      <c r="Z84" s="71">
        <v>40.5</v>
      </c>
      <c r="AA84" s="61">
        <v>8</v>
      </c>
      <c r="AB84" s="135">
        <v>1</v>
      </c>
      <c r="AC84" s="102">
        <f t="shared" si="38"/>
        <v>4.9005000000000003E-3</v>
      </c>
      <c r="AD84" s="85">
        <v>63</v>
      </c>
      <c r="AE84" s="103">
        <f t="shared" si="39"/>
        <v>12855.831037649219</v>
      </c>
      <c r="AF84" s="77">
        <v>2650</v>
      </c>
      <c r="AG84" s="64">
        <f t="shared" si="43"/>
        <v>0.20613214285714287</v>
      </c>
      <c r="AH84" s="34" t="s">
        <v>111</v>
      </c>
      <c r="AI84" s="78">
        <v>0.184</v>
      </c>
      <c r="AJ84" s="64">
        <f t="shared" si="58"/>
        <v>0.70287999999999995</v>
      </c>
      <c r="AK84" s="64">
        <f t="shared" si="59"/>
        <v>4.7290121428571421</v>
      </c>
      <c r="AL84" s="78">
        <v>0</v>
      </c>
      <c r="AM84" s="64">
        <f t="shared" si="57"/>
        <v>0</v>
      </c>
      <c r="AN84" s="78">
        <v>0</v>
      </c>
      <c r="AO84" s="64">
        <f t="shared" si="37"/>
        <v>0</v>
      </c>
      <c r="AP84" s="6">
        <v>0</v>
      </c>
      <c r="AQ84" s="78">
        <v>0</v>
      </c>
      <c r="AR84" s="79">
        <f t="shared" si="60"/>
        <v>0</v>
      </c>
      <c r="AS84" s="79">
        <f t="shared" si="61"/>
        <v>0</v>
      </c>
      <c r="AT84" s="79">
        <f t="shared" si="62"/>
        <v>4.7290121428571421</v>
      </c>
      <c r="AU84" s="78">
        <f t="shared" si="63"/>
        <v>0.3477224630541873</v>
      </c>
      <c r="AV84" s="73">
        <v>7.25</v>
      </c>
      <c r="AW84" s="52"/>
      <c r="AX84" s="52"/>
      <c r="AY84" s="135">
        <v>500</v>
      </c>
      <c r="AZ84" s="43">
        <f t="shared" si="54"/>
        <v>2364.506071428571</v>
      </c>
      <c r="BA84" s="64">
        <f t="shared" si="55"/>
        <v>3625</v>
      </c>
      <c r="BB84" s="6"/>
      <c r="BC84" s="109" t="str">
        <f t="shared" si="56"/>
        <v/>
      </c>
      <c r="BD84" s="52"/>
      <c r="BE84" s="52"/>
      <c r="BF84" s="71" t="s">
        <v>68</v>
      </c>
      <c r="BG84" s="71" t="s">
        <v>69</v>
      </c>
      <c r="BH84" s="136" t="s">
        <v>179</v>
      </c>
    </row>
    <row r="85" spans="1:60" ht="16.5" x14ac:dyDescent="0.45">
      <c r="A85" s="32">
        <v>117</v>
      </c>
      <c r="B85" s="145"/>
      <c r="C85" s="52"/>
      <c r="D85" s="34" t="s">
        <v>299</v>
      </c>
      <c r="E85" s="52"/>
      <c r="F85" s="33" t="s">
        <v>62</v>
      </c>
      <c r="G85" s="34" t="s">
        <v>300</v>
      </c>
      <c r="H85" s="34" t="s">
        <v>191</v>
      </c>
      <c r="I85" s="34" t="s">
        <v>73</v>
      </c>
      <c r="J85" s="36" t="s">
        <v>302</v>
      </c>
      <c r="K85" s="36" t="s">
        <v>302</v>
      </c>
      <c r="L85" s="34" t="s">
        <v>128</v>
      </c>
      <c r="M85" s="37" t="s">
        <v>304</v>
      </c>
      <c r="N85" s="52"/>
      <c r="O85" s="58" t="s">
        <v>320</v>
      </c>
      <c r="P85" s="52"/>
      <c r="Q85" s="34" t="s">
        <v>65</v>
      </c>
      <c r="R85" s="130">
        <v>2.35</v>
      </c>
      <c r="S85" s="71" t="s">
        <v>66</v>
      </c>
      <c r="T85" s="37" t="s">
        <v>306</v>
      </c>
      <c r="U85" s="148"/>
      <c r="V85" s="148"/>
      <c r="W85" s="148"/>
      <c r="X85" s="71">
        <v>15</v>
      </c>
      <c r="Y85" s="71">
        <v>3.5</v>
      </c>
      <c r="Z85" s="71">
        <v>27.5</v>
      </c>
      <c r="AA85" s="61">
        <v>8</v>
      </c>
      <c r="AB85" s="135">
        <v>1</v>
      </c>
      <c r="AC85" s="102">
        <f t="shared" si="38"/>
        <v>1.4437499999999999E-3</v>
      </c>
      <c r="AD85" s="85">
        <v>63</v>
      </c>
      <c r="AE85" s="103">
        <f t="shared" si="39"/>
        <v>43636.36363636364</v>
      </c>
      <c r="AF85" s="77">
        <v>2650</v>
      </c>
      <c r="AG85" s="64">
        <f t="shared" si="43"/>
        <v>6.072916666666666E-2</v>
      </c>
      <c r="AH85" s="34" t="s">
        <v>111</v>
      </c>
      <c r="AI85" s="78">
        <v>0.184</v>
      </c>
      <c r="AJ85" s="64">
        <f t="shared" si="58"/>
        <v>0.43240000000000001</v>
      </c>
      <c r="AK85" s="64">
        <f t="shared" si="59"/>
        <v>2.8431291666666665</v>
      </c>
      <c r="AL85" s="78">
        <v>0</v>
      </c>
      <c r="AM85" s="64">
        <f t="shared" si="57"/>
        <v>0</v>
      </c>
      <c r="AN85" s="78">
        <v>0</v>
      </c>
      <c r="AO85" s="64">
        <f t="shared" si="37"/>
        <v>0</v>
      </c>
      <c r="AP85" s="6">
        <v>0</v>
      </c>
      <c r="AQ85" s="78">
        <v>0</v>
      </c>
      <c r="AR85" s="79">
        <f t="shared" si="60"/>
        <v>0</v>
      </c>
      <c r="AS85" s="79">
        <f t="shared" si="61"/>
        <v>0</v>
      </c>
      <c r="AT85" s="79">
        <f t="shared" si="62"/>
        <v>2.8431291666666665</v>
      </c>
      <c r="AU85" s="78">
        <f t="shared" si="63"/>
        <v>0.41378780068728521</v>
      </c>
      <c r="AV85" s="73">
        <v>4.8499999999999996</v>
      </c>
      <c r="AW85" s="52"/>
      <c r="AX85" s="52"/>
      <c r="AY85" s="135">
        <v>500</v>
      </c>
      <c r="AZ85" s="43">
        <f t="shared" si="54"/>
        <v>1421.5645833333333</v>
      </c>
      <c r="BA85" s="64">
        <f t="shared" si="55"/>
        <v>2425</v>
      </c>
      <c r="BB85" s="6"/>
      <c r="BC85" s="109" t="str">
        <f t="shared" si="56"/>
        <v/>
      </c>
      <c r="BD85" s="52"/>
      <c r="BE85" s="52"/>
      <c r="BF85" s="71" t="s">
        <v>68</v>
      </c>
      <c r="BG85" s="71" t="s">
        <v>69</v>
      </c>
      <c r="BH85" s="136" t="s">
        <v>179</v>
      </c>
    </row>
    <row r="86" spans="1:60" ht="16.5" x14ac:dyDescent="0.45">
      <c r="A86" s="32">
        <v>118</v>
      </c>
      <c r="B86" s="145"/>
      <c r="C86" s="52"/>
      <c r="D86" s="34" t="s">
        <v>299</v>
      </c>
      <c r="E86" s="52"/>
      <c r="F86" s="33" t="s">
        <v>62</v>
      </c>
      <c r="G86" s="34" t="s">
        <v>300</v>
      </c>
      <c r="H86" s="34" t="s">
        <v>198</v>
      </c>
      <c r="I86" s="34" t="s">
        <v>199</v>
      </c>
      <c r="J86" s="36" t="s">
        <v>302</v>
      </c>
      <c r="K86" s="36" t="s">
        <v>302</v>
      </c>
      <c r="L86" s="34" t="s">
        <v>148</v>
      </c>
      <c r="M86" s="37" t="s">
        <v>304</v>
      </c>
      <c r="N86" s="52"/>
      <c r="O86" s="58" t="s">
        <v>321</v>
      </c>
      <c r="P86" s="52"/>
      <c r="Q86" s="34" t="s">
        <v>65</v>
      </c>
      <c r="R86" s="130">
        <v>6.27</v>
      </c>
      <c r="S86" s="71" t="s">
        <v>66</v>
      </c>
      <c r="T86" s="37" t="s">
        <v>306</v>
      </c>
      <c r="U86" s="148"/>
      <c r="V86" s="148"/>
      <c r="W86" s="148"/>
      <c r="X86" s="71">
        <v>21.5</v>
      </c>
      <c r="Y86" s="71">
        <v>21.5</v>
      </c>
      <c r="Z86" s="71">
        <v>27.5</v>
      </c>
      <c r="AA86" s="61">
        <v>8</v>
      </c>
      <c r="AB86" s="135">
        <v>1</v>
      </c>
      <c r="AC86" s="102">
        <f t="shared" si="38"/>
        <v>1.2711874999999999E-2</v>
      </c>
      <c r="AD86" s="85">
        <v>63</v>
      </c>
      <c r="AE86" s="103">
        <f t="shared" si="39"/>
        <v>4955.9958700034422</v>
      </c>
      <c r="AF86" s="77">
        <v>2650</v>
      </c>
      <c r="AG86" s="64">
        <f t="shared" si="43"/>
        <v>0.53470585317460317</v>
      </c>
      <c r="AH86" s="34" t="s">
        <v>111</v>
      </c>
      <c r="AI86" s="78">
        <v>0.184</v>
      </c>
      <c r="AJ86" s="64">
        <f t="shared" si="58"/>
        <v>1.1536799999999998</v>
      </c>
      <c r="AK86" s="64">
        <f t="shared" si="59"/>
        <v>7.9583858531746028</v>
      </c>
      <c r="AL86" s="78">
        <v>0</v>
      </c>
      <c r="AM86" s="64">
        <f t="shared" si="57"/>
        <v>0</v>
      </c>
      <c r="AN86" s="78">
        <v>0</v>
      </c>
      <c r="AO86" s="64">
        <f t="shared" si="37"/>
        <v>0</v>
      </c>
      <c r="AP86" s="6">
        <v>0</v>
      </c>
      <c r="AQ86" s="78">
        <v>0</v>
      </c>
      <c r="AR86" s="79">
        <f t="shared" si="60"/>
        <v>0</v>
      </c>
      <c r="AS86" s="79">
        <f t="shared" si="61"/>
        <v>0</v>
      </c>
      <c r="AT86" s="79">
        <f t="shared" si="62"/>
        <v>7.9583858531746028</v>
      </c>
      <c r="AU86" s="78">
        <f t="shared" si="63"/>
        <v>0.3503358487204406</v>
      </c>
      <c r="AV86" s="73">
        <v>12.25</v>
      </c>
      <c r="AW86" s="52"/>
      <c r="AX86" s="52"/>
      <c r="AY86" s="135">
        <v>500</v>
      </c>
      <c r="AZ86" s="43">
        <f t="shared" si="54"/>
        <v>3979.1929265873014</v>
      </c>
      <c r="BA86" s="64">
        <f t="shared" si="55"/>
        <v>6125</v>
      </c>
      <c r="BB86" s="6"/>
      <c r="BC86" s="109" t="str">
        <f t="shared" si="56"/>
        <v/>
      </c>
      <c r="BD86" s="52"/>
      <c r="BE86" s="52"/>
      <c r="BF86" s="71" t="s">
        <v>68</v>
      </c>
      <c r="BG86" s="71" t="s">
        <v>69</v>
      </c>
      <c r="BH86" s="136" t="s">
        <v>179</v>
      </c>
    </row>
    <row r="87" spans="1:60" ht="16.5" x14ac:dyDescent="0.45">
      <c r="A87" s="32">
        <v>119</v>
      </c>
      <c r="B87" s="146"/>
      <c r="C87" s="52"/>
      <c r="D87" s="34" t="s">
        <v>299</v>
      </c>
      <c r="E87" s="52"/>
      <c r="F87" s="33" t="s">
        <v>62</v>
      </c>
      <c r="G87" s="34" t="s">
        <v>300</v>
      </c>
      <c r="H87" s="116" t="s">
        <v>210</v>
      </c>
      <c r="I87" s="34" t="s">
        <v>322</v>
      </c>
      <c r="J87" s="36" t="s">
        <v>302</v>
      </c>
      <c r="K87" s="36" t="s">
        <v>302</v>
      </c>
      <c r="L87" s="117" t="s">
        <v>211</v>
      </c>
      <c r="M87" s="37" t="s">
        <v>304</v>
      </c>
      <c r="N87" s="52"/>
      <c r="O87" s="58" t="s">
        <v>323</v>
      </c>
      <c r="P87" s="52"/>
      <c r="Q87" s="137" t="s">
        <v>65</v>
      </c>
      <c r="R87" s="114">
        <v>1.65</v>
      </c>
      <c r="S87" s="71" t="s">
        <v>66</v>
      </c>
      <c r="T87" s="37" t="s">
        <v>306</v>
      </c>
      <c r="U87" s="149"/>
      <c r="V87" s="149"/>
      <c r="W87" s="149"/>
      <c r="X87" s="115">
        <v>22</v>
      </c>
      <c r="Y87" s="115">
        <v>11</v>
      </c>
      <c r="Z87" s="115">
        <v>9</v>
      </c>
      <c r="AA87" s="61">
        <v>8</v>
      </c>
      <c r="AB87" s="135">
        <v>1</v>
      </c>
      <c r="AC87" s="102">
        <f t="shared" si="38"/>
        <v>2.1779999999999998E-3</v>
      </c>
      <c r="AD87" s="85">
        <v>63</v>
      </c>
      <c r="AE87" s="103">
        <f t="shared" si="39"/>
        <v>28925.619834710746</v>
      </c>
      <c r="AF87" s="77">
        <v>2650</v>
      </c>
      <c r="AG87" s="64">
        <f t="shared" si="43"/>
        <v>9.1614285714285704E-2</v>
      </c>
      <c r="AH87" s="34" t="s">
        <v>111</v>
      </c>
      <c r="AI87" s="78">
        <v>0.184</v>
      </c>
      <c r="AJ87" s="64">
        <f t="shared" si="58"/>
        <v>0.30359999999999998</v>
      </c>
      <c r="AK87" s="64">
        <f t="shared" si="59"/>
        <v>2.0452142857142857</v>
      </c>
      <c r="AL87" s="78">
        <v>0</v>
      </c>
      <c r="AM87" s="64">
        <f t="shared" si="57"/>
        <v>0</v>
      </c>
      <c r="AN87" s="78">
        <v>0</v>
      </c>
      <c r="AO87" s="64">
        <f t="shared" si="37"/>
        <v>0</v>
      </c>
      <c r="AP87" s="6">
        <v>0</v>
      </c>
      <c r="AQ87" s="78">
        <v>0</v>
      </c>
      <c r="AR87" s="79">
        <f t="shared" si="60"/>
        <v>0</v>
      </c>
      <c r="AS87" s="79">
        <f t="shared" si="61"/>
        <v>0</v>
      </c>
      <c r="AT87" s="79">
        <f t="shared" si="62"/>
        <v>2.0452142857142857</v>
      </c>
      <c r="AU87" s="78">
        <f t="shared" si="63"/>
        <v>0.35072562358276643</v>
      </c>
      <c r="AV87" s="138">
        <v>3.15</v>
      </c>
      <c r="AW87" s="52"/>
      <c r="AX87" s="52"/>
      <c r="AY87" s="135">
        <v>500</v>
      </c>
      <c r="AZ87" s="43">
        <f t="shared" si="54"/>
        <v>1022.6071428571428</v>
      </c>
      <c r="BA87" s="64">
        <f t="shared" si="55"/>
        <v>1575</v>
      </c>
      <c r="BB87" s="6"/>
      <c r="BC87" s="109" t="str">
        <f t="shared" si="56"/>
        <v/>
      </c>
      <c r="BD87" s="52"/>
      <c r="BE87" s="52"/>
      <c r="BF87" s="139" t="s">
        <v>68</v>
      </c>
      <c r="BG87" s="139" t="s">
        <v>69</v>
      </c>
      <c r="BH87" s="136" t="s">
        <v>179</v>
      </c>
    </row>
  </sheetData>
  <sheetProtection insertRows="0" deleteRows="0" sort="0"/>
  <protectedRanges>
    <protectedRange sqref="T66:T77 M87:N87 AB78:AC86 AC87 A88:J163 L88:AV163 T78:W87 P2:Q6 M2:N19 N20:N43 L78:N86 P7:P87 AA2:AA6 AA7:AC19 S2:T6 AC2:AC6 AM78:AO87 H7:K19 L19 R19 I32 J20:K32 AG44:AM54 AG2:AG43 AJ2:AK43 AM2:AM43 AW36 AW2:AX35 R44:R53 AX36:AX54 T7:W65 M44:N77 AG55:AG87 A2:F77 J44:K77 R66:R77 AC20:AC77 AA20:AA87 AE2:AE87 AJ55:AK87 AM55:AM77 AO2:AP2 A78:C87 E78:F87 BC2:BC87 AO3:AO77 AP3:AP87" name="Range1"/>
    <protectedRange sqref="K88:K190" name="Range1_1"/>
    <protectedRange sqref="G2:G6" name="Range1_5_1_1"/>
    <protectedRange sqref="H3" name="Range1_10_1"/>
    <protectedRange sqref="H2 H4:H6" name="Range1_17"/>
    <protectedRange sqref="I3" name="Range1_10_2"/>
    <protectedRange sqref="I2 I4:I6" name="Range1_17_1"/>
    <protectedRange sqref="K2:K6" name="Range1_4_4"/>
    <protectedRange sqref="J2:J6" name="Range1_10_3"/>
    <protectedRange sqref="R2:R6" name="Range1_11"/>
    <protectedRange sqref="U2:W6" name="Range1_10_6"/>
    <protectedRange sqref="X2:Z6" name="Range1_10_7"/>
    <protectedRange sqref="AB2:AB6" name="Range1_10_8"/>
    <protectedRange sqref="AH2:AI3" name="Range1_12"/>
    <protectedRange sqref="AH4:AI6" name="Range1_12_1"/>
    <protectedRange sqref="AY2" name="Range1_10_9"/>
    <protectedRange sqref="X11:Z11" name="Range1_3_2_1"/>
    <protectedRange sqref="X18:Z18" name="Range1_7_1_1"/>
    <protectedRange sqref="X18:Z18" name="Range1_2_6_1"/>
    <protectedRange sqref="X24:Z24" name="Range1_3_2"/>
    <protectedRange sqref="X31:Z31" name="Range1_7_1"/>
    <protectedRange sqref="X31:Z31" name="Range1_2_6"/>
    <protectedRange sqref="X39:Z40" name="Range1_14"/>
    <protectedRange sqref="X33:Z36" name="Range1_2_2"/>
    <protectedRange sqref="X52:Z53 X63:Z64" name="Range1_1_2"/>
    <protectedRange sqref="AY48:AY50" name="Range1_5_2"/>
    <protectedRange sqref="AY44:AY47" name="Range1_6_3_1"/>
    <protectedRange sqref="AY59:AY61" name="Range1_7_2"/>
    <protectedRange sqref="AY55:AY58" name="Range1_6_4_1"/>
    <protectedRange sqref="L2:L6" name="Range1_10"/>
    <protectedRange sqref="X19:Z19" name="Range1_7_5"/>
    <protectedRange sqref="X19:Z19" name="Range1_2_6_3"/>
    <protectedRange sqref="X32:Z32" name="Range1_7_4"/>
    <protectedRange sqref="X32:Z32" name="Range1_2_6_2"/>
    <protectedRange sqref="X83:Z83" name="Range1_4"/>
  </protectedRanges>
  <mergeCells count="32">
    <mergeCell ref="B2:B6"/>
    <mergeCell ref="U2:U6"/>
    <mergeCell ref="V2:V6"/>
    <mergeCell ref="W2:W6"/>
    <mergeCell ref="B7:B19"/>
    <mergeCell ref="U7:U19"/>
    <mergeCell ref="V7:V19"/>
    <mergeCell ref="W7:W19"/>
    <mergeCell ref="B20:B32"/>
    <mergeCell ref="U20:U32"/>
    <mergeCell ref="V20:V32"/>
    <mergeCell ref="W20:W32"/>
    <mergeCell ref="B33:B43"/>
    <mergeCell ref="U33:U43"/>
    <mergeCell ref="V33:V43"/>
    <mergeCell ref="W33:W43"/>
    <mergeCell ref="B44:B54"/>
    <mergeCell ref="U44:U54"/>
    <mergeCell ref="V44:V54"/>
    <mergeCell ref="W44:W54"/>
    <mergeCell ref="B55:B65"/>
    <mergeCell ref="U55:U65"/>
    <mergeCell ref="V55:V65"/>
    <mergeCell ref="W55:W65"/>
    <mergeCell ref="B78:B87"/>
    <mergeCell ref="U78:U87"/>
    <mergeCell ref="V78:V87"/>
    <mergeCell ref="W78:W87"/>
    <mergeCell ref="B66:B77"/>
    <mergeCell ref="U66:U77"/>
    <mergeCell ref="V66:V77"/>
    <mergeCell ref="W66:W77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2026-06-23T09:17:28Z</dcterms:created>
  <dcterms:modified xsi:type="dcterms:W3CDTF">2026-06-23T09:26:01Z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