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8_{8C2E5B96-5C7D-417A-8CF7-A1C8FDC4F1F4}" xr6:coauthVersionLast="47" xr6:coauthVersionMax="47" xr10:uidLastSave="{00000000-0000-0000-0000-000000000000}"/>
  <bookViews>
    <workbookView xWindow="-120" yWindow="-120" windowWidth="29040" windowHeight="15840" tabRatio="779" xr2:uid="{00000000-000D-0000-FFFF-FFFF00000000}"/>
  </bookViews>
  <sheets>
    <sheet name="Item" sheetId="5" r:id="rId1"/>
  </sheets>
  <externalReferences>
    <externalReference r:id="rId2"/>
    <externalReference r:id="rId3"/>
  </externalReferences>
  <definedNames>
    <definedName name="_xlnm._FilterDatabase" localSheetId="0" hidden="1">Item!$A$1:$BB$10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35" i="5" l="1"/>
  <c r="AU35" i="5"/>
  <c r="AR35" i="5"/>
  <c r="AP35" i="5"/>
  <c r="AN35" i="5"/>
  <c r="AL35" i="5"/>
  <c r="AI35" i="5"/>
  <c r="AB35" i="5"/>
  <c r="BB34" i="5"/>
  <c r="AU34" i="5"/>
  <c r="AR34" i="5"/>
  <c r="AP34" i="5"/>
  <c r="AN34" i="5"/>
  <c r="AL34" i="5"/>
  <c r="AI34" i="5"/>
  <c r="AB34" i="5"/>
  <c r="BB33" i="5"/>
  <c r="AU33" i="5"/>
  <c r="AR33" i="5"/>
  <c r="AP33" i="5"/>
  <c r="AN33" i="5"/>
  <c r="AL33" i="5"/>
  <c r="AI33" i="5"/>
  <c r="AB33" i="5"/>
  <c r="BB32" i="5"/>
  <c r="AU32" i="5"/>
  <c r="AR32" i="5"/>
  <c r="AP32" i="5"/>
  <c r="AN32" i="5"/>
  <c r="AL32" i="5"/>
  <c r="AI32" i="5"/>
  <c r="AB32" i="5"/>
  <c r="BB31" i="5"/>
  <c r="AU31" i="5"/>
  <c r="AR31" i="5"/>
  <c r="AP31" i="5"/>
  <c r="AN31" i="5"/>
  <c r="AL31" i="5"/>
  <c r="AI31" i="5"/>
  <c r="AB31" i="5"/>
  <c r="BB30" i="5"/>
  <c r="AU30" i="5"/>
  <c r="AR30" i="5"/>
  <c r="AP30" i="5"/>
  <c r="AN30" i="5"/>
  <c r="AL30" i="5"/>
  <c r="AI30" i="5"/>
  <c r="AB30" i="5"/>
  <c r="BB29" i="5"/>
  <c r="AU29" i="5"/>
  <c r="AR29" i="5"/>
  <c r="AP29" i="5"/>
  <c r="AN29" i="5"/>
  <c r="AL29" i="5"/>
  <c r="AI29" i="5"/>
  <c r="AB29" i="5"/>
  <c r="BB28" i="5"/>
  <c r="AU28" i="5"/>
  <c r="AR28" i="5"/>
  <c r="AP28" i="5"/>
  <c r="AN28" i="5"/>
  <c r="AL28" i="5"/>
  <c r="AI28" i="5"/>
  <c r="AB28" i="5"/>
  <c r="BB27" i="5"/>
  <c r="AU27" i="5"/>
  <c r="AR27" i="5"/>
  <c r="AP27" i="5"/>
  <c r="AN27" i="5"/>
  <c r="AL27" i="5"/>
  <c r="AI27" i="5"/>
  <c r="AB27" i="5"/>
  <c r="BB26" i="5"/>
  <c r="AU26" i="5"/>
  <c r="AR26" i="5"/>
  <c r="AP26" i="5"/>
  <c r="AN26" i="5"/>
  <c r="AL26" i="5"/>
  <c r="AI26" i="5"/>
  <c r="AB26" i="5"/>
  <c r="BB25" i="5"/>
  <c r="AU25" i="5"/>
  <c r="AR25" i="5"/>
  <c r="AP25" i="5"/>
  <c r="AN25" i="5"/>
  <c r="AL25" i="5"/>
  <c r="AI25" i="5"/>
  <c r="AB25" i="5"/>
  <c r="BB24" i="5"/>
  <c r="AU24" i="5"/>
  <c r="AR24" i="5"/>
  <c r="AP24" i="5"/>
  <c r="AN24" i="5"/>
  <c r="AL24" i="5"/>
  <c r="AI24" i="5"/>
  <c r="AB24" i="5"/>
  <c r="BB23" i="5"/>
  <c r="AU23" i="5"/>
  <c r="AR23" i="5"/>
  <c r="AP23" i="5"/>
  <c r="AN23" i="5"/>
  <c r="AL23" i="5"/>
  <c r="AI23" i="5"/>
  <c r="AB23" i="5"/>
  <c r="BB22" i="5"/>
  <c r="AU22" i="5"/>
  <c r="AR22" i="5"/>
  <c r="AP22" i="5"/>
  <c r="AN22" i="5"/>
  <c r="AL22" i="5"/>
  <c r="AI22" i="5"/>
  <c r="AB22" i="5"/>
  <c r="BB21" i="5"/>
  <c r="AU21" i="5"/>
  <c r="AR21" i="5"/>
  <c r="AP21" i="5"/>
  <c r="AN21" i="5"/>
  <c r="AL21" i="5"/>
  <c r="AI21" i="5"/>
  <c r="AB21" i="5"/>
  <c r="BB20" i="5"/>
  <c r="AU20" i="5"/>
  <c r="AR20" i="5"/>
  <c r="AP20" i="5"/>
  <c r="AN20" i="5"/>
  <c r="AL20" i="5"/>
  <c r="AI20" i="5"/>
  <c r="AB20" i="5"/>
  <c r="BB19" i="5"/>
  <c r="AU19" i="5"/>
  <c r="AR19" i="5"/>
  <c r="AP19" i="5"/>
  <c r="AN19" i="5"/>
  <c r="AL19" i="5"/>
  <c r="AI19" i="5"/>
  <c r="AB19" i="5"/>
  <c r="BB18" i="5"/>
  <c r="AU18" i="5"/>
  <c r="AR18" i="5"/>
  <c r="AP18" i="5"/>
  <c r="AN18" i="5"/>
  <c r="AL18" i="5"/>
  <c r="AI18" i="5"/>
  <c r="AB18" i="5"/>
  <c r="BB17" i="5"/>
  <c r="AU17" i="5"/>
  <c r="AR17" i="5"/>
  <c r="AP17" i="5"/>
  <c r="AN17" i="5"/>
  <c r="AL17" i="5"/>
  <c r="AI17" i="5"/>
  <c r="AB17" i="5"/>
  <c r="BB16" i="5"/>
  <c r="AU16" i="5"/>
  <c r="AR16" i="5"/>
  <c r="AP16" i="5"/>
  <c r="AN16" i="5"/>
  <c r="AL16" i="5"/>
  <c r="AI16" i="5"/>
  <c r="AB16" i="5"/>
  <c r="BB15" i="5"/>
  <c r="AU15" i="5"/>
  <c r="AR15" i="5"/>
  <c r="AP15" i="5"/>
  <c r="AN15" i="5"/>
  <c r="AL15" i="5"/>
  <c r="AI15" i="5"/>
  <c r="AB15" i="5"/>
  <c r="BB14" i="5"/>
  <c r="AU14" i="5"/>
  <c r="AR14" i="5"/>
  <c r="AP14" i="5"/>
  <c r="AN14" i="5"/>
  <c r="AL14" i="5"/>
  <c r="AI14" i="5"/>
  <c r="AB14" i="5"/>
  <c r="BB13" i="5"/>
  <c r="AU13" i="5"/>
  <c r="AR13" i="5"/>
  <c r="AP13" i="5"/>
  <c r="AN13" i="5"/>
  <c r="AL13" i="5"/>
  <c r="AI13" i="5"/>
  <c r="AB13" i="5"/>
  <c r="BB12" i="5"/>
  <c r="AU12" i="5"/>
  <c r="AR12" i="5"/>
  <c r="AP12" i="5"/>
  <c r="AN12" i="5"/>
  <c r="AL12" i="5"/>
  <c r="AI12" i="5"/>
  <c r="AB12" i="5"/>
  <c r="BB11" i="5"/>
  <c r="AU11" i="5"/>
  <c r="AR11" i="5"/>
  <c r="AP11" i="5"/>
  <c r="AN11" i="5"/>
  <c r="AL11" i="5"/>
  <c r="AI11" i="5"/>
  <c r="AB11" i="5"/>
  <c r="BB10" i="5"/>
  <c r="AU10" i="5"/>
  <c r="AR10" i="5"/>
  <c r="AP10" i="5"/>
  <c r="AN10" i="5"/>
  <c r="AL10" i="5"/>
  <c r="AI10" i="5"/>
  <c r="AB10" i="5"/>
  <c r="BB9" i="5"/>
  <c r="AU9" i="5"/>
  <c r="AR9" i="5"/>
  <c r="AP9" i="5"/>
  <c r="AN9" i="5"/>
  <c r="AL9" i="5"/>
  <c r="AI9" i="5"/>
  <c r="AB9" i="5"/>
  <c r="BB8" i="5"/>
  <c r="AU8" i="5"/>
  <c r="AR8" i="5"/>
  <c r="AP8" i="5"/>
  <c r="AN8" i="5"/>
  <c r="AL8" i="5"/>
  <c r="AI8" i="5"/>
  <c r="AB8" i="5"/>
  <c r="BB7" i="5"/>
  <c r="AU7" i="5"/>
  <c r="AR7" i="5"/>
  <c r="AP7" i="5"/>
  <c r="AN7" i="5"/>
  <c r="AL7" i="5"/>
  <c r="AI7" i="5"/>
  <c r="AB7" i="5"/>
  <c r="BB6" i="5"/>
  <c r="AU6" i="5"/>
  <c r="AR6" i="5"/>
  <c r="AP6" i="5"/>
  <c r="AN6" i="5"/>
  <c r="AL6" i="5"/>
  <c r="AI6" i="5"/>
  <c r="AB6" i="5"/>
  <c r="BB5" i="5"/>
  <c r="AU5" i="5"/>
  <c r="AR5" i="5"/>
  <c r="AP5" i="5"/>
  <c r="AN5" i="5"/>
  <c r="AL5" i="5"/>
  <c r="AI5" i="5"/>
  <c r="AB5" i="5"/>
  <c r="BB4" i="5"/>
  <c r="AU4" i="5"/>
  <c r="AR4" i="5"/>
  <c r="AP4" i="5"/>
  <c r="AN4" i="5"/>
  <c r="AL4" i="5"/>
  <c r="AI4" i="5"/>
  <c r="AB4" i="5"/>
  <c r="BB3" i="5"/>
  <c r="AU3" i="5"/>
  <c r="AR3" i="5"/>
  <c r="AP3" i="5"/>
  <c r="AN3" i="5"/>
  <c r="AL3" i="5"/>
  <c r="AI3" i="5"/>
  <c r="AB3" i="5"/>
  <c r="BB2" i="5"/>
  <c r="AU2" i="5"/>
  <c r="AR2" i="5"/>
  <c r="AP2" i="5"/>
  <c r="AN2" i="5"/>
  <c r="AL2" i="5"/>
  <c r="AI2" i="5"/>
  <c r="AB2" i="5"/>
  <c r="AD35" i="5" l="1"/>
  <c r="AF35" i="5" s="1"/>
  <c r="AJ35" i="5" s="1"/>
  <c r="AV34" i="5"/>
  <c r="AD34" i="5"/>
  <c r="AF34" i="5" s="1"/>
  <c r="AJ34" i="5" s="1"/>
  <c r="AW34" i="5" s="1"/>
  <c r="AV33" i="5"/>
  <c r="AD33" i="5"/>
  <c r="AF33" i="5" s="1"/>
  <c r="AJ33" i="5" s="1"/>
  <c r="AV32" i="5"/>
  <c r="AD32" i="5"/>
  <c r="AF32" i="5" s="1"/>
  <c r="AJ32" i="5" s="1"/>
  <c r="AW32" i="5" s="1"/>
  <c r="AV31" i="5"/>
  <c r="AD31" i="5"/>
  <c r="AF31" i="5" s="1"/>
  <c r="AJ31" i="5" s="1"/>
  <c r="AV30" i="5"/>
  <c r="AD30" i="5"/>
  <c r="AF30" i="5" s="1"/>
  <c r="AJ30" i="5" s="1"/>
  <c r="AW30" i="5" s="1"/>
  <c r="AV29" i="5"/>
  <c r="AD29" i="5"/>
  <c r="AF29" i="5" s="1"/>
  <c r="AJ29" i="5" s="1"/>
  <c r="AV28" i="5"/>
  <c r="AD28" i="5"/>
  <c r="AF28" i="5" s="1"/>
  <c r="AJ28" i="5" s="1"/>
  <c r="AW28" i="5" s="1"/>
  <c r="AV27" i="5"/>
  <c r="AD27" i="5"/>
  <c r="AF27" i="5" s="1"/>
  <c r="AJ27" i="5" s="1"/>
  <c r="AV26" i="5"/>
  <c r="AD26" i="5"/>
  <c r="AF26" i="5" s="1"/>
  <c r="AJ26" i="5" s="1"/>
  <c r="AW26" i="5" s="1"/>
  <c r="AV25" i="5"/>
  <c r="AD25" i="5"/>
  <c r="AF25" i="5" s="1"/>
  <c r="AJ25" i="5" s="1"/>
  <c r="AV24" i="5"/>
  <c r="AD24" i="5"/>
  <c r="AF24" i="5" s="1"/>
  <c r="AJ24" i="5" s="1"/>
  <c r="AW24" i="5" s="1"/>
  <c r="AV23" i="5"/>
  <c r="AD23" i="5"/>
  <c r="AF23" i="5" s="1"/>
  <c r="AJ23" i="5" s="1"/>
  <c r="AV22" i="5"/>
  <c r="AD22" i="5"/>
  <c r="AF22" i="5" s="1"/>
  <c r="AJ22" i="5" s="1"/>
  <c r="AW22" i="5" s="1"/>
  <c r="AV21" i="5"/>
  <c r="AD21" i="5"/>
  <c r="AF21" i="5" s="1"/>
  <c r="AJ21" i="5" s="1"/>
  <c r="AV2" i="5"/>
  <c r="AD2" i="5"/>
  <c r="AF2" i="5" s="1"/>
  <c r="AJ2" i="5" s="1"/>
  <c r="AW2" i="5" s="1"/>
  <c r="BA2" i="5" s="1"/>
  <c r="AV35" i="5"/>
  <c r="AV20" i="5"/>
  <c r="AD20" i="5"/>
  <c r="AF20" i="5" s="1"/>
  <c r="AJ20" i="5" s="1"/>
  <c r="AV19" i="5"/>
  <c r="AD19" i="5"/>
  <c r="AF19" i="5" s="1"/>
  <c r="AJ19" i="5" s="1"/>
  <c r="AV18" i="5"/>
  <c r="AD18" i="5"/>
  <c r="AF18" i="5" s="1"/>
  <c r="AJ18" i="5" s="1"/>
  <c r="AV17" i="5"/>
  <c r="AD17" i="5"/>
  <c r="AF17" i="5" s="1"/>
  <c r="AJ17" i="5" s="1"/>
  <c r="AV16" i="5"/>
  <c r="AD16" i="5"/>
  <c r="AF16" i="5" s="1"/>
  <c r="AJ16" i="5" s="1"/>
  <c r="AV15" i="5"/>
  <c r="AD15" i="5"/>
  <c r="AF15" i="5" s="1"/>
  <c r="AJ15" i="5" s="1"/>
  <c r="AV14" i="5"/>
  <c r="AD14" i="5"/>
  <c r="AF14" i="5" s="1"/>
  <c r="AJ14" i="5" s="1"/>
  <c r="AV13" i="5"/>
  <c r="AD13" i="5"/>
  <c r="AF13" i="5" s="1"/>
  <c r="AJ13" i="5" s="1"/>
  <c r="AV12" i="5"/>
  <c r="AD12" i="5"/>
  <c r="AF12" i="5" s="1"/>
  <c r="AJ12" i="5" s="1"/>
  <c r="AV11" i="5"/>
  <c r="AD11" i="5"/>
  <c r="AF11" i="5" s="1"/>
  <c r="AJ11" i="5" s="1"/>
  <c r="AV10" i="5"/>
  <c r="AD10" i="5"/>
  <c r="AF10" i="5" s="1"/>
  <c r="AJ10" i="5" s="1"/>
  <c r="AV9" i="5"/>
  <c r="AD9" i="5"/>
  <c r="AF9" i="5" s="1"/>
  <c r="AJ9" i="5" s="1"/>
  <c r="AV8" i="5"/>
  <c r="AD8" i="5"/>
  <c r="AF8" i="5" s="1"/>
  <c r="AJ8" i="5" s="1"/>
  <c r="AV7" i="5"/>
  <c r="AD7" i="5"/>
  <c r="AF7" i="5" s="1"/>
  <c r="AJ7" i="5" s="1"/>
  <c r="AV6" i="5"/>
  <c r="AD6" i="5"/>
  <c r="AF6" i="5" s="1"/>
  <c r="AJ6" i="5" s="1"/>
  <c r="AV5" i="5"/>
  <c r="AD5" i="5"/>
  <c r="AF5" i="5" s="1"/>
  <c r="AJ5" i="5" s="1"/>
  <c r="AV4" i="5"/>
  <c r="AD4" i="5"/>
  <c r="AF4" i="5" s="1"/>
  <c r="AJ4" i="5" s="1"/>
  <c r="AW4" i="5" s="1"/>
  <c r="AV3" i="5"/>
  <c r="AD3" i="5"/>
  <c r="AF3" i="5" s="1"/>
  <c r="AJ3" i="5" s="1"/>
  <c r="AW21" i="5" l="1"/>
  <c r="AW23" i="5"/>
  <c r="AW27" i="5"/>
  <c r="AW29" i="5"/>
  <c r="AX29" i="5" s="1"/>
  <c r="AW31" i="5"/>
  <c r="AW33" i="5"/>
  <c r="AW6" i="5"/>
  <c r="AW8" i="5"/>
  <c r="BA8" i="5" s="1"/>
  <c r="AW10" i="5"/>
  <c r="AW12" i="5"/>
  <c r="AW14" i="5"/>
  <c r="AX14" i="5" s="1"/>
  <c r="AW16" i="5"/>
  <c r="AX16" i="5" s="1"/>
  <c r="AW18" i="5"/>
  <c r="AW20" i="5"/>
  <c r="AX2" i="5"/>
  <c r="AW3" i="5"/>
  <c r="BA3" i="5" s="1"/>
  <c r="AW5" i="5"/>
  <c r="AW7" i="5"/>
  <c r="AX7" i="5" s="1"/>
  <c r="AW9" i="5"/>
  <c r="BA9" i="5" s="1"/>
  <c r="AW11" i="5"/>
  <c r="BA11" i="5" s="1"/>
  <c r="AW13" i="5"/>
  <c r="AW15" i="5"/>
  <c r="AX15" i="5" s="1"/>
  <c r="AW17" i="5"/>
  <c r="AX17" i="5" s="1"/>
  <c r="AW19" i="5"/>
  <c r="AX19" i="5" s="1"/>
  <c r="AX34" i="5"/>
  <c r="BA34" i="5"/>
  <c r="AX33" i="5"/>
  <c r="BA33" i="5"/>
  <c r="AX32" i="5"/>
  <c r="BA32" i="5"/>
  <c r="AX31" i="5"/>
  <c r="BA31" i="5"/>
  <c r="AX30" i="5"/>
  <c r="BA30" i="5"/>
  <c r="BA29" i="5"/>
  <c r="AX28" i="5"/>
  <c r="BA28" i="5"/>
  <c r="AX27" i="5"/>
  <c r="BA27" i="5"/>
  <c r="AX26" i="5"/>
  <c r="BA26" i="5"/>
  <c r="AX24" i="5"/>
  <c r="BA24" i="5"/>
  <c r="AX23" i="5"/>
  <c r="BA23" i="5"/>
  <c r="AX22" i="5"/>
  <c r="BA22" i="5"/>
  <c r="AX21" i="5"/>
  <c r="BA21" i="5"/>
  <c r="AX20" i="5"/>
  <c r="BA20" i="5"/>
  <c r="AX18" i="5"/>
  <c r="BA18" i="5"/>
  <c r="BA16" i="5"/>
  <c r="BA15" i="5"/>
  <c r="BA14" i="5"/>
  <c r="AX13" i="5"/>
  <c r="BA13" i="5"/>
  <c r="AX12" i="5"/>
  <c r="BA12" i="5"/>
  <c r="AX11" i="5"/>
  <c r="AX10" i="5"/>
  <c r="BA10" i="5"/>
  <c r="AX9" i="5"/>
  <c r="BA7" i="5"/>
  <c r="AX6" i="5"/>
  <c r="BA6" i="5"/>
  <c r="AX5" i="5"/>
  <c r="BA5" i="5"/>
  <c r="AX4" i="5"/>
  <c r="BA4" i="5"/>
  <c r="AX3" i="5"/>
  <c r="AW35" i="5"/>
  <c r="AW25" i="5"/>
  <c r="AX8" i="5" l="1"/>
  <c r="BA17" i="5"/>
  <c r="BA19" i="5"/>
  <c r="AX35" i="5"/>
  <c r="BA35" i="5"/>
  <c r="BA25" i="5"/>
  <c r="AX2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AB1" authorId="0" shapeId="0" xr:uid="{00000000-0006-0000-0100-000001000000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 xr:uid="{00000000-0006-0000-0100-000002000000}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F1" authorId="0" shapeId="0" xr:uid="{00000000-0006-0000-0100-000003000000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 xr:uid="{00000000-0006-0000-0100-000004000000}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 xr:uid="{00000000-0006-0000-0100-000005000000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 xr:uid="{00000000-0006-0000-0100-000006000000}">
      <text>
        <r>
          <rPr>
            <sz val="11"/>
            <rFont val="Calibri"/>
            <family val="2"/>
          </rPr>
          <t>[JLA POE Price]*[DA %]</t>
        </r>
      </text>
    </comment>
    <comment ref="AN1" authorId="0" shapeId="0" xr:uid="{00000000-0006-0000-0100-000007000000}">
      <text>
        <r>
          <rPr>
            <sz val="11"/>
            <rFont val="Calibri"/>
            <family val="2"/>
          </rPr>
          <t>[JLA POE Price]*[Warehouse Charge %]</t>
        </r>
      </text>
    </comment>
    <comment ref="AP1" authorId="0" shapeId="0" xr:uid="{00000000-0006-0000-0100-000008000000}">
      <text>
        <r>
          <rPr>
            <sz val="11"/>
            <rFont val="Calibri"/>
            <family val="2"/>
          </rPr>
          <t>[JLA POE Price]*[Royalty %]</t>
        </r>
      </text>
    </comment>
    <comment ref="AR1" authorId="0" shapeId="0" xr:uid="{00000000-0006-0000-0100-000009000000}">
      <text>
        <r>
          <rPr>
            <sz val="11"/>
            <rFont val="Calibri"/>
            <family val="2"/>
          </rPr>
          <t>[FOB Cost]*[AVN %]</t>
        </r>
      </text>
    </comment>
    <comment ref="AU1" authorId="0" shapeId="0" xr:uid="{00000000-0006-0000-0100-00000A000000}">
      <text>
        <r>
          <rPr>
            <sz val="11"/>
            <rFont val="Calibri"/>
            <family val="2"/>
          </rPr>
          <t>[JLA POE Price]*[Load 3 %]</t>
        </r>
      </text>
    </comment>
    <comment ref="AV1" authorId="0" shapeId="0" xr:uid="{00000000-0006-0000-0100-00000B000000}">
      <text>
        <r>
          <rPr>
            <sz val="11"/>
            <rFont val="Calibri"/>
            <family val="2"/>
          </rPr>
          <t>[DA $]+[Warehouse Charge $]+[Royalty $]+[AVN $]+[Load 3 $]</t>
        </r>
      </text>
    </comment>
    <comment ref="AW1" authorId="0" shapeId="0" xr:uid="{00000000-0006-0000-0100-00000C000000}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 xr:uid="{00000000-0006-0000-0100-00000D000000}">
      <text>
        <r>
          <rPr>
            <sz val="11"/>
            <rFont val="Calibri"/>
            <family val="2"/>
          </rPr>
          <t>([JLA POE Price]-[LDP Cost with Load $])/[JLA POE Price]</t>
        </r>
      </text>
    </comment>
    <comment ref="BA1" authorId="0" shapeId="0" xr:uid="{00000000-0006-0000-0100-00000E000000}">
      <text>
        <r>
          <rPr>
            <sz val="11"/>
            <rFont val="Calibri"/>
            <family val="2"/>
          </rPr>
          <t>[LDP Cost with Load $]*[Total Quantity]</t>
        </r>
      </text>
    </comment>
    <comment ref="BB1" authorId="0" shapeId="0" xr:uid="{00000000-0006-0000-0100-00000F000000}">
      <text>
        <r>
          <rPr>
            <sz val="11"/>
            <rFont val="Calibri"/>
            <family val="2"/>
          </rPr>
          <t>[JLA POE Price]*[Total Quantity]</t>
        </r>
      </text>
    </comment>
  </commentList>
</comments>
</file>

<file path=xl/sharedStrings.xml><?xml version="1.0" encoding="utf-8"?>
<sst xmlns="http://schemas.openxmlformats.org/spreadsheetml/2006/main" count="514" uniqueCount="155">
  <si>
    <t>Brand</t>
  </si>
  <si>
    <t>finch + robin</t>
  </si>
  <si>
    <t>Licensor</t>
  </si>
  <si>
    <t>SHEET/SHEET SET</t>
  </si>
  <si>
    <t>Line No.</t>
  </si>
  <si>
    <t>Photo</t>
  </si>
  <si>
    <t>VIN/Art No.</t>
  </si>
  <si>
    <t>Container #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</si>
  <si>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</si>
  <si>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</si>
  <si>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</si>
  <si>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</si>
  <si>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</si>
  <si>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</si>
  <si>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</si>
  <si>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</si>
  <si>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Trim</t>
  </si>
  <si>
    <t>Item No.</t>
  </si>
  <si>
    <t>UPC</t>
  </si>
  <si>
    <t>Customer Item#</t>
  </si>
  <si>
    <t>Unit of Measure</t>
  </si>
  <si>
    <t>UCCPM Price</t>
  </si>
  <si>
    <t>FOB Cost $ (Value)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</si>
  <si>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</si>
  <si>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</si>
  <si>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</si>
  <si>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</si>
  <si>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</si>
  <si>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</si>
  <si>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</si>
  <si>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</si>
  <si>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</si>
  <si>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</si>
  <si>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</si>
  <si>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</si>
  <si>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</si>
  <si>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</si>
  <si>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</si>
  <si>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</si>
  <si>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</si>
  <si>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</si>
  <si>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</si>
  <si>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Royalty %</t>
  </si>
  <si>
    <t>Royalty $</t>
  </si>
  <si>
    <t>AVN %</t>
  </si>
  <si>
    <t>AVN $</t>
  </si>
  <si>
    <t>Load 3</t>
  </si>
  <si>
    <t>Load 3 %</t>
  </si>
  <si>
    <t>Load 3 $</t>
  </si>
  <si>
    <t>Total Load $</t>
  </si>
  <si>
    <t>LDP Cost with Load $</t>
  </si>
  <si>
    <t>JLA POE MU%</t>
  </si>
  <si>
    <t>JLA POE Dead Net Price</t>
  </si>
  <si>
    <t>Total Quantity</t>
  </si>
  <si>
    <t>Total Cost</t>
  </si>
  <si>
    <t>Total Sales</t>
  </si>
  <si>
    <t xml:space="preserve">100% Polyester Microfiber Sheet Set 6pcs </t>
  </si>
  <si>
    <t>Print Sheet Set</t>
  </si>
  <si>
    <t>100% polyester, printed brushed polyester microfiber sheets, 4" single needle hem, PVC bag with inserts</t>
  </si>
  <si>
    <t>100% polyester, printed</t>
  </si>
  <si>
    <t>TWIN
1 Flatsheet 66"W x 96"L
1 Fittedsheet 39"W x 75"L + 14"D
1 Pillowcase 20"W x 30"L</t>
  </si>
  <si>
    <t>Set</t>
  </si>
  <si>
    <t>Normal</t>
  </si>
  <si>
    <t>6302.22.2020</t>
  </si>
  <si>
    <t>FULL
1 Flatsheet 86"W x 96"L
1 Fittedsheet 54"W x 75"L + 14"D
4 Pillowcase 20"W x 30"L(4)</t>
  </si>
  <si>
    <t>QUEEN
1 Flatsheet 90"W x 102"L
1 Fittedsheet 60"W x 80"L + 14"D
4 Pillowcase 20"W x 30"L(4)</t>
  </si>
  <si>
    <t>KING
1 Flatsheet 108"W x 102"L
1 Fittedsheet 78"W x 80"L + 14"D
4 Pillowcase 20"W x 40"L(4)</t>
  </si>
  <si>
    <t>Solid Sheet Set</t>
  </si>
  <si>
    <t>100% polyester, Solid brushed polyester microfiber sheets, 4" single needle hem, PVC bag with inserts</t>
  </si>
  <si>
    <t>100% polyester, Solid</t>
  </si>
  <si>
    <t>6302.32.2040</t>
  </si>
  <si>
    <t>With 2 extra white(11-0601TCX ) pillowcases</t>
    <phoneticPr fontId="13" type="noConversion"/>
  </si>
  <si>
    <t>SOLID WHITE(11-0601TCX)</t>
    <phoneticPr fontId="13" type="noConversion"/>
  </si>
  <si>
    <t>SOLID SAGE(16-1124TCX)</t>
    <phoneticPr fontId="13" type="noConversion"/>
  </si>
  <si>
    <t>SOLID PINK(12-1310TCX)</t>
    <phoneticPr fontId="13" type="noConversion"/>
  </si>
  <si>
    <t>SOLID LILAC(13-3405TCX)</t>
    <phoneticPr fontId="13" type="noConversion"/>
  </si>
  <si>
    <t xml:space="preserve">100% Polyester Microfiber Sheet Set 6pcs </t>
    <phoneticPr fontId="13" type="noConversion"/>
  </si>
  <si>
    <t>100% Polyester Microfiber Sheet Set 3pcs</t>
    <phoneticPr fontId="13" type="noConversion"/>
  </si>
  <si>
    <t>PINK VINTAGE FLORAL</t>
    <phoneticPr fontId="13" type="noConversion"/>
  </si>
  <si>
    <t>WHITE ROCOCO FLORAL</t>
    <phoneticPr fontId="13" type="noConversion"/>
  </si>
  <si>
    <t>WHITE COASTAL STRIPE</t>
    <phoneticPr fontId="13" type="noConversion"/>
  </si>
  <si>
    <t>WHITE BLUE FLORAL</t>
    <phoneticPr fontId="13" type="noConversion"/>
  </si>
  <si>
    <t>WHITE SPRING BOUQUET</t>
    <phoneticPr fontId="13" type="noConversion"/>
  </si>
  <si>
    <t>WHITE STAMP FLORAL</t>
    <phoneticPr fontId="13" type="noConversion"/>
  </si>
  <si>
    <t>100243401FL</t>
  </si>
  <si>
    <t>100243401QN</t>
  </si>
  <si>
    <t>100243401KG</t>
  </si>
  <si>
    <t>100243402FL</t>
  </si>
  <si>
    <t>100243402QN</t>
  </si>
  <si>
    <t>100243402KG</t>
  </si>
  <si>
    <t>100243403FL</t>
  </si>
  <si>
    <t>100243403QN</t>
  </si>
  <si>
    <t>100243403KG</t>
  </si>
  <si>
    <t>100243404FL</t>
  </si>
  <si>
    <t>100243404QN</t>
  </si>
  <si>
    <t>100243404KG</t>
  </si>
  <si>
    <t>100243405FL</t>
  </si>
  <si>
    <t>100243405QN</t>
  </si>
  <si>
    <t>100243405KG</t>
  </si>
  <si>
    <t>100243406FL</t>
  </si>
  <si>
    <t>100243406QN</t>
  </si>
  <si>
    <t>100243406KG</t>
  </si>
  <si>
    <t>100243407TW</t>
  </si>
  <si>
    <t>100243407FL</t>
  </si>
  <si>
    <t>100243407QN</t>
  </si>
  <si>
    <t>100243407KG</t>
  </si>
  <si>
    <t>100243408TW</t>
  </si>
  <si>
    <t>100243408FL</t>
  </si>
  <si>
    <t>100243408QN</t>
  </si>
  <si>
    <t>100243408KG</t>
  </si>
  <si>
    <t>100243409TW</t>
  </si>
  <si>
    <t>100243409FL</t>
  </si>
  <si>
    <t>100243409QN</t>
  </si>
  <si>
    <t>100243409KG</t>
  </si>
  <si>
    <t>100243410TW</t>
  </si>
  <si>
    <t>100243410FL</t>
  </si>
  <si>
    <t>100243410QN</t>
  </si>
  <si>
    <t>100243410KG</t>
  </si>
  <si>
    <t>FULL
1 Flatsheet 86"W x 96"L
1 Fittedsheet 54"W x 75"L + 14"D
4 Pillowcase 20"W x 30"L(4)</t>
    <phoneticPr fontId="13" type="noConversion"/>
  </si>
  <si>
    <t>TWIN
1 Flatsheet 66"W x 96"L
1 Fittedsheet 39"W x 75"L + 14"D
1 Pillowcase 20"W x 30"L</t>
    <phoneticPr fontId="13" type="noConversion"/>
  </si>
  <si>
    <t>KING
1 Flatsheet 108"W x 102"L
1 Fittedsheet 78"W x 80"L + 14"D
4 Pillowcase 20"W x 40"L(4)</t>
    <phoneticPr fontId="13" type="noConversion"/>
  </si>
  <si>
    <t>MST20-6609</t>
  </si>
  <si>
    <t>MST20-6610</t>
  </si>
  <si>
    <t>MST20-6611</t>
  </si>
  <si>
    <t>MST20-6612</t>
  </si>
  <si>
    <t>MST20-6613</t>
  </si>
  <si>
    <t>MST20-6614</t>
  </si>
  <si>
    <t>MST20-6615</t>
  </si>
  <si>
    <t>MST20-6616</t>
  </si>
  <si>
    <t>MST20-6617</t>
  </si>
  <si>
    <t>MST20-6618</t>
  </si>
  <si>
    <t>MST20-6619</t>
  </si>
  <si>
    <t>MST20-6620</t>
  </si>
  <si>
    <t>MST20-6621</t>
  </si>
  <si>
    <t>MST20-6622</t>
  </si>
  <si>
    <t>MST20-6623</t>
  </si>
  <si>
    <t>MST20-6624</t>
  </si>
  <si>
    <t>MST20-6625</t>
  </si>
  <si>
    <t>MST20-6626</t>
  </si>
  <si>
    <t>MST20-6627</t>
  </si>
  <si>
    <t>MST20-6628</t>
  </si>
  <si>
    <t>MST20-6629</t>
  </si>
  <si>
    <t>MST20-6630</t>
  </si>
  <si>
    <t>MST20-6631</t>
  </si>
  <si>
    <t>MST20-6632</t>
  </si>
  <si>
    <t>MST20-6633</t>
  </si>
  <si>
    <t>MST20-6634</t>
  </si>
  <si>
    <t>MST20-6635</t>
  </si>
  <si>
    <t>MST20-6636</t>
  </si>
  <si>
    <t>MST20-6637</t>
  </si>
  <si>
    <t>MST20-6638</t>
  </si>
  <si>
    <t>MST20-6639</t>
  </si>
  <si>
    <t>MST20-6640</t>
  </si>
  <si>
    <t>MST20-6641</t>
  </si>
  <si>
    <t>MST20-6642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</si>
</sst>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76" formatCode="_ &quot;￥&quot;* #,##0.00_ ;_ &quot;￥&quot;* \-#,##0.00_ ;_ &quot;￥&quot;* &quot;-&quot;??_ ;_ @_ "/>
    <numFmt numFmtId="177" formatCode="_(&quot;$&quot;* #,##0.00_);_(&quot;$&quot;* \(#,##0.00\);_(&quot;$&quot;* &quot;-&quot;??_);_(@_)"/>
    <numFmt numFmtId="178" formatCode="[$-409]dd/mmm/yy;@"/>
    <numFmt numFmtId="179" formatCode="_-[$$-409]* #,##0.00_ ;_-[$$-409]* \-#,##0.00\ ;_-[$$-409]* &quot;-&quot;??_ ;_-@_ "/>
    <numFmt numFmtId="180" formatCode="_(* #,##0.00_);_(* \(#,##0.00\);_(* &quot;-&quot;??_);_(@_)"/>
    <numFmt numFmtId="181" formatCode="_ &quot;Rs.&quot;\ * #,##0.00_ ;_ &quot;Rs.&quot;\ * \-#,##0.00_ ;_ &quot;Rs.&quot;\ * &quot;-&quot;??_ ;_ @_ "/>
    <numFmt numFmtId="182" formatCode="_ \¥* #,##0.00_ ;_ \¥* \-#,##0.00_ ;_ \¥* &quot;-&quot;??_ ;_ @_ "/>
    <numFmt numFmtId="183" formatCode="&quot;$&quot;#,##0.00"/>
    <numFmt numFmtId="185" formatCode="0.0000"/>
    <numFmt numFmtId="192" formatCode="0.0%"/>
    <numFmt numFmtId="193" formatCode="0_);\(0\)"/>
    <numFmt numFmtId="194" formatCode="0.0"/>
    <numFmt numFmtId="195" formatCode="0.000"/>
    <numFmt numFmtId="196" formatCode="[$$-409]#,##0.00;\-[$$-409]#,##0.00"/>
  </numFmts>
  <fonts count="14" x14ac:knownFonts="1">
    <font>
      <sz val="11"/>
      <name val="Calibri"/>
      <charset val="134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color theme="1"/>
      <name val="等线"/>
      <family val="3"/>
      <charset val="134"/>
      <scheme val="minor"/>
    </font>
    <font>
      <b/>
      <sz val="10"/>
      <color indexed="12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0"/>
      <color indexed="8"/>
      <name val="Calibri"/>
      <family val="2"/>
    </font>
    <font>
      <b/>
      <i/>
      <sz val="10"/>
      <name val="Calibri"/>
      <family val="2"/>
    </font>
    <font>
      <sz val="12"/>
      <name val="宋体"/>
      <family val="3"/>
      <charset val="134"/>
    </font>
    <font>
      <sz val="11"/>
      <name val="Calibri"/>
      <family val="2"/>
    </font>
    <font>
      <sz val="9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476">
    <xf numFmtId="0" fontId="0" fillId="0" borderId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2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181" fontId="1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2" fontId="12" fillId="0" borderId="0" applyFont="0" applyFill="0" applyBorder="0" applyAlignment="0" applyProtection="0">
      <alignment vertical="center"/>
    </xf>
    <xf numFmtId="182" fontId="12" fillId="0" borderId="0" applyFont="0" applyFill="0" applyBorder="0" applyAlignment="0" applyProtection="0">
      <alignment vertical="center"/>
    </xf>
    <xf numFmtId="182" fontId="12" fillId="0" borderId="0" applyFont="0" applyFill="0" applyBorder="0" applyAlignment="0" applyProtection="0">
      <alignment vertical="center"/>
    </xf>
    <xf numFmtId="182" fontId="12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2" fontId="12" fillId="0" borderId="0" applyFont="0" applyFill="0" applyBorder="0" applyAlignment="0" applyProtection="0">
      <alignment vertical="center"/>
    </xf>
    <xf numFmtId="182" fontId="12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6" fontId="5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7" fillId="0" borderId="1" xfId="133" applyFont="1" applyBorder="1" applyAlignment="1">
      <alignment horizontal="left" vertical="center" wrapText="1"/>
    </xf>
    <xf numFmtId="0" fontId="7" fillId="0" borderId="4" xfId="133" applyFont="1" applyBorder="1" applyAlignment="1">
      <alignment horizontal="left" vertical="center" wrapText="1"/>
    </xf>
    <xf numFmtId="0" fontId="12" fillId="0" borderId="0" xfId="3"/>
    <xf numFmtId="0" fontId="12" fillId="0" borderId="0" xfId="3" applyAlignment="1">
      <alignment horizontal="center" wrapText="1"/>
    </xf>
    <xf numFmtId="0" fontId="12" fillId="0" borderId="0" xfId="3" applyAlignment="1">
      <alignment wrapText="1"/>
    </xf>
    <xf numFmtId="183" fontId="12" fillId="0" borderId="0" xfId="3" applyNumberFormat="1" applyAlignment="1">
      <alignment wrapText="1"/>
    </xf>
    <xf numFmtId="194" fontId="12" fillId="0" borderId="0" xfId="3" applyNumberFormat="1" applyAlignment="1">
      <alignment wrapText="1"/>
    </xf>
    <xf numFmtId="2" fontId="12" fillId="0" borderId="0" xfId="3" applyNumberFormat="1" applyAlignment="1">
      <alignment wrapText="1"/>
    </xf>
    <xf numFmtId="1" fontId="12" fillId="0" borderId="0" xfId="3" applyNumberFormat="1" applyAlignment="1">
      <alignment wrapText="1"/>
    </xf>
    <xf numFmtId="195" fontId="12" fillId="0" borderId="0" xfId="3" applyNumberFormat="1" applyAlignment="1">
      <alignment wrapText="1"/>
    </xf>
    <xf numFmtId="10" fontId="12" fillId="0" borderId="0" xfId="3" applyNumberFormat="1" applyAlignment="1">
      <alignment wrapText="1"/>
    </xf>
    <xf numFmtId="0" fontId="4" fillId="0" borderId="1" xfId="3" applyFont="1" applyBorder="1" applyAlignment="1">
      <alignment horizontal="left" wrapText="1"/>
    </xf>
    <xf numFmtId="0" fontId="4" fillId="6" borderId="1" xfId="3" applyFont="1" applyFill="1" applyBorder="1" applyAlignment="1">
      <alignment horizontal="left" wrapText="1"/>
    </xf>
    <xf numFmtId="0" fontId="10" fillId="6" borderId="1" xfId="3" applyFont="1" applyFill="1" applyBorder="1" applyAlignment="1">
      <alignment horizontal="left" wrapText="1"/>
    </xf>
    <xf numFmtId="0" fontId="10" fillId="4" borderId="1" xfId="3" applyFont="1" applyFill="1" applyBorder="1" applyAlignment="1">
      <alignment horizontal="left" wrapText="1"/>
    </xf>
    <xf numFmtId="0" fontId="4" fillId="4" borderId="1" xfId="3" applyFont="1" applyFill="1" applyBorder="1" applyAlignment="1">
      <alignment horizontal="left" wrapText="1"/>
    </xf>
    <xf numFmtId="183" fontId="4" fillId="5" borderId="0" xfId="3" applyNumberFormat="1" applyFont="1" applyFill="1" applyAlignment="1">
      <alignment horizontal="left" wrapText="1"/>
    </xf>
    <xf numFmtId="183" fontId="4" fillId="7" borderId="2" xfId="3" applyNumberFormat="1" applyFont="1" applyFill="1" applyBorder="1" applyAlignment="1">
      <alignment horizontal="left" wrapText="1"/>
    </xf>
    <xf numFmtId="0" fontId="10" fillId="0" borderId="1" xfId="3" applyFont="1" applyBorder="1" applyAlignment="1">
      <alignment horizontal="left" wrapText="1"/>
    </xf>
    <xf numFmtId="194" fontId="4" fillId="0" borderId="1" xfId="3" applyNumberFormat="1" applyFont="1" applyBorder="1" applyAlignment="1">
      <alignment horizontal="left" wrapText="1"/>
    </xf>
    <xf numFmtId="2" fontId="4" fillId="0" borderId="1" xfId="3" applyNumberFormat="1" applyFont="1" applyBorder="1" applyAlignment="1">
      <alignment horizontal="left" wrapText="1"/>
    </xf>
    <xf numFmtId="1" fontId="4" fillId="0" borderId="1" xfId="3" applyNumberFormat="1" applyFont="1" applyBorder="1" applyAlignment="1">
      <alignment horizontal="left" wrapText="1"/>
    </xf>
    <xf numFmtId="195" fontId="6" fillId="0" borderId="1" xfId="4" applyNumberFormat="1" applyFont="1" applyBorder="1" applyAlignment="1">
      <alignment horizontal="left" wrapText="1"/>
    </xf>
    <xf numFmtId="2" fontId="4" fillId="0" borderId="1" xfId="4" applyNumberFormat="1" applyFont="1" applyBorder="1" applyAlignment="1">
      <alignment horizontal="left" wrapText="1"/>
    </xf>
    <xf numFmtId="1" fontId="6" fillId="0" borderId="1" xfId="4" applyNumberFormat="1" applyFont="1" applyBorder="1" applyAlignment="1">
      <alignment horizontal="left" wrapText="1"/>
    </xf>
    <xf numFmtId="183" fontId="6" fillId="0" borderId="1" xfId="4" applyNumberFormat="1" applyFont="1" applyBorder="1" applyAlignment="1">
      <alignment horizontal="left" wrapText="1"/>
    </xf>
    <xf numFmtId="10" fontId="4" fillId="0" borderId="1" xfId="3" applyNumberFormat="1" applyFont="1" applyBorder="1" applyAlignment="1">
      <alignment horizontal="left" wrapText="1"/>
    </xf>
    <xf numFmtId="183" fontId="6" fillId="4" borderId="1" xfId="4" applyNumberFormat="1" applyFont="1" applyFill="1" applyBorder="1" applyAlignment="1">
      <alignment horizontal="left" wrapText="1"/>
    </xf>
    <xf numFmtId="183" fontId="4" fillId="0" borderId="1" xfId="4" applyNumberFormat="1" applyFont="1" applyBorder="1" applyAlignment="1">
      <alignment horizontal="left" wrapText="1"/>
    </xf>
    <xf numFmtId="183" fontId="6" fillId="2" borderId="1" xfId="4" applyNumberFormat="1" applyFont="1" applyFill="1" applyBorder="1" applyAlignment="1">
      <alignment horizontal="left" wrapText="1"/>
    </xf>
    <xf numFmtId="10" fontId="6" fillId="2" borderId="1" xfId="4" applyNumberFormat="1" applyFont="1" applyFill="1" applyBorder="1" applyAlignment="1">
      <alignment horizontal="left" wrapText="1"/>
    </xf>
    <xf numFmtId="183" fontId="4" fillId="8" borderId="1" xfId="4" applyNumberFormat="1" applyFont="1" applyFill="1" applyBorder="1" applyAlignment="1">
      <alignment horizontal="left" wrapText="1"/>
    </xf>
    <xf numFmtId="0" fontId="3" fillId="0" borderId="1" xfId="3" applyFont="1" applyBorder="1" applyAlignment="1">
      <alignment horizontal="left"/>
    </xf>
    <xf numFmtId="196" fontId="3" fillId="0" borderId="1" xfId="3" applyNumberFormat="1" applyFont="1" applyBorder="1" applyAlignment="1">
      <alignment horizontal="left"/>
    </xf>
    <xf numFmtId="0" fontId="3" fillId="0" borderId="1" xfId="3" applyFont="1" applyBorder="1" applyAlignment="1">
      <alignment horizontal="left" wrapText="1"/>
    </xf>
    <xf numFmtId="0" fontId="3" fillId="0" borderId="1" xfId="7" applyFont="1" applyBorder="1" applyAlignment="1">
      <alignment horizontal="left" wrapText="1"/>
    </xf>
    <xf numFmtId="193" fontId="8" fillId="0" borderId="1" xfId="3" applyNumberFormat="1" applyFont="1" applyBorder="1" applyAlignment="1">
      <alignment horizontal="left"/>
    </xf>
    <xf numFmtId="49" fontId="8" fillId="0" borderId="5" xfId="0" applyNumberFormat="1" applyFont="1" applyBorder="1" applyAlignment="1" applyProtection="1">
      <alignment horizontal="left" wrapText="1"/>
      <protection locked="0"/>
    </xf>
    <xf numFmtId="183" fontId="3" fillId="0" borderId="2" xfId="3" applyNumberFormat="1" applyFont="1" applyBorder="1" applyAlignment="1">
      <alignment horizontal="left" wrapText="1"/>
    </xf>
    <xf numFmtId="0" fontId="9" fillId="3" borderId="3" xfId="166" applyFont="1" applyFill="1" applyBorder="1" applyAlignment="1">
      <alignment horizontal="left" wrapText="1"/>
    </xf>
    <xf numFmtId="0" fontId="9" fillId="3" borderId="1" xfId="166" applyFont="1" applyFill="1" applyBorder="1" applyAlignment="1">
      <alignment horizontal="left" wrapText="1"/>
    </xf>
    <xf numFmtId="1" fontId="9" fillId="3" borderId="1" xfId="166" applyNumberFormat="1" applyFont="1" applyFill="1" applyBorder="1" applyAlignment="1">
      <alignment horizontal="left" wrapText="1"/>
    </xf>
    <xf numFmtId="2" fontId="3" fillId="0" borderId="1" xfId="3" applyNumberFormat="1" applyFont="1" applyBorder="1" applyAlignment="1">
      <alignment horizontal="left"/>
    </xf>
    <xf numFmtId="1" fontId="3" fillId="0" borderId="1" xfId="3" applyNumberFormat="1" applyFont="1" applyBorder="1" applyAlignment="1">
      <alignment horizontal="left"/>
    </xf>
    <xf numFmtId="185" fontId="3" fillId="9" borderId="1" xfId="3" applyNumberFormat="1" applyFont="1" applyFill="1" applyBorder="1" applyAlignment="1">
      <alignment horizontal="left"/>
    </xf>
    <xf numFmtId="1" fontId="3" fillId="9" borderId="1" xfId="3" applyNumberFormat="1" applyFont="1" applyFill="1" applyBorder="1" applyAlignment="1">
      <alignment horizontal="left"/>
    </xf>
    <xf numFmtId="3" fontId="3" fillId="0" borderId="1" xfId="3" applyNumberFormat="1" applyFont="1" applyBorder="1" applyAlignment="1">
      <alignment horizontal="left"/>
    </xf>
    <xf numFmtId="183" fontId="3" fillId="9" borderId="1" xfId="3" applyNumberFormat="1" applyFont="1" applyFill="1" applyBorder="1" applyAlignment="1">
      <alignment horizontal="left"/>
    </xf>
    <xf numFmtId="0" fontId="8" fillId="0" borderId="4" xfId="243" applyFont="1" applyBorder="1" applyAlignment="1">
      <alignment horizontal="left" wrapText="1"/>
    </xf>
    <xf numFmtId="192" fontId="3" fillId="0" borderId="1" xfId="3" applyNumberFormat="1" applyFont="1" applyBorder="1" applyAlignment="1">
      <alignment horizontal="left"/>
    </xf>
    <xf numFmtId="10" fontId="3" fillId="0" borderId="1" xfId="3" applyNumberFormat="1" applyFont="1" applyBorder="1" applyAlignment="1">
      <alignment horizontal="left"/>
    </xf>
    <xf numFmtId="183" fontId="3" fillId="0" borderId="1" xfId="3" applyNumberFormat="1" applyFont="1" applyBorder="1" applyAlignment="1">
      <alignment horizontal="left"/>
    </xf>
    <xf numFmtId="10" fontId="3" fillId="9" borderId="1" xfId="8" applyNumberFormat="1" applyFont="1" applyFill="1" applyBorder="1" applyAlignment="1">
      <alignment horizontal="left"/>
    </xf>
    <xf numFmtId="183" fontId="8" fillId="0" borderId="1" xfId="3" applyNumberFormat="1" applyFont="1" applyBorder="1" applyAlignment="1">
      <alignment horizontal="left"/>
    </xf>
    <xf numFmtId="0" fontId="12" fillId="4" borderId="1" xfId="165" applyFill="1" applyBorder="1" applyAlignment="1">
      <alignment wrapText="1"/>
    </xf>
  </cellXfs>
  <cellStyles count="476">
    <cellStyle name="Currency 2 2 2" xfId="1" xr:uid="{00000000-0005-0000-0000-000031000000}"/>
    <cellStyle name="Currency_West End Quote Sheet for Fred Meyer20090804-Hellen" xfId="2" xr:uid="{00000000-0005-0000-0000-000032000000}"/>
    <cellStyle name="Normal 2" xfId="3" xr:uid="{00000000-0005-0000-0000-000033000000}"/>
    <cellStyle name="Normal 2 18 2" xfId="4" xr:uid="{00000000-0005-0000-0000-000034000000}"/>
    <cellStyle name="Normal 35" xfId="5" xr:uid="{00000000-0005-0000-0000-000035000000}"/>
    <cellStyle name="Normal_HSN-micro fiber comforter set  duvet set and sheet set11-29-2010" xfId="6" xr:uid="{00000000-0005-0000-0000-000036000000}"/>
    <cellStyle name="Normal_Sheet1" xfId="7" xr:uid="{00000000-0005-0000-0000-00003B000000}"/>
    <cellStyle name="Percent 2" xfId="8" xr:uid="{00000000-0005-0000-0000-00003D000000}"/>
    <cellStyle name="Percent 2 2 2" xfId="9" xr:uid="{00000000-0005-0000-0000-00003E000000}"/>
    <cellStyle name="Style 1" xfId="10" xr:uid="{00000000-0005-0000-0000-00003F000000}"/>
    <cellStyle name="百分比 2" xfId="248" xr:uid="{00000000-0005-0000-0000-00002E010000}"/>
    <cellStyle name="百分比 3" xfId="249" xr:uid="{00000000-0005-0000-0000-00002F010000}"/>
    <cellStyle name="百分比 3 2" xfId="250" xr:uid="{00000000-0005-0000-0000-000030010000}"/>
    <cellStyle name="百分比 3 3" xfId="251" xr:uid="{00000000-0005-0000-0000-000031010000}"/>
    <cellStyle name="百分比 3 3 2" xfId="252" xr:uid="{00000000-0005-0000-0000-000032010000}"/>
    <cellStyle name="百分比 3 3 2 2" xfId="253" xr:uid="{00000000-0005-0000-0000-000033010000}"/>
    <cellStyle name="百分比 3 3 2 2 2" xfId="254" xr:uid="{00000000-0005-0000-0000-000034010000}"/>
    <cellStyle name="百分比 3 3 2 2 2 2" xfId="255" xr:uid="{00000000-0005-0000-0000-000035010000}"/>
    <cellStyle name="百分比 3 3 2 2 3" xfId="256" xr:uid="{00000000-0005-0000-0000-000036010000}"/>
    <cellStyle name="百分比 3 3 2 3" xfId="257" xr:uid="{00000000-0005-0000-0000-000037010000}"/>
    <cellStyle name="百分比 3 3 2 3 2" xfId="258" xr:uid="{00000000-0005-0000-0000-000038010000}"/>
    <cellStyle name="百分比 3 3 2 4" xfId="259" xr:uid="{00000000-0005-0000-0000-000039010000}"/>
    <cellStyle name="百分比 3 3 3" xfId="260" xr:uid="{00000000-0005-0000-0000-00003A010000}"/>
    <cellStyle name="百分比 3 3 3 2" xfId="261" xr:uid="{00000000-0005-0000-0000-00003B010000}"/>
    <cellStyle name="百分比 3 3 3 2 2" xfId="262" xr:uid="{00000000-0005-0000-0000-00003C010000}"/>
    <cellStyle name="百分比 3 3 3 3" xfId="263" xr:uid="{00000000-0005-0000-0000-00003D010000}"/>
    <cellStyle name="百分比 3 3 4" xfId="264" xr:uid="{00000000-0005-0000-0000-00003E010000}"/>
    <cellStyle name="百分比 3 3 4 2" xfId="265" xr:uid="{00000000-0005-0000-0000-00003F010000}"/>
    <cellStyle name="百分比 3 3 5" xfId="266" xr:uid="{00000000-0005-0000-0000-000040010000}"/>
    <cellStyle name="百分比 3 4" xfId="267" xr:uid="{00000000-0005-0000-0000-000041010000}"/>
    <cellStyle name="百分比 3 4 2" xfId="268" xr:uid="{00000000-0005-0000-0000-000042010000}"/>
    <cellStyle name="百分比 3 4 2 2" xfId="269" xr:uid="{00000000-0005-0000-0000-000043010000}"/>
    <cellStyle name="百分比 3 4 2 2 2" xfId="270" xr:uid="{00000000-0005-0000-0000-000044010000}"/>
    <cellStyle name="百分比 3 4 2 3" xfId="271" xr:uid="{00000000-0005-0000-0000-000045010000}"/>
    <cellStyle name="百分比 3 4 3" xfId="272" xr:uid="{00000000-0005-0000-0000-000046010000}"/>
    <cellStyle name="百分比 3 4 3 2" xfId="273" xr:uid="{00000000-0005-0000-0000-000047010000}"/>
    <cellStyle name="百分比 3 4 4" xfId="274" xr:uid="{00000000-0005-0000-0000-000048010000}"/>
    <cellStyle name="百分比 3 5" xfId="275" xr:uid="{00000000-0005-0000-0000-000049010000}"/>
    <cellStyle name="百分比 3 5 2" xfId="276" xr:uid="{00000000-0005-0000-0000-00004A010000}"/>
    <cellStyle name="百分比 3 5 2 2" xfId="277" xr:uid="{00000000-0005-0000-0000-00004B010000}"/>
    <cellStyle name="百分比 3 5 3" xfId="278" xr:uid="{00000000-0005-0000-0000-00004C010000}"/>
    <cellStyle name="百分比 3 6" xfId="279" xr:uid="{00000000-0005-0000-0000-00004D010000}"/>
    <cellStyle name="百分比 3 6 2" xfId="280" xr:uid="{00000000-0005-0000-0000-00004E010000}"/>
    <cellStyle name="百分比 3 7" xfId="281" xr:uid="{00000000-0005-0000-0000-00004F010000}"/>
    <cellStyle name="百分比 4" xfId="282" xr:uid="{00000000-0005-0000-0000-000050010000}"/>
    <cellStyle name="百分比 5" xfId="283" xr:uid="{00000000-0005-0000-0000-000051010000}"/>
    <cellStyle name="百分比 5 2" xfId="284" xr:uid="{00000000-0005-0000-0000-000052010000}"/>
    <cellStyle name="百分比 5 2 2" xfId="285" xr:uid="{00000000-0005-0000-0000-000053010000}"/>
    <cellStyle name="百分比 5 2 2 2" xfId="286" xr:uid="{00000000-0005-0000-0000-000054010000}"/>
    <cellStyle name="百分比 5 2 2 2 2" xfId="287" xr:uid="{00000000-0005-0000-0000-000055010000}"/>
    <cellStyle name="百分比 5 2 2 2 2 2" xfId="288" xr:uid="{00000000-0005-0000-0000-000056010000}"/>
    <cellStyle name="百分比 5 2 2 2 2 2 2" xfId="289" xr:uid="{00000000-0005-0000-0000-000057010000}"/>
    <cellStyle name="百分比 5 2 2 2 2 3" xfId="290" xr:uid="{00000000-0005-0000-0000-000058010000}"/>
    <cellStyle name="百分比 5 2 2 2 3" xfId="291" xr:uid="{00000000-0005-0000-0000-000059010000}"/>
    <cellStyle name="百分比 5 2 2 2 3 2" xfId="292" xr:uid="{00000000-0005-0000-0000-00005A010000}"/>
    <cellStyle name="百分比 5 2 2 2 4" xfId="293" xr:uid="{00000000-0005-0000-0000-00005B010000}"/>
    <cellStyle name="百分比 5 2 2 3" xfId="294" xr:uid="{00000000-0005-0000-0000-00005C010000}"/>
    <cellStyle name="百分比 5 2 2 3 2" xfId="295" xr:uid="{00000000-0005-0000-0000-00005D010000}"/>
    <cellStyle name="百分比 5 2 2 3 2 2" xfId="296" xr:uid="{00000000-0005-0000-0000-00005E010000}"/>
    <cellStyle name="百分比 5 2 2 3 3" xfId="297" xr:uid="{00000000-0005-0000-0000-00005F010000}"/>
    <cellStyle name="百分比 5 2 2 4" xfId="298" xr:uid="{00000000-0005-0000-0000-000060010000}"/>
    <cellStyle name="百分比 5 2 2 4 2" xfId="299" xr:uid="{00000000-0005-0000-0000-000061010000}"/>
    <cellStyle name="百分比 5 2 2 5" xfId="300" xr:uid="{00000000-0005-0000-0000-000062010000}"/>
    <cellStyle name="百分比 5 2 3" xfId="301" xr:uid="{00000000-0005-0000-0000-000063010000}"/>
    <cellStyle name="百分比 5 2 3 2" xfId="302" xr:uid="{00000000-0005-0000-0000-000064010000}"/>
    <cellStyle name="百分比 5 2 3 2 2" xfId="303" xr:uid="{00000000-0005-0000-0000-000065010000}"/>
    <cellStyle name="百分比 5 2 3 2 2 2" xfId="304" xr:uid="{00000000-0005-0000-0000-000066010000}"/>
    <cellStyle name="百分比 5 2 3 2 3" xfId="305" xr:uid="{00000000-0005-0000-0000-000067010000}"/>
    <cellStyle name="百分比 5 2 3 3" xfId="306" xr:uid="{00000000-0005-0000-0000-000068010000}"/>
    <cellStyle name="百分比 5 2 3 3 2" xfId="307" xr:uid="{00000000-0005-0000-0000-000069010000}"/>
    <cellStyle name="百分比 5 2 3 4" xfId="308" xr:uid="{00000000-0005-0000-0000-00006A010000}"/>
    <cellStyle name="百分比 5 2 4" xfId="309" xr:uid="{00000000-0005-0000-0000-00006B010000}"/>
    <cellStyle name="百分比 5 2 4 2" xfId="310" xr:uid="{00000000-0005-0000-0000-00006C010000}"/>
    <cellStyle name="百分比 5 2 4 2 2" xfId="311" xr:uid="{00000000-0005-0000-0000-00006D010000}"/>
    <cellStyle name="百分比 5 2 4 3" xfId="312" xr:uid="{00000000-0005-0000-0000-00006E010000}"/>
    <cellStyle name="百分比 5 2 5" xfId="313" xr:uid="{00000000-0005-0000-0000-00006F010000}"/>
    <cellStyle name="百分比 5 2 5 2" xfId="314" xr:uid="{00000000-0005-0000-0000-000070010000}"/>
    <cellStyle name="百分比 5 2 6" xfId="315" xr:uid="{00000000-0005-0000-0000-000071010000}"/>
    <cellStyle name="百分比 5 3" xfId="316" xr:uid="{00000000-0005-0000-0000-000072010000}"/>
    <cellStyle name="百分比 5 3 2" xfId="317" xr:uid="{00000000-0005-0000-0000-000073010000}"/>
    <cellStyle name="百分比 5 3 2 2" xfId="318" xr:uid="{00000000-0005-0000-0000-000074010000}"/>
    <cellStyle name="百分比 5 3 2 2 2" xfId="319" xr:uid="{00000000-0005-0000-0000-000075010000}"/>
    <cellStyle name="百分比 5 3 2 2 2 2" xfId="320" xr:uid="{00000000-0005-0000-0000-000076010000}"/>
    <cellStyle name="百分比 5 3 2 2 3" xfId="321" xr:uid="{00000000-0005-0000-0000-000077010000}"/>
    <cellStyle name="百分比 5 3 2 3" xfId="322" xr:uid="{00000000-0005-0000-0000-000078010000}"/>
    <cellStyle name="百分比 5 3 2 3 2" xfId="323" xr:uid="{00000000-0005-0000-0000-000079010000}"/>
    <cellStyle name="百分比 5 3 2 4" xfId="324" xr:uid="{00000000-0005-0000-0000-00007A010000}"/>
    <cellStyle name="百分比 5 3 3" xfId="325" xr:uid="{00000000-0005-0000-0000-00007B010000}"/>
    <cellStyle name="百分比 5 3 3 2" xfId="326" xr:uid="{00000000-0005-0000-0000-00007C010000}"/>
    <cellStyle name="百分比 5 3 3 2 2" xfId="327" xr:uid="{00000000-0005-0000-0000-00007D010000}"/>
    <cellStyle name="百分比 5 3 3 3" xfId="328" xr:uid="{00000000-0005-0000-0000-00007E010000}"/>
    <cellStyle name="百分比 5 3 4" xfId="329" xr:uid="{00000000-0005-0000-0000-00007F010000}"/>
    <cellStyle name="百分比 5 3 4 2" xfId="330" xr:uid="{00000000-0005-0000-0000-000080010000}"/>
    <cellStyle name="百分比 5 3 5" xfId="331" xr:uid="{00000000-0005-0000-0000-000081010000}"/>
    <cellStyle name="百分比 5 4" xfId="332" xr:uid="{00000000-0005-0000-0000-000082010000}"/>
    <cellStyle name="百分比 5 4 2" xfId="333" xr:uid="{00000000-0005-0000-0000-000083010000}"/>
    <cellStyle name="百分比 5 4 2 2" xfId="334" xr:uid="{00000000-0005-0000-0000-000084010000}"/>
    <cellStyle name="百分比 5 4 2 2 2" xfId="335" xr:uid="{00000000-0005-0000-0000-000085010000}"/>
    <cellStyle name="百分比 5 4 2 3" xfId="336" xr:uid="{00000000-0005-0000-0000-000086010000}"/>
    <cellStyle name="百分比 5 4 3" xfId="337" xr:uid="{00000000-0005-0000-0000-000087010000}"/>
    <cellStyle name="百分比 5 4 3 2" xfId="338" xr:uid="{00000000-0005-0000-0000-000088010000}"/>
    <cellStyle name="百分比 5 4 4" xfId="339" xr:uid="{00000000-0005-0000-0000-000089010000}"/>
    <cellStyle name="百分比 5 5" xfId="340" xr:uid="{00000000-0005-0000-0000-00008A010000}"/>
    <cellStyle name="百分比 5 5 2" xfId="341" xr:uid="{00000000-0005-0000-0000-00008B010000}"/>
    <cellStyle name="百分比 5 5 2 2" xfId="342" xr:uid="{00000000-0005-0000-0000-00008C010000}"/>
    <cellStyle name="百分比 5 5 3" xfId="343" xr:uid="{00000000-0005-0000-0000-00008D010000}"/>
    <cellStyle name="百分比 5 6" xfId="344" xr:uid="{00000000-0005-0000-0000-00008E010000}"/>
    <cellStyle name="百分比 5 6 2" xfId="345" xr:uid="{00000000-0005-0000-0000-00008F010000}"/>
    <cellStyle name="百分比 5 7" xfId="346" xr:uid="{00000000-0005-0000-0000-000090010000}"/>
    <cellStyle name="百分比 6" xfId="347" xr:uid="{00000000-0005-0000-0000-000091010000}"/>
    <cellStyle name="百分比 6 2" xfId="348" xr:uid="{00000000-0005-0000-0000-000092010000}"/>
    <cellStyle name="百分比 6 2 2" xfId="349" xr:uid="{00000000-0005-0000-0000-000093010000}"/>
    <cellStyle name="百分比 6 2 2 2" xfId="350" xr:uid="{00000000-0005-0000-0000-000094010000}"/>
    <cellStyle name="百分比 6 2 3" xfId="351" xr:uid="{00000000-0005-0000-0000-000095010000}"/>
    <cellStyle name="百分比 6 3" xfId="352" xr:uid="{00000000-0005-0000-0000-000096010000}"/>
    <cellStyle name="百分比 6 3 2" xfId="353" xr:uid="{00000000-0005-0000-0000-000097010000}"/>
    <cellStyle name="百分比 6 4" xfId="354" xr:uid="{00000000-0005-0000-0000-000098010000}"/>
    <cellStyle name="百分比 7" xfId="355" xr:uid="{00000000-0005-0000-0000-000099010000}"/>
    <cellStyle name="百分比 7 2" xfId="356" xr:uid="{00000000-0005-0000-0000-00009A010000}"/>
    <cellStyle name="百分比 7 2 2" xfId="357" xr:uid="{00000000-0005-0000-0000-00009B010000}"/>
    <cellStyle name="百分比 7 3" xfId="358" xr:uid="{00000000-0005-0000-0000-00009C010000}"/>
    <cellStyle name="百分比 8" xfId="359" xr:uid="{00000000-0005-0000-0000-00009D010000}"/>
    <cellStyle name="常规" xfId="0" builtinId="0"/>
    <cellStyle name="常规 16" xfId="132" xr:uid="{00000000-0005-0000-0000-0000B9000000}"/>
    <cellStyle name="常规 17 2 3" xfId="133" xr:uid="{00000000-0005-0000-0000-0000BA000000}"/>
    <cellStyle name="常规 17 2 3 2" xfId="134" xr:uid="{00000000-0005-0000-0000-0000BB000000}"/>
    <cellStyle name="常规 17 2 3 2 2" xfId="135" xr:uid="{00000000-0005-0000-0000-0000BC000000}"/>
    <cellStyle name="常规 17 2 3 2 2 2" xfId="136" xr:uid="{00000000-0005-0000-0000-0000BD000000}"/>
    <cellStyle name="常规 17 2 3 2 2 2 2" xfId="137" xr:uid="{00000000-0005-0000-0000-0000BE000000}"/>
    <cellStyle name="常规 17 2 3 2 2 2 2 2" xfId="138" xr:uid="{00000000-0005-0000-0000-0000BF000000}"/>
    <cellStyle name="常规 17 2 3 2 2 2 3" xfId="139" xr:uid="{00000000-0005-0000-0000-0000C0000000}"/>
    <cellStyle name="常规 17 2 3 2 2 3" xfId="140" xr:uid="{00000000-0005-0000-0000-0000C1000000}"/>
    <cellStyle name="常规 17 2 3 2 2 3 2" xfId="141" xr:uid="{00000000-0005-0000-0000-0000C2000000}"/>
    <cellStyle name="常规 17 2 3 2 2 4" xfId="142" xr:uid="{00000000-0005-0000-0000-0000C3000000}"/>
    <cellStyle name="常规 17 2 3 2 3" xfId="143" xr:uid="{00000000-0005-0000-0000-0000C4000000}"/>
    <cellStyle name="常规 17 2 3 2 3 2" xfId="144" xr:uid="{00000000-0005-0000-0000-0000C5000000}"/>
    <cellStyle name="常规 17 2 3 2 3 2 2" xfId="145" xr:uid="{00000000-0005-0000-0000-0000C6000000}"/>
    <cellStyle name="常规 17 2 3 2 3 3" xfId="146" xr:uid="{00000000-0005-0000-0000-0000C7000000}"/>
    <cellStyle name="常规 17 2 3 2 4" xfId="147" xr:uid="{00000000-0005-0000-0000-0000C8000000}"/>
    <cellStyle name="常规 17 2 3 2 4 2" xfId="148" xr:uid="{00000000-0005-0000-0000-0000C9000000}"/>
    <cellStyle name="常规 17 2 3 2 5" xfId="149" xr:uid="{00000000-0005-0000-0000-0000CA000000}"/>
    <cellStyle name="常规 17 2 3 3" xfId="150" xr:uid="{00000000-0005-0000-0000-0000CB000000}"/>
    <cellStyle name="常规 17 2 3 3 2" xfId="151" xr:uid="{00000000-0005-0000-0000-0000CC000000}"/>
    <cellStyle name="常规 17 2 3 3 2 2" xfId="152" xr:uid="{00000000-0005-0000-0000-0000CD000000}"/>
    <cellStyle name="常规 17 2 3 3 2 2 2" xfId="153" xr:uid="{00000000-0005-0000-0000-0000CE000000}"/>
    <cellStyle name="常规 17 2 3 3 2 3" xfId="154" xr:uid="{00000000-0005-0000-0000-0000CF000000}"/>
    <cellStyle name="常规 17 2 3 3 3" xfId="155" xr:uid="{00000000-0005-0000-0000-0000D0000000}"/>
    <cellStyle name="常规 17 2 3 3 3 2" xfId="156" xr:uid="{00000000-0005-0000-0000-0000D1000000}"/>
    <cellStyle name="常规 17 2 3 3 4" xfId="157" xr:uid="{00000000-0005-0000-0000-0000D2000000}"/>
    <cellStyle name="常规 17 2 3 4" xfId="158" xr:uid="{00000000-0005-0000-0000-0000D3000000}"/>
    <cellStyle name="常规 17 2 3 4 2" xfId="159" xr:uid="{00000000-0005-0000-0000-0000D4000000}"/>
    <cellStyle name="常规 17 2 3 4 2 2" xfId="160" xr:uid="{00000000-0005-0000-0000-0000D5000000}"/>
    <cellStyle name="常规 17 2 3 4 3" xfId="161" xr:uid="{00000000-0005-0000-0000-0000D6000000}"/>
    <cellStyle name="常规 17 2 3 5" xfId="162" xr:uid="{00000000-0005-0000-0000-0000D7000000}"/>
    <cellStyle name="常规 17 2 3 5 2" xfId="163" xr:uid="{00000000-0005-0000-0000-0000D8000000}"/>
    <cellStyle name="常规 17 2 3 6" xfId="164" xr:uid="{00000000-0005-0000-0000-0000D9000000}"/>
    <cellStyle name="常规 2" xfId="165" xr:uid="{00000000-0005-0000-0000-0000DA000000}"/>
    <cellStyle name="常规 2 5" xfId="166" xr:uid="{00000000-0005-0000-0000-0000DB000000}"/>
    <cellStyle name="常规 3" xfId="167" xr:uid="{00000000-0005-0000-0000-0000DC000000}"/>
    <cellStyle name="常规 3 2" xfId="168" xr:uid="{00000000-0005-0000-0000-0000DD000000}"/>
    <cellStyle name="常规 3 2 2" xfId="169" xr:uid="{00000000-0005-0000-0000-0000DE000000}"/>
    <cellStyle name="常规 3 2 2 2" xfId="170" xr:uid="{00000000-0005-0000-0000-0000DF000000}"/>
    <cellStyle name="常规 3 2 2 2 2" xfId="171" xr:uid="{00000000-0005-0000-0000-0000E0000000}"/>
    <cellStyle name="常规 3 2 2 2 2 2" xfId="172" xr:uid="{00000000-0005-0000-0000-0000E1000000}"/>
    <cellStyle name="常规 3 2 2 2 2 2 2" xfId="173" xr:uid="{00000000-0005-0000-0000-0000E2000000}"/>
    <cellStyle name="常规 3 2 2 2 2 3" xfId="174" xr:uid="{00000000-0005-0000-0000-0000E3000000}"/>
    <cellStyle name="常规 3 2 2 2 3" xfId="175" xr:uid="{00000000-0005-0000-0000-0000E4000000}"/>
    <cellStyle name="常规 3 2 2 2 3 2" xfId="176" xr:uid="{00000000-0005-0000-0000-0000E5000000}"/>
    <cellStyle name="常规 3 2 2 2 4" xfId="177" xr:uid="{00000000-0005-0000-0000-0000E6000000}"/>
    <cellStyle name="常规 3 2 2 3" xfId="178" xr:uid="{00000000-0005-0000-0000-0000E7000000}"/>
    <cellStyle name="常规 3 2 2 3 2" xfId="179" xr:uid="{00000000-0005-0000-0000-0000E8000000}"/>
    <cellStyle name="常规 3 2 2 3 2 2" xfId="180" xr:uid="{00000000-0005-0000-0000-0000E9000000}"/>
    <cellStyle name="常规 3 2 2 3 3" xfId="181" xr:uid="{00000000-0005-0000-0000-0000EA000000}"/>
    <cellStyle name="常规 3 2 2 4" xfId="182" xr:uid="{00000000-0005-0000-0000-0000EB000000}"/>
    <cellStyle name="常规 3 2 2 4 2" xfId="183" xr:uid="{00000000-0005-0000-0000-0000EC000000}"/>
    <cellStyle name="常规 3 2 2 5" xfId="184" xr:uid="{00000000-0005-0000-0000-0000ED000000}"/>
    <cellStyle name="常规 3 2 3" xfId="185" xr:uid="{00000000-0005-0000-0000-0000EE000000}"/>
    <cellStyle name="常规 3 2 3 2" xfId="186" xr:uid="{00000000-0005-0000-0000-0000EF000000}"/>
    <cellStyle name="常规 3 2 3 2 2" xfId="187" xr:uid="{00000000-0005-0000-0000-0000F0000000}"/>
    <cellStyle name="常规 3 2 3 2 2 2" xfId="188" xr:uid="{00000000-0005-0000-0000-0000F1000000}"/>
    <cellStyle name="常规 3 2 3 2 3" xfId="189" xr:uid="{00000000-0005-0000-0000-0000F2000000}"/>
    <cellStyle name="常规 3 2 3 3" xfId="190" xr:uid="{00000000-0005-0000-0000-0000F3000000}"/>
    <cellStyle name="常规 3 2 3 3 2" xfId="191" xr:uid="{00000000-0005-0000-0000-0000F4000000}"/>
    <cellStyle name="常规 3 2 3 4" xfId="192" xr:uid="{00000000-0005-0000-0000-0000F5000000}"/>
    <cellStyle name="常规 3 2 4" xfId="193" xr:uid="{00000000-0005-0000-0000-0000F6000000}"/>
    <cellStyle name="常规 3 2 4 2" xfId="194" xr:uid="{00000000-0005-0000-0000-0000F7000000}"/>
    <cellStyle name="常规 3 2 4 2 2" xfId="195" xr:uid="{00000000-0005-0000-0000-0000F8000000}"/>
    <cellStyle name="常规 3 2 4 3" xfId="196" xr:uid="{00000000-0005-0000-0000-0000F9000000}"/>
    <cellStyle name="常规 3 2 5" xfId="197" xr:uid="{00000000-0005-0000-0000-0000FA000000}"/>
    <cellStyle name="常规 3 2 5 2" xfId="198" xr:uid="{00000000-0005-0000-0000-0000FB000000}"/>
    <cellStyle name="常规 3 2 6" xfId="199" xr:uid="{00000000-0005-0000-0000-0000FC000000}"/>
    <cellStyle name="常规 3 3" xfId="200" xr:uid="{00000000-0005-0000-0000-0000FD000000}"/>
    <cellStyle name="常规 3 3 2" xfId="201" xr:uid="{00000000-0005-0000-0000-0000FE000000}"/>
    <cellStyle name="常规 3 3 2 2" xfId="202" xr:uid="{00000000-0005-0000-0000-0000FF000000}"/>
    <cellStyle name="常规 3 3 2 2 2" xfId="203" xr:uid="{00000000-0005-0000-0000-000000010000}"/>
    <cellStyle name="常规 3 3 2 2 2 2" xfId="204" xr:uid="{00000000-0005-0000-0000-000001010000}"/>
    <cellStyle name="常规 3 3 2 2 3" xfId="205" xr:uid="{00000000-0005-0000-0000-000002010000}"/>
    <cellStyle name="常规 3 3 2 3" xfId="206" xr:uid="{00000000-0005-0000-0000-000003010000}"/>
    <cellStyle name="常规 3 3 2 3 2" xfId="207" xr:uid="{00000000-0005-0000-0000-000004010000}"/>
    <cellStyle name="常规 3 3 2 4" xfId="208" xr:uid="{00000000-0005-0000-0000-000005010000}"/>
    <cellStyle name="常规 3 3 3" xfId="209" xr:uid="{00000000-0005-0000-0000-000006010000}"/>
    <cellStyle name="常规 3 3 3 2" xfId="210" xr:uid="{00000000-0005-0000-0000-000007010000}"/>
    <cellStyle name="常规 3 3 3 2 2" xfId="211" xr:uid="{00000000-0005-0000-0000-000008010000}"/>
    <cellStyle name="常规 3 3 3 3" xfId="212" xr:uid="{00000000-0005-0000-0000-000009010000}"/>
    <cellStyle name="常规 3 3 4" xfId="213" xr:uid="{00000000-0005-0000-0000-00000A010000}"/>
    <cellStyle name="常规 3 3 4 2" xfId="214" xr:uid="{00000000-0005-0000-0000-00000B010000}"/>
    <cellStyle name="常规 3 3 5" xfId="215" xr:uid="{00000000-0005-0000-0000-00000C010000}"/>
    <cellStyle name="常规 3 4" xfId="216" xr:uid="{00000000-0005-0000-0000-00000D010000}"/>
    <cellStyle name="常规 3 4 2" xfId="217" xr:uid="{00000000-0005-0000-0000-00000E010000}"/>
    <cellStyle name="常规 3 4 2 2" xfId="218" xr:uid="{00000000-0005-0000-0000-00000F010000}"/>
    <cellStyle name="常规 3 4 2 2 2" xfId="219" xr:uid="{00000000-0005-0000-0000-000010010000}"/>
    <cellStyle name="常规 3 4 2 3" xfId="220" xr:uid="{00000000-0005-0000-0000-000011010000}"/>
    <cellStyle name="常规 3 4 3" xfId="221" xr:uid="{00000000-0005-0000-0000-000012010000}"/>
    <cellStyle name="常规 3 4 3 2" xfId="222" xr:uid="{00000000-0005-0000-0000-000013010000}"/>
    <cellStyle name="常规 3 4 4" xfId="223" xr:uid="{00000000-0005-0000-0000-000014010000}"/>
    <cellStyle name="常规 3 5" xfId="224" xr:uid="{00000000-0005-0000-0000-000015010000}"/>
    <cellStyle name="常规 3 5 2" xfId="225" xr:uid="{00000000-0005-0000-0000-000016010000}"/>
    <cellStyle name="常规 3 5 2 2" xfId="226" xr:uid="{00000000-0005-0000-0000-000017010000}"/>
    <cellStyle name="常规 3 5 3" xfId="227" xr:uid="{00000000-0005-0000-0000-000018010000}"/>
    <cellStyle name="常规 3 6" xfId="228" xr:uid="{00000000-0005-0000-0000-000019010000}"/>
    <cellStyle name="常规 3 6 2" xfId="229" xr:uid="{00000000-0005-0000-0000-00001A010000}"/>
    <cellStyle name="常规 3 7" xfId="230" xr:uid="{00000000-0005-0000-0000-00001B010000}"/>
    <cellStyle name="常规 4" xfId="231" xr:uid="{00000000-0005-0000-0000-00001C010000}"/>
    <cellStyle name="常规 4 2" xfId="232" xr:uid="{00000000-0005-0000-0000-00001D010000}"/>
    <cellStyle name="常规 4 2 2" xfId="233" xr:uid="{00000000-0005-0000-0000-00001E010000}"/>
    <cellStyle name="常规 4 2 2 2" xfId="234" xr:uid="{00000000-0005-0000-0000-00001F010000}"/>
    <cellStyle name="常规 4 2 3" xfId="235" xr:uid="{00000000-0005-0000-0000-000020010000}"/>
    <cellStyle name="常规 4 3" xfId="236" xr:uid="{00000000-0005-0000-0000-000021010000}"/>
    <cellStyle name="常规 4 3 2" xfId="237" xr:uid="{00000000-0005-0000-0000-000022010000}"/>
    <cellStyle name="常规 4 4" xfId="238" xr:uid="{00000000-0005-0000-0000-000023010000}"/>
    <cellStyle name="常规 5" xfId="239" xr:uid="{00000000-0005-0000-0000-000024010000}"/>
    <cellStyle name="常规 5 2" xfId="240" xr:uid="{00000000-0005-0000-0000-000025010000}"/>
    <cellStyle name="常规 5 2 2" xfId="241" xr:uid="{00000000-0005-0000-0000-000026010000}"/>
    <cellStyle name="常规 5 3" xfId="242" xr:uid="{00000000-0005-0000-0000-000027010000}"/>
    <cellStyle name="常规_JC081016A IZZY" xfId="243" xr:uid="{00000000-0005-0000-0000-000028010000}"/>
    <cellStyle name="货币 2" xfId="360" xr:uid="{00000000-0005-0000-0000-00009E010000}"/>
    <cellStyle name="货币 2 2" xfId="361" xr:uid="{00000000-0005-0000-0000-00009F010000}"/>
    <cellStyle name="货币 2 3" xfId="362" xr:uid="{00000000-0005-0000-0000-0000A0010000}"/>
    <cellStyle name="货币 2 3 2" xfId="363" xr:uid="{00000000-0005-0000-0000-0000A1010000}"/>
    <cellStyle name="货币 2 3 2 2" xfId="364" xr:uid="{00000000-0005-0000-0000-0000A2010000}"/>
    <cellStyle name="货币 2 3 2 2 2" xfId="365" xr:uid="{00000000-0005-0000-0000-0000A3010000}"/>
    <cellStyle name="货币 2 3 2 2 2 2" xfId="366" xr:uid="{00000000-0005-0000-0000-0000A4010000}"/>
    <cellStyle name="货币 2 3 2 2 3" xfId="367" xr:uid="{00000000-0005-0000-0000-0000A5010000}"/>
    <cellStyle name="货币 2 3 2 3" xfId="368" xr:uid="{00000000-0005-0000-0000-0000A6010000}"/>
    <cellStyle name="货币 2 3 2 3 2" xfId="369" xr:uid="{00000000-0005-0000-0000-0000A7010000}"/>
    <cellStyle name="货币 2 3 2 4" xfId="370" xr:uid="{00000000-0005-0000-0000-0000A8010000}"/>
    <cellStyle name="货币 2 3 3" xfId="371" xr:uid="{00000000-0005-0000-0000-0000A9010000}"/>
    <cellStyle name="货币 2 3 3 2" xfId="372" xr:uid="{00000000-0005-0000-0000-0000AA010000}"/>
    <cellStyle name="货币 2 3 3 2 2" xfId="373" xr:uid="{00000000-0005-0000-0000-0000AB010000}"/>
    <cellStyle name="货币 2 3 3 3" xfId="374" xr:uid="{00000000-0005-0000-0000-0000AC010000}"/>
    <cellStyle name="货币 2 3 4" xfId="375" xr:uid="{00000000-0005-0000-0000-0000AD010000}"/>
    <cellStyle name="货币 2 3 4 2" xfId="376" xr:uid="{00000000-0005-0000-0000-0000AE010000}"/>
    <cellStyle name="货币 2 3 5" xfId="377" xr:uid="{00000000-0005-0000-0000-0000AF010000}"/>
    <cellStyle name="货币 2 4" xfId="378" xr:uid="{00000000-0005-0000-0000-0000B0010000}"/>
    <cellStyle name="货币 2 4 2" xfId="379" xr:uid="{00000000-0005-0000-0000-0000B1010000}"/>
    <cellStyle name="货币 2 4 2 2" xfId="380" xr:uid="{00000000-0005-0000-0000-0000B2010000}"/>
    <cellStyle name="货币 2 4 2 2 2" xfId="381" xr:uid="{00000000-0005-0000-0000-0000B3010000}"/>
    <cellStyle name="货币 2 4 2 3" xfId="382" xr:uid="{00000000-0005-0000-0000-0000B4010000}"/>
    <cellStyle name="货币 2 4 3" xfId="383" xr:uid="{00000000-0005-0000-0000-0000B5010000}"/>
    <cellStyle name="货币 2 4 3 2" xfId="384" xr:uid="{00000000-0005-0000-0000-0000B6010000}"/>
    <cellStyle name="货币 2 4 4" xfId="385" xr:uid="{00000000-0005-0000-0000-0000B7010000}"/>
    <cellStyle name="货币 2 5" xfId="386" xr:uid="{00000000-0005-0000-0000-0000B8010000}"/>
    <cellStyle name="货币 2 5 2" xfId="387" xr:uid="{00000000-0005-0000-0000-0000B9010000}"/>
    <cellStyle name="货币 2 5 2 2" xfId="388" xr:uid="{00000000-0005-0000-0000-0000BA010000}"/>
    <cellStyle name="货币 2 5 3" xfId="389" xr:uid="{00000000-0005-0000-0000-0000BB010000}"/>
    <cellStyle name="货币 2 6" xfId="390" xr:uid="{00000000-0005-0000-0000-0000BC010000}"/>
    <cellStyle name="货币 2 6 2" xfId="391" xr:uid="{00000000-0005-0000-0000-0000BD010000}"/>
    <cellStyle name="货币 2 7" xfId="392" xr:uid="{00000000-0005-0000-0000-0000BE010000}"/>
    <cellStyle name="货币 3" xfId="393" xr:uid="{00000000-0005-0000-0000-0000BF010000}"/>
    <cellStyle name="货币 3 2" xfId="394" xr:uid="{00000000-0005-0000-0000-0000C0010000}"/>
    <cellStyle name="货币 3 2 2" xfId="395" xr:uid="{00000000-0005-0000-0000-0000C1010000}"/>
    <cellStyle name="货币 3 2 2 2" xfId="396" xr:uid="{00000000-0005-0000-0000-0000C2010000}"/>
    <cellStyle name="货币 3 2 2 2 2" xfId="397" xr:uid="{00000000-0005-0000-0000-0000C3010000}"/>
    <cellStyle name="货币 3 2 2 2 2 2" xfId="398" xr:uid="{00000000-0005-0000-0000-0000C4010000}"/>
    <cellStyle name="货币 3 2 2 2 2 2 2" xfId="399" xr:uid="{00000000-0005-0000-0000-0000C5010000}"/>
    <cellStyle name="货币 3 2 2 2 2 3" xfId="400" xr:uid="{00000000-0005-0000-0000-0000C6010000}"/>
    <cellStyle name="货币 3 2 2 2 3" xfId="401" xr:uid="{00000000-0005-0000-0000-0000C7010000}"/>
    <cellStyle name="货币 3 2 2 2 3 2" xfId="402" xr:uid="{00000000-0005-0000-0000-0000C8010000}"/>
    <cellStyle name="货币 3 2 2 2 4" xfId="403" xr:uid="{00000000-0005-0000-0000-0000C9010000}"/>
    <cellStyle name="货币 3 2 2 3" xfId="404" xr:uid="{00000000-0005-0000-0000-0000CA010000}"/>
    <cellStyle name="货币 3 2 2 3 2" xfId="405" xr:uid="{00000000-0005-0000-0000-0000CB010000}"/>
    <cellStyle name="货币 3 2 2 3 2 2" xfId="406" xr:uid="{00000000-0005-0000-0000-0000CC010000}"/>
    <cellStyle name="货币 3 2 2 3 3" xfId="407" xr:uid="{00000000-0005-0000-0000-0000CD010000}"/>
    <cellStyle name="货币 3 2 2 4" xfId="408" xr:uid="{00000000-0005-0000-0000-0000CE010000}"/>
    <cellStyle name="货币 3 2 2 4 2" xfId="409" xr:uid="{00000000-0005-0000-0000-0000CF010000}"/>
    <cellStyle name="货币 3 2 2 5" xfId="410" xr:uid="{00000000-0005-0000-0000-0000D0010000}"/>
    <cellStyle name="货币 3 2 3" xfId="411" xr:uid="{00000000-0005-0000-0000-0000D1010000}"/>
    <cellStyle name="货币 3 2 3 2" xfId="412" xr:uid="{00000000-0005-0000-0000-0000D2010000}"/>
    <cellStyle name="货币 3 2 3 2 2" xfId="413" xr:uid="{00000000-0005-0000-0000-0000D3010000}"/>
    <cellStyle name="货币 3 2 3 2 2 2" xfId="414" xr:uid="{00000000-0005-0000-0000-0000D4010000}"/>
    <cellStyle name="货币 3 2 3 2 3" xfId="415" xr:uid="{00000000-0005-0000-0000-0000D5010000}"/>
    <cellStyle name="货币 3 2 3 3" xfId="416" xr:uid="{00000000-0005-0000-0000-0000D6010000}"/>
    <cellStyle name="货币 3 2 3 3 2" xfId="417" xr:uid="{00000000-0005-0000-0000-0000D7010000}"/>
    <cellStyle name="货币 3 2 3 4" xfId="418" xr:uid="{00000000-0005-0000-0000-0000D8010000}"/>
    <cellStyle name="货币 3 2 4" xfId="419" xr:uid="{00000000-0005-0000-0000-0000D9010000}"/>
    <cellStyle name="货币 3 2 4 2" xfId="420" xr:uid="{00000000-0005-0000-0000-0000DA010000}"/>
    <cellStyle name="货币 3 2 4 2 2" xfId="421" xr:uid="{00000000-0005-0000-0000-0000DB010000}"/>
    <cellStyle name="货币 3 2 4 3" xfId="422" xr:uid="{00000000-0005-0000-0000-0000DC010000}"/>
    <cellStyle name="货币 3 2 5" xfId="423" xr:uid="{00000000-0005-0000-0000-0000DD010000}"/>
    <cellStyle name="货币 3 2 5 2" xfId="424" xr:uid="{00000000-0005-0000-0000-0000DE010000}"/>
    <cellStyle name="货币 3 2 6" xfId="425" xr:uid="{00000000-0005-0000-0000-0000DF010000}"/>
    <cellStyle name="货币 3 3" xfId="426" xr:uid="{00000000-0005-0000-0000-0000E0010000}"/>
    <cellStyle name="货币 3 3 2" xfId="427" xr:uid="{00000000-0005-0000-0000-0000E1010000}"/>
    <cellStyle name="货币 3 3 2 2" xfId="428" xr:uid="{00000000-0005-0000-0000-0000E2010000}"/>
    <cellStyle name="货币 3 3 2 2 2" xfId="429" xr:uid="{00000000-0005-0000-0000-0000E3010000}"/>
    <cellStyle name="货币 3 3 2 2 2 2" xfId="430" xr:uid="{00000000-0005-0000-0000-0000E4010000}"/>
    <cellStyle name="货币 3 3 2 2 3" xfId="431" xr:uid="{00000000-0005-0000-0000-0000E5010000}"/>
    <cellStyle name="货币 3 3 2 3" xfId="432" xr:uid="{00000000-0005-0000-0000-0000E6010000}"/>
    <cellStyle name="货币 3 3 2 3 2" xfId="433" xr:uid="{00000000-0005-0000-0000-0000E7010000}"/>
    <cellStyle name="货币 3 3 2 4" xfId="434" xr:uid="{00000000-0005-0000-0000-0000E8010000}"/>
    <cellStyle name="货币 3 3 3" xfId="435" xr:uid="{00000000-0005-0000-0000-0000E9010000}"/>
    <cellStyle name="货币 3 3 3 2" xfId="436" xr:uid="{00000000-0005-0000-0000-0000EA010000}"/>
    <cellStyle name="货币 3 3 3 2 2" xfId="437" xr:uid="{00000000-0005-0000-0000-0000EB010000}"/>
    <cellStyle name="货币 3 3 3 3" xfId="438" xr:uid="{00000000-0005-0000-0000-0000EC010000}"/>
    <cellStyle name="货币 3 3 4" xfId="439" xr:uid="{00000000-0005-0000-0000-0000ED010000}"/>
    <cellStyle name="货币 3 3 4 2" xfId="440" xr:uid="{00000000-0005-0000-0000-0000EE010000}"/>
    <cellStyle name="货币 3 3 5" xfId="441" xr:uid="{00000000-0005-0000-0000-0000EF010000}"/>
    <cellStyle name="货币 3 4" xfId="442" xr:uid="{00000000-0005-0000-0000-0000F0010000}"/>
    <cellStyle name="货币 3 4 2" xfId="443" xr:uid="{00000000-0005-0000-0000-0000F1010000}"/>
    <cellStyle name="货币 3 4 2 2" xfId="444" xr:uid="{00000000-0005-0000-0000-0000F2010000}"/>
    <cellStyle name="货币 3 4 2 2 2" xfId="445" xr:uid="{00000000-0005-0000-0000-0000F3010000}"/>
    <cellStyle name="货币 3 4 2 3" xfId="446" xr:uid="{00000000-0005-0000-0000-0000F4010000}"/>
    <cellStyle name="货币 3 4 3" xfId="447" xr:uid="{00000000-0005-0000-0000-0000F5010000}"/>
    <cellStyle name="货币 3 4 3 2" xfId="448" xr:uid="{00000000-0005-0000-0000-0000F6010000}"/>
    <cellStyle name="货币 3 4 4" xfId="449" xr:uid="{00000000-0005-0000-0000-0000F7010000}"/>
    <cellStyle name="货币 3 5" xfId="450" xr:uid="{00000000-0005-0000-0000-0000F8010000}"/>
    <cellStyle name="货币 3 5 2" xfId="451" xr:uid="{00000000-0005-0000-0000-0000F9010000}"/>
    <cellStyle name="货币 3 5 2 2" xfId="452" xr:uid="{00000000-0005-0000-0000-0000FA010000}"/>
    <cellStyle name="货币 3 5 3" xfId="453" xr:uid="{00000000-0005-0000-0000-0000FB010000}"/>
    <cellStyle name="货币 3 6" xfId="454" xr:uid="{00000000-0005-0000-0000-0000FC010000}"/>
    <cellStyle name="货币 3 6 2" xfId="455" xr:uid="{00000000-0005-0000-0000-0000FD010000}"/>
    <cellStyle name="货币 3 7" xfId="456" xr:uid="{00000000-0005-0000-0000-0000FE010000}"/>
    <cellStyle name="货币 4" xfId="457" xr:uid="{00000000-0005-0000-0000-0000FF010000}"/>
    <cellStyle name="货币 4 2" xfId="458" xr:uid="{00000000-0005-0000-0000-000000020000}"/>
    <cellStyle name="货币 4 2 2" xfId="459" xr:uid="{00000000-0005-0000-0000-000001020000}"/>
    <cellStyle name="货币 4 3" xfId="460" xr:uid="{00000000-0005-0000-0000-000002020000}"/>
    <cellStyle name="货币 5" xfId="461" xr:uid="{00000000-0005-0000-0000-000003020000}"/>
    <cellStyle name="货币 5 2" xfId="462" xr:uid="{00000000-0005-0000-0000-000004020000}"/>
    <cellStyle name="货币 5 2 2" xfId="463" xr:uid="{00000000-0005-0000-0000-000005020000}"/>
    <cellStyle name="货币 5 2 2 2" xfId="464" xr:uid="{00000000-0005-0000-0000-000006020000}"/>
    <cellStyle name="货币 5 2 3" xfId="465" xr:uid="{00000000-0005-0000-0000-000007020000}"/>
    <cellStyle name="货币 5 3" xfId="466" xr:uid="{00000000-0005-0000-0000-000008020000}"/>
    <cellStyle name="货币 5 3 2" xfId="467" xr:uid="{00000000-0005-0000-0000-000009020000}"/>
    <cellStyle name="货币 5 4" xfId="468" xr:uid="{00000000-0005-0000-0000-00000A020000}"/>
    <cellStyle name="货币 6" xfId="469" xr:uid="{00000000-0005-0000-0000-00000B020000}"/>
    <cellStyle name="货币 6 2" xfId="470" xr:uid="{00000000-0005-0000-0000-00000C020000}"/>
    <cellStyle name="货币 7" xfId="471" xr:uid="{00000000-0005-0000-0000-00000D020000}"/>
    <cellStyle name="货币 7 2" xfId="472" xr:uid="{00000000-0005-0000-0000-00000E020000}"/>
    <cellStyle name="货币 7 2 2" xfId="473" xr:uid="{00000000-0005-0000-0000-00000F020000}"/>
    <cellStyle name="货币 7 3" xfId="474" xr:uid="{00000000-0005-0000-0000-000010020000}"/>
    <cellStyle name="货币 8" xfId="475" xr:uid="{00000000-0005-0000-0000-000011020000}"/>
    <cellStyle name="千位分隔 2" xfId="11" xr:uid="{00000000-0005-0000-0000-000040000000}"/>
    <cellStyle name="千位分隔 2 2" xfId="12" xr:uid="{00000000-0005-0000-0000-000041000000}"/>
    <cellStyle name="千位分隔 2 2 2" xfId="13" xr:uid="{00000000-0005-0000-0000-000042000000}"/>
    <cellStyle name="千位分隔 2 2 2 2" xfId="14" xr:uid="{00000000-0005-0000-0000-000043000000}"/>
    <cellStyle name="千位分隔 2 2 2 2 2" xfId="15" xr:uid="{00000000-0005-0000-0000-000044000000}"/>
    <cellStyle name="千位分隔 2 2 2 2 2 2" xfId="16" xr:uid="{00000000-0005-0000-0000-000045000000}"/>
    <cellStyle name="千位分隔 2 2 2 2 3" xfId="17" xr:uid="{00000000-0005-0000-0000-000046000000}"/>
    <cellStyle name="千位分隔 2 2 2 3" xfId="18" xr:uid="{00000000-0005-0000-0000-000047000000}"/>
    <cellStyle name="千位分隔 2 2 2 3 2" xfId="19" xr:uid="{00000000-0005-0000-0000-000048000000}"/>
    <cellStyle name="千位分隔 2 2 2 4" xfId="20" xr:uid="{00000000-0005-0000-0000-000049000000}"/>
    <cellStyle name="千位分隔 2 2 3" xfId="21" xr:uid="{00000000-0005-0000-0000-00004A000000}"/>
    <cellStyle name="千位分隔 2 2 3 2" xfId="22" xr:uid="{00000000-0005-0000-0000-00004B000000}"/>
    <cellStyle name="千位分隔 2 2 3 2 2" xfId="23" xr:uid="{00000000-0005-0000-0000-00004C000000}"/>
    <cellStyle name="千位分隔 2 2 3 3" xfId="24" xr:uid="{00000000-0005-0000-0000-00004D000000}"/>
    <cellStyle name="千位分隔 2 2 4" xfId="25" xr:uid="{00000000-0005-0000-0000-00004E000000}"/>
    <cellStyle name="千位分隔 2 2 4 2" xfId="26" xr:uid="{00000000-0005-0000-0000-00004F000000}"/>
    <cellStyle name="千位分隔 2 2 5" xfId="27" xr:uid="{00000000-0005-0000-0000-000050000000}"/>
    <cellStyle name="千位分隔 2 3" xfId="28" xr:uid="{00000000-0005-0000-0000-000051000000}"/>
    <cellStyle name="千位分隔 2 3 2" xfId="29" xr:uid="{00000000-0005-0000-0000-000052000000}"/>
    <cellStyle name="千位分隔 2 3 2 2" xfId="30" xr:uid="{00000000-0005-0000-0000-000053000000}"/>
    <cellStyle name="千位分隔 2 3 2 2 2" xfId="31" xr:uid="{00000000-0005-0000-0000-000054000000}"/>
    <cellStyle name="千位分隔 2 3 2 3" xfId="32" xr:uid="{00000000-0005-0000-0000-000055000000}"/>
    <cellStyle name="千位分隔 2 3 3" xfId="33" xr:uid="{00000000-0005-0000-0000-000056000000}"/>
    <cellStyle name="千位分隔 2 3 3 2" xfId="34" xr:uid="{00000000-0005-0000-0000-000057000000}"/>
    <cellStyle name="千位分隔 2 3 4" xfId="35" xr:uid="{00000000-0005-0000-0000-000058000000}"/>
    <cellStyle name="千位分隔 2 4" xfId="36" xr:uid="{00000000-0005-0000-0000-000059000000}"/>
    <cellStyle name="千位分隔 2 4 2" xfId="37" xr:uid="{00000000-0005-0000-0000-00005A000000}"/>
    <cellStyle name="千位分隔 2 4 2 2" xfId="38" xr:uid="{00000000-0005-0000-0000-00005B000000}"/>
    <cellStyle name="千位分隔 2 4 3" xfId="39" xr:uid="{00000000-0005-0000-0000-00005C000000}"/>
    <cellStyle name="千位分隔 2 5" xfId="40" xr:uid="{00000000-0005-0000-0000-00005D000000}"/>
    <cellStyle name="千位分隔 2 5 2" xfId="41" xr:uid="{00000000-0005-0000-0000-00005E000000}"/>
    <cellStyle name="千位分隔 2 6" xfId="42" xr:uid="{00000000-0005-0000-0000-00005F000000}"/>
    <cellStyle name="千位分隔 3" xfId="43" xr:uid="{00000000-0005-0000-0000-000060000000}"/>
    <cellStyle name="千位分隔 3 2" xfId="44" xr:uid="{00000000-0005-0000-0000-000061000000}"/>
    <cellStyle name="千位分隔 3 2 2" xfId="45" xr:uid="{00000000-0005-0000-0000-000062000000}"/>
    <cellStyle name="千位分隔 3 2 2 2" xfId="46" xr:uid="{00000000-0005-0000-0000-000063000000}"/>
    <cellStyle name="千位分隔 3 2 2 2 2" xfId="47" xr:uid="{00000000-0005-0000-0000-000064000000}"/>
    <cellStyle name="千位分隔 3 2 2 2 2 2" xfId="48" xr:uid="{00000000-0005-0000-0000-000065000000}"/>
    <cellStyle name="千位分隔 3 2 2 2 2 2 2" xfId="49" xr:uid="{00000000-0005-0000-0000-000066000000}"/>
    <cellStyle name="千位分隔 3 2 2 2 2 3" xfId="50" xr:uid="{00000000-0005-0000-0000-000067000000}"/>
    <cellStyle name="千位分隔 3 2 2 2 3" xfId="51" xr:uid="{00000000-0005-0000-0000-000068000000}"/>
    <cellStyle name="千位分隔 3 2 2 2 3 2" xfId="52" xr:uid="{00000000-0005-0000-0000-000069000000}"/>
    <cellStyle name="千位分隔 3 2 2 2 4" xfId="53" xr:uid="{00000000-0005-0000-0000-00006A000000}"/>
    <cellStyle name="千位分隔 3 2 2 3" xfId="54" xr:uid="{00000000-0005-0000-0000-00006B000000}"/>
    <cellStyle name="千位分隔 3 2 2 3 2" xfId="55" xr:uid="{00000000-0005-0000-0000-00006C000000}"/>
    <cellStyle name="千位分隔 3 2 2 3 2 2" xfId="56" xr:uid="{00000000-0005-0000-0000-00006D000000}"/>
    <cellStyle name="千位分隔 3 2 2 3 3" xfId="57" xr:uid="{00000000-0005-0000-0000-00006E000000}"/>
    <cellStyle name="千位分隔 3 2 2 4" xfId="58" xr:uid="{00000000-0005-0000-0000-00006F000000}"/>
    <cellStyle name="千位分隔 3 2 2 4 2" xfId="59" xr:uid="{00000000-0005-0000-0000-000070000000}"/>
    <cellStyle name="千位分隔 3 2 2 5" xfId="60" xr:uid="{00000000-0005-0000-0000-000071000000}"/>
    <cellStyle name="千位分隔 3 2 3" xfId="61" xr:uid="{00000000-0005-0000-0000-000072000000}"/>
    <cellStyle name="千位分隔 3 2 3 2" xfId="62" xr:uid="{00000000-0005-0000-0000-000073000000}"/>
    <cellStyle name="千位分隔 3 2 3 2 2" xfId="63" xr:uid="{00000000-0005-0000-0000-000074000000}"/>
    <cellStyle name="千位分隔 3 2 3 2 2 2" xfId="64" xr:uid="{00000000-0005-0000-0000-000075000000}"/>
    <cellStyle name="千位分隔 3 2 3 2 3" xfId="65" xr:uid="{00000000-0005-0000-0000-000076000000}"/>
    <cellStyle name="千位分隔 3 2 3 3" xfId="66" xr:uid="{00000000-0005-0000-0000-000077000000}"/>
    <cellStyle name="千位分隔 3 2 3 3 2" xfId="67" xr:uid="{00000000-0005-0000-0000-000078000000}"/>
    <cellStyle name="千位分隔 3 2 3 4" xfId="68" xr:uid="{00000000-0005-0000-0000-000079000000}"/>
    <cellStyle name="千位分隔 3 2 4" xfId="69" xr:uid="{00000000-0005-0000-0000-00007A000000}"/>
    <cellStyle name="千位分隔 3 2 4 2" xfId="70" xr:uid="{00000000-0005-0000-0000-00007B000000}"/>
    <cellStyle name="千位分隔 3 2 4 2 2" xfId="71" xr:uid="{00000000-0005-0000-0000-00007C000000}"/>
    <cellStyle name="千位分隔 3 2 4 3" xfId="72" xr:uid="{00000000-0005-0000-0000-00007D000000}"/>
    <cellStyle name="千位分隔 3 2 5" xfId="73" xr:uid="{00000000-0005-0000-0000-00007E000000}"/>
    <cellStyle name="千位分隔 3 2 5 2" xfId="74" xr:uid="{00000000-0005-0000-0000-00007F000000}"/>
    <cellStyle name="千位分隔 3 2 6" xfId="75" xr:uid="{00000000-0005-0000-0000-000080000000}"/>
    <cellStyle name="千位分隔 3 3" xfId="76" xr:uid="{00000000-0005-0000-0000-000081000000}"/>
    <cellStyle name="千位分隔 3 3 2" xfId="77" xr:uid="{00000000-0005-0000-0000-000082000000}"/>
    <cellStyle name="千位分隔 3 3 2 2" xfId="78" xr:uid="{00000000-0005-0000-0000-000083000000}"/>
    <cellStyle name="千位分隔 3 3 2 2 2" xfId="79" xr:uid="{00000000-0005-0000-0000-000084000000}"/>
    <cellStyle name="千位分隔 3 3 2 2 2 2" xfId="80" xr:uid="{00000000-0005-0000-0000-000085000000}"/>
    <cellStyle name="千位分隔 3 3 2 2 3" xfId="81" xr:uid="{00000000-0005-0000-0000-000086000000}"/>
    <cellStyle name="千位分隔 3 3 2 3" xfId="82" xr:uid="{00000000-0005-0000-0000-000087000000}"/>
    <cellStyle name="千位分隔 3 3 2 3 2" xfId="83" xr:uid="{00000000-0005-0000-0000-000088000000}"/>
    <cellStyle name="千位分隔 3 3 2 4" xfId="84" xr:uid="{00000000-0005-0000-0000-000089000000}"/>
    <cellStyle name="千位分隔 3 3 3" xfId="85" xr:uid="{00000000-0005-0000-0000-00008A000000}"/>
    <cellStyle name="千位分隔 3 3 3 2" xfId="86" xr:uid="{00000000-0005-0000-0000-00008B000000}"/>
    <cellStyle name="千位分隔 3 3 3 2 2" xfId="87" xr:uid="{00000000-0005-0000-0000-00008C000000}"/>
    <cellStyle name="千位分隔 3 3 3 3" xfId="88" xr:uid="{00000000-0005-0000-0000-00008D000000}"/>
    <cellStyle name="千位分隔 3 3 4" xfId="89" xr:uid="{00000000-0005-0000-0000-00008E000000}"/>
    <cellStyle name="千位分隔 3 3 4 2" xfId="90" xr:uid="{00000000-0005-0000-0000-00008F000000}"/>
    <cellStyle name="千位分隔 3 3 5" xfId="91" xr:uid="{00000000-0005-0000-0000-000090000000}"/>
    <cellStyle name="千位分隔 3 4" xfId="92" xr:uid="{00000000-0005-0000-0000-000091000000}"/>
    <cellStyle name="千位分隔 3 4 2" xfId="93" xr:uid="{00000000-0005-0000-0000-000092000000}"/>
    <cellStyle name="千位分隔 3 4 2 2" xfId="94" xr:uid="{00000000-0005-0000-0000-000093000000}"/>
    <cellStyle name="千位分隔 3 4 2 2 2" xfId="95" xr:uid="{00000000-0005-0000-0000-000094000000}"/>
    <cellStyle name="千位分隔 3 4 2 3" xfId="96" xr:uid="{00000000-0005-0000-0000-000095000000}"/>
    <cellStyle name="千位分隔 3 4 3" xfId="97" xr:uid="{00000000-0005-0000-0000-000096000000}"/>
    <cellStyle name="千位分隔 3 4 3 2" xfId="98" xr:uid="{00000000-0005-0000-0000-000097000000}"/>
    <cellStyle name="千位分隔 3 4 4" xfId="99" xr:uid="{00000000-0005-0000-0000-000098000000}"/>
    <cellStyle name="千位分隔 3 5" xfId="100" xr:uid="{00000000-0005-0000-0000-000099000000}"/>
    <cellStyle name="千位分隔 3 5 2" xfId="101" xr:uid="{00000000-0005-0000-0000-00009A000000}"/>
    <cellStyle name="千位分隔 3 5 2 2" xfId="102" xr:uid="{00000000-0005-0000-0000-00009B000000}"/>
    <cellStyle name="千位分隔 3 5 3" xfId="103" xr:uid="{00000000-0005-0000-0000-00009C000000}"/>
    <cellStyle name="千位分隔 3 6" xfId="104" xr:uid="{00000000-0005-0000-0000-00009D000000}"/>
    <cellStyle name="千位分隔 3 6 2" xfId="105" xr:uid="{00000000-0005-0000-0000-00009E000000}"/>
    <cellStyle name="千位分隔 3 7" xfId="106" xr:uid="{00000000-0005-0000-0000-00009F000000}"/>
    <cellStyle name="千位分隔 4" xfId="107" xr:uid="{00000000-0005-0000-0000-0000A0000000}"/>
    <cellStyle name="千位分隔 4 2" xfId="108" xr:uid="{00000000-0005-0000-0000-0000A1000000}"/>
    <cellStyle name="千位分隔 4 2 2" xfId="109" xr:uid="{00000000-0005-0000-0000-0000A2000000}"/>
    <cellStyle name="千位分隔 4 2 2 2" xfId="110" xr:uid="{00000000-0005-0000-0000-0000A3000000}"/>
    <cellStyle name="千位分隔 4 2 3" xfId="111" xr:uid="{00000000-0005-0000-0000-0000A4000000}"/>
    <cellStyle name="千位分隔 4 3" xfId="112" xr:uid="{00000000-0005-0000-0000-0000A5000000}"/>
    <cellStyle name="千位分隔 4 3 2" xfId="113" xr:uid="{00000000-0005-0000-0000-0000A6000000}"/>
    <cellStyle name="千位分隔 4 4" xfId="114" xr:uid="{00000000-0005-0000-0000-0000A7000000}"/>
    <cellStyle name="千位分隔 5" xfId="115" xr:uid="{00000000-0005-0000-0000-0000A8000000}"/>
    <cellStyle name="千位分隔 5 2" xfId="116" xr:uid="{00000000-0005-0000-0000-0000A9000000}"/>
    <cellStyle name="千位分隔 5 2 2" xfId="117" xr:uid="{00000000-0005-0000-0000-0000AA000000}"/>
    <cellStyle name="千位分隔 5 2 2 2" xfId="118" xr:uid="{00000000-0005-0000-0000-0000AB000000}"/>
    <cellStyle name="千位分隔 5 2 3" xfId="119" xr:uid="{00000000-0005-0000-0000-0000AC000000}"/>
    <cellStyle name="千位分隔 5 3" xfId="120" xr:uid="{00000000-0005-0000-0000-0000AD000000}"/>
    <cellStyle name="千位分隔 5 3 2" xfId="121" xr:uid="{00000000-0005-0000-0000-0000AE000000}"/>
    <cellStyle name="千位分隔 5 4" xfId="122" xr:uid="{00000000-0005-0000-0000-0000AF000000}"/>
    <cellStyle name="千位分隔 6" xfId="123" xr:uid="{00000000-0005-0000-0000-0000B0000000}"/>
    <cellStyle name="千位分隔 6 2" xfId="124" xr:uid="{00000000-0005-0000-0000-0000B1000000}"/>
    <cellStyle name="千位分隔 6 2 2" xfId="125" xr:uid="{00000000-0005-0000-0000-0000B2000000}"/>
    <cellStyle name="千位分隔 6 3" xfId="126" xr:uid="{00000000-0005-0000-0000-0000B3000000}"/>
    <cellStyle name="千位分隔 7" xfId="127" xr:uid="{00000000-0005-0000-0000-0000B4000000}"/>
    <cellStyle name="千位分隔 7 2" xfId="128" xr:uid="{00000000-0005-0000-0000-0000B5000000}"/>
    <cellStyle name="千位分隔 7 2 2" xfId="129" xr:uid="{00000000-0005-0000-0000-0000B6000000}"/>
    <cellStyle name="千位分隔 7 3" xfId="130" xr:uid="{00000000-0005-0000-0000-0000B7000000}"/>
    <cellStyle name="千位分隔 8" xfId="131" xr:uid="{00000000-0005-0000-0000-0000B8000000}"/>
    <cellStyle name="样式 1 2" xfId="244" xr:uid="{00000000-0005-0000-0000-00002A010000}"/>
    <cellStyle name="样式 1 2 2" xfId="245" xr:uid="{00000000-0005-0000-0000-00002B010000}"/>
    <cellStyle name="样式 1 5" xfId="246" xr:uid="{00000000-0005-0000-0000-00002C010000}"/>
    <cellStyle name="样式 1_Belk Ecoweave 400 tc tencel sheet quote 10092014" xfId="247" xr:uid="{00000000-0005-0000-0000-00002D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  <sheetName val="COO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ttress"/>
      <sheetName val="Blanket Throw"/>
      <sheetName val="Window"/>
      <sheetName val="Bedding Set"/>
      <sheetName val="Furniture Protector"/>
      <sheetName val="Shower Curtain"/>
      <sheetName val="Sheet Pillowcase"/>
      <sheetName val="Pillow"/>
      <sheetName val="Bedding Accessories"/>
      <sheetName val="Rugs"/>
      <sheetName val="Bath Accessories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35"/>
  <sheetViews>
    <sheetView tabSelected="1" topLeftCell="L19" zoomScale="90" zoomScaleNormal="90" workbookViewId="0">
      <selection activeCell="P2" sqref="P2:P35"/>
    </sheetView>
  </sheetViews>
  <sheetFormatPr defaultColWidth="9.140625" defaultRowHeight="15" x14ac:dyDescent="0.25"/>
  <cols>
    <col min="1" max="1" width="10.140625" style="4" customWidth="1"/>
    <col min="2" max="2" width="7.140625" style="5" customWidth="1"/>
    <col min="3" max="3" width="15.140625" style="5" customWidth="1"/>
    <col min="4" max="4" width="12.140625" style="5" customWidth="1"/>
    <col min="5" max="5" width="12.5703125" style="5" customWidth="1"/>
    <col min="6" max="6" width="9.42578125" style="5" customWidth="1"/>
    <col min="7" max="7" width="17.5703125" style="5" customWidth="1"/>
    <col min="8" max="8" width="16.5703125" style="5" customWidth="1"/>
    <col min="9" max="9" width="37.7109375" style="5" customWidth="1"/>
    <col min="10" max="10" width="14.28515625" style="5" customWidth="1"/>
    <col min="11" max="11" width="18.42578125" style="5" customWidth="1"/>
    <col min="12" max="12" width="22.5703125" style="5" customWidth="1"/>
    <col min="13" max="13" width="31" style="5" customWidth="1"/>
    <col min="14" max="14" width="24.28515625" style="5" customWidth="1"/>
    <col min="15" max="15" width="40.7109375" style="5" customWidth="1"/>
    <col min="16" max="16" width="12.5703125" style="5" customWidth="1"/>
    <col min="17" max="17" width="15.42578125" style="5" customWidth="1"/>
    <col min="18" max="18" width="14.7109375" style="5" customWidth="1"/>
    <col min="19" max="19" width="8.85546875" style="5" customWidth="1"/>
    <col min="20" max="20" width="8.85546875" style="6" customWidth="1"/>
    <col min="21" max="21" width="8.5703125" style="6" customWidth="1"/>
    <col min="22" max="22" width="9.42578125" style="5" customWidth="1"/>
    <col min="23" max="23" width="8.140625" style="7" customWidth="1"/>
    <col min="24" max="24" width="8.7109375" style="7" customWidth="1"/>
    <col min="25" max="25" width="7.140625" style="7" customWidth="1"/>
    <col min="26" max="26" width="9" style="8" customWidth="1"/>
    <col min="27" max="27" width="6.28515625" style="9" customWidth="1"/>
    <col min="28" max="28" width="10" style="10" customWidth="1"/>
    <col min="29" max="29" width="10" style="8" customWidth="1"/>
    <col min="30" max="30" width="9.85546875" style="9" customWidth="1"/>
    <col min="31" max="31" width="7.85546875" style="5" customWidth="1"/>
    <col min="32" max="32" width="8.85546875" style="6" customWidth="1"/>
    <col min="33" max="33" width="12.5703125" style="5" customWidth="1"/>
    <col min="34" max="34" width="8.42578125" style="11" customWidth="1"/>
    <col min="35" max="35" width="9" style="6" customWidth="1"/>
    <col min="36" max="36" width="8.42578125" style="6" customWidth="1"/>
    <col min="37" max="37" width="7.85546875" style="11" customWidth="1"/>
    <col min="38" max="38" width="8.28515625" style="6" customWidth="1"/>
    <col min="39" max="39" width="11.5703125" style="11" customWidth="1"/>
    <col min="40" max="40" width="10.85546875" style="6" customWidth="1"/>
    <col min="41" max="41" width="8.140625" style="11" customWidth="1"/>
    <col min="42" max="42" width="9.28515625" style="6" customWidth="1"/>
    <col min="43" max="43" width="8.140625" style="11" customWidth="1"/>
    <col min="44" max="45" width="9.28515625" style="6" customWidth="1"/>
    <col min="46" max="46" width="8.140625" style="11" customWidth="1"/>
    <col min="47" max="47" width="9.28515625" style="6" customWidth="1"/>
    <col min="48" max="48" width="7.85546875" style="6" customWidth="1"/>
    <col min="49" max="49" width="9.5703125" style="6" customWidth="1"/>
    <col min="50" max="50" width="7.7109375" style="6" customWidth="1"/>
    <col min="51" max="51" width="12.140625" style="6" customWidth="1"/>
    <col min="52" max="52" width="10.42578125" style="5" customWidth="1"/>
    <col min="53" max="53" width="11.5703125" style="6" customWidth="1"/>
    <col min="54" max="54" width="15" style="6" customWidth="1"/>
    <col min="55" max="16384" width="9.140625" style="5"/>
  </cols>
  <sheetData>
    <row r="1" spans="1:54" ht="68.099999999999994" customHeight="1" x14ac:dyDescent="0.25">
      <c r="A1" s="12" t="s">
        <v>4</v>
      </c>
      <c r="B1" s="12" t="s">
        <v>5</v>
      </c>
      <c r="C1" s="13" t="s">
        <v>6</v>
      </c>
      <c r="D1" s="13" t="s">
        <v>7</v>
      </c>
      <c r="E1" s="14" t="s">
        <v>0</v>
      </c>
      <c r="F1" s="14" t="s">
        <v>2</v>
      </c>
      <c r="G1" s="15" t="s">
        <v>8</v>
      </c>
      <c r="H1" s="13" t="s">
        <v>9</v>
      </c>
      <c r="I1" s="16" t="s">
        <v>10</v>
      </c>
      <c r="J1" s="16" t="s">
        <v>11</v>
      </c>
      <c r="K1" s="16" t="s">
        <v>12</v>
      </c>
      <c r="L1" s="16" t="s">
        <v>13</v>
      </c>
      <c r="M1" s="16" t="s">
        <v>14</v>
      </c>
      <c r="N1" s="16" t="s">
        <v>15</v>
      </c>
      <c r="O1" s="13" t="s">
        <v>16</v>
      </c>
      <c r="P1" s="13" t="s">
        <v>17</v>
      </c>
      <c r="Q1" s="13" t="s">
        <v>18</v>
      </c>
      <c r="R1" s="13" t="s">
        <v>19</v>
      </c>
      <c r="S1" s="16" t="s">
        <v>20</v>
      </c>
      <c r="T1" s="17" t="s">
        <v>21</v>
      </c>
      <c r="U1" s="18" t="s">
        <v>22</v>
      </c>
      <c r="V1" s="19" t="s">
        <v>23</v>
      </c>
      <c r="W1" s="20" t="s">
        <v>24</v>
      </c>
      <c r="X1" s="20" t="s">
        <v>25</v>
      </c>
      <c r="Y1" s="20" t="s">
        <v>26</v>
      </c>
      <c r="Z1" s="21" t="s">
        <v>27</v>
      </c>
      <c r="AA1" s="22" t="s">
        <v>28</v>
      </c>
      <c r="AB1" s="23" t="s">
        <v>29</v>
      </c>
      <c r="AC1" s="24" t="s">
        <v>30</v>
      </c>
      <c r="AD1" s="25" t="s">
        <v>31</v>
      </c>
      <c r="AE1" s="12" t="s">
        <v>32</v>
      </c>
      <c r="AF1" s="26" t="s">
        <v>33</v>
      </c>
      <c r="AG1" s="12" t="s">
        <v>34</v>
      </c>
      <c r="AH1" s="27" t="s">
        <v>35</v>
      </c>
      <c r="AI1" s="28" t="s">
        <v>36</v>
      </c>
      <c r="AJ1" s="26" t="s">
        <v>37</v>
      </c>
      <c r="AK1" s="27" t="s">
        <v>38</v>
      </c>
      <c r="AL1" s="26" t="s">
        <v>39</v>
      </c>
      <c r="AM1" s="27" t="s">
        <v>40</v>
      </c>
      <c r="AN1" s="26" t="s">
        <v>41</v>
      </c>
      <c r="AO1" s="27" t="s">
        <v>42</v>
      </c>
      <c r="AP1" s="26" t="s">
        <v>43</v>
      </c>
      <c r="AQ1" s="27" t="s">
        <v>44</v>
      </c>
      <c r="AR1" s="26" t="s">
        <v>45</v>
      </c>
      <c r="AS1" s="29" t="s">
        <v>46</v>
      </c>
      <c r="AT1" s="27" t="s">
        <v>47</v>
      </c>
      <c r="AU1" s="26" t="s">
        <v>48</v>
      </c>
      <c r="AV1" s="26" t="s">
        <v>49</v>
      </c>
      <c r="AW1" s="30" t="s">
        <v>50</v>
      </c>
      <c r="AX1" s="31" t="s">
        <v>51</v>
      </c>
      <c r="AY1" s="32" t="s">
        <v>52</v>
      </c>
      <c r="AZ1" s="12" t="s">
        <v>53</v>
      </c>
      <c r="BA1" s="26" t="s">
        <v>54</v>
      </c>
      <c r="BB1" s="26" t="s">
        <v>55</v>
      </c>
    </row>
    <row r="2" spans="1:54" s="3" customFormat="1" ht="25.15" customHeight="1" x14ac:dyDescent="0.25">
      <c r="A2" s="33">
        <v>2</v>
      </c>
      <c r="B2" s="33"/>
      <c r="C2" s="33"/>
      <c r="D2" s="33"/>
      <c r="E2" s="33" t="s">
        <v>1</v>
      </c>
      <c r="F2" s="33"/>
      <c r="G2" s="33" t="s">
        <v>3</v>
      </c>
      <c r="H2" s="34"/>
      <c r="I2" s="33" t="s">
        <v>56</v>
      </c>
      <c r="J2" s="33" t="s">
        <v>57</v>
      </c>
      <c r="K2" s="33" t="s">
        <v>58</v>
      </c>
      <c r="L2" s="35" t="s">
        <v>59</v>
      </c>
      <c r="M2" s="36" t="s">
        <v>118</v>
      </c>
      <c r="N2" s="34" t="s">
        <v>78</v>
      </c>
      <c r="O2" s="33" t="s">
        <v>71</v>
      </c>
      <c r="P2" s="55" t="s">
        <v>121</v>
      </c>
      <c r="Q2" s="37">
        <v>194139208755</v>
      </c>
      <c r="R2" s="38" t="s">
        <v>84</v>
      </c>
      <c r="S2" s="33" t="s">
        <v>61</v>
      </c>
      <c r="T2" s="39">
        <v>5.2</v>
      </c>
      <c r="U2" s="39">
        <v>5.36</v>
      </c>
      <c r="V2" s="33" t="s">
        <v>62</v>
      </c>
      <c r="W2" s="40">
        <v>30</v>
      </c>
      <c r="X2" s="41">
        <v>25</v>
      </c>
      <c r="Y2" s="42">
        <v>25</v>
      </c>
      <c r="Z2" s="43">
        <v>2</v>
      </c>
      <c r="AA2" s="44">
        <v>3</v>
      </c>
      <c r="AB2" s="45">
        <f t="shared" ref="AB2:AB3" si="0">IF(W2="","",W2*X2*Y2/1000000)</f>
        <v>1.8800000000000001E-2</v>
      </c>
      <c r="AC2" s="43">
        <v>56</v>
      </c>
      <c r="AD2" s="46">
        <f t="shared" ref="AD2:AD3" si="1">IF(AA2="","",AC2/AB2*AA2)</f>
        <v>8936</v>
      </c>
      <c r="AE2" s="47">
        <v>3500</v>
      </c>
      <c r="AF2" s="48">
        <f t="shared" ref="AF2:AF3" si="2">IF(ISERROR(AE2/AD2),"",AE2/AD2)</f>
        <v>0.39</v>
      </c>
      <c r="AG2" s="49" t="s">
        <v>63</v>
      </c>
      <c r="AH2" s="50">
        <v>0.214</v>
      </c>
      <c r="AI2" s="48">
        <f t="shared" ref="AI2:AI3" si="3">IF(ISERROR(U2*AH2),"",U2*AH2)</f>
        <v>1.1499999999999999</v>
      </c>
      <c r="AJ2" s="48">
        <f t="shared" ref="AJ2:AJ3" si="4">IF(ISERROR(U2+AF2+AI2),"",U2+AF2+AI2)</f>
        <v>6.9</v>
      </c>
      <c r="AK2" s="51">
        <v>0</v>
      </c>
      <c r="AL2" s="48">
        <f t="shared" ref="AL2:AL3" si="5">IF(ISERROR(AY2*AK2),"",AY2*AK2)</f>
        <v>0</v>
      </c>
      <c r="AM2" s="51">
        <v>0</v>
      </c>
      <c r="AN2" s="48">
        <f t="shared" ref="AN2:AN3" si="6">IF(ISERROR(AY2*AM2),"",AY2*AM2)</f>
        <v>0</v>
      </c>
      <c r="AO2" s="51">
        <v>0</v>
      </c>
      <c r="AP2" s="48">
        <f t="shared" ref="AP2:AP3" si="7">IF(ISERROR(AY2*AO2),"",AY2*AO2)</f>
        <v>0</v>
      </c>
      <c r="AQ2" s="51">
        <v>0</v>
      </c>
      <c r="AR2" s="48">
        <f t="shared" ref="AR2:AR3" si="8">IF(ISERROR(U2*AQ2),"",U2*AQ2)</f>
        <v>0</v>
      </c>
      <c r="AS2" s="52"/>
      <c r="AT2" s="51">
        <v>0</v>
      </c>
      <c r="AU2" s="48">
        <f t="shared" ref="AU2:AU3" si="9">IF(ISERROR(AY2*AT2),"",AY2*AT2)</f>
        <v>0</v>
      </c>
      <c r="AV2" s="48">
        <f t="shared" ref="AV2:AV3" si="10">IF(ISERROR(AL2+AN2+AP2+AR2+AU2),"",AL2+AN2+AP2+AR2+AU2)</f>
        <v>0</v>
      </c>
      <c r="AW2" s="48">
        <f t="shared" ref="AW2:AW3" si="11">IF(ISERROR(AJ2+AV2),"",AJ2+AV2)</f>
        <v>6.9</v>
      </c>
      <c r="AX2" s="53">
        <f t="shared" ref="AX2:AX3" si="12">IF(ISERROR((AY2-AW2)/AY2),"",(AY2-AW2)/AY2)</f>
        <v>0.21049999999999999</v>
      </c>
      <c r="AY2" s="54">
        <v>8.74</v>
      </c>
      <c r="AZ2" s="44">
        <v>120</v>
      </c>
      <c r="BA2" s="48">
        <f t="shared" ref="BA2:BA3" si="13">IF(ISERROR(AW2*AZ2),"",AW2*AZ2)</f>
        <v>828</v>
      </c>
      <c r="BB2" s="48">
        <f t="shared" ref="BB2:BB3" si="14">IF(ISERROR(AY2*AZ2),"",AY2*AZ2)</f>
        <v>1048.8</v>
      </c>
    </row>
    <row r="3" spans="1:54" s="3" customFormat="1" ht="25.15" customHeight="1" x14ac:dyDescent="0.25">
      <c r="A3" s="33">
        <v>3</v>
      </c>
      <c r="B3" s="33"/>
      <c r="C3" s="33"/>
      <c r="D3" s="33"/>
      <c r="E3" s="33" t="s">
        <v>1</v>
      </c>
      <c r="F3" s="33"/>
      <c r="G3" s="33" t="s">
        <v>3</v>
      </c>
      <c r="H3" s="34"/>
      <c r="I3" s="33" t="s">
        <v>56</v>
      </c>
      <c r="J3" s="33" t="s">
        <v>57</v>
      </c>
      <c r="K3" s="33" t="s">
        <v>58</v>
      </c>
      <c r="L3" s="35" t="s">
        <v>59</v>
      </c>
      <c r="M3" s="36" t="s">
        <v>65</v>
      </c>
      <c r="N3" s="34" t="s">
        <v>78</v>
      </c>
      <c r="O3" s="33" t="s">
        <v>71</v>
      </c>
      <c r="P3" s="55" t="s">
        <v>122</v>
      </c>
      <c r="Q3" s="37">
        <v>194139208779</v>
      </c>
      <c r="R3" s="38" t="s">
        <v>85</v>
      </c>
      <c r="S3" s="33" t="s">
        <v>61</v>
      </c>
      <c r="T3" s="39">
        <v>5.55</v>
      </c>
      <c r="U3" s="39">
        <v>5.72</v>
      </c>
      <c r="V3" s="33" t="s">
        <v>62</v>
      </c>
      <c r="W3" s="40">
        <v>30</v>
      </c>
      <c r="X3" s="41">
        <v>25</v>
      </c>
      <c r="Y3" s="42">
        <v>28</v>
      </c>
      <c r="Z3" s="43">
        <v>2</v>
      </c>
      <c r="AA3" s="44">
        <v>3</v>
      </c>
      <c r="AB3" s="45">
        <f t="shared" si="0"/>
        <v>2.1000000000000001E-2</v>
      </c>
      <c r="AC3" s="43">
        <v>56</v>
      </c>
      <c r="AD3" s="46">
        <f t="shared" si="1"/>
        <v>8000</v>
      </c>
      <c r="AE3" s="47">
        <v>3500</v>
      </c>
      <c r="AF3" s="48">
        <f t="shared" si="2"/>
        <v>0.44</v>
      </c>
      <c r="AG3" s="49" t="s">
        <v>63</v>
      </c>
      <c r="AH3" s="50">
        <v>0.214</v>
      </c>
      <c r="AI3" s="48">
        <f t="shared" si="3"/>
        <v>1.22</v>
      </c>
      <c r="AJ3" s="48">
        <f t="shared" si="4"/>
        <v>7.38</v>
      </c>
      <c r="AK3" s="51">
        <v>0</v>
      </c>
      <c r="AL3" s="48">
        <f t="shared" si="5"/>
        <v>0</v>
      </c>
      <c r="AM3" s="51">
        <v>0</v>
      </c>
      <c r="AN3" s="48">
        <f t="shared" si="6"/>
        <v>0</v>
      </c>
      <c r="AO3" s="51">
        <v>0</v>
      </c>
      <c r="AP3" s="48">
        <f t="shared" si="7"/>
        <v>0</v>
      </c>
      <c r="AQ3" s="51">
        <v>0</v>
      </c>
      <c r="AR3" s="48">
        <f t="shared" si="8"/>
        <v>0</v>
      </c>
      <c r="AS3" s="52"/>
      <c r="AT3" s="51">
        <v>0</v>
      </c>
      <c r="AU3" s="48">
        <f t="shared" si="9"/>
        <v>0</v>
      </c>
      <c r="AV3" s="48">
        <f t="shared" si="10"/>
        <v>0</v>
      </c>
      <c r="AW3" s="48">
        <f t="shared" si="11"/>
        <v>7.38</v>
      </c>
      <c r="AX3" s="53">
        <f t="shared" si="12"/>
        <v>0.20039999999999999</v>
      </c>
      <c r="AY3" s="54">
        <v>9.23</v>
      </c>
      <c r="AZ3" s="44">
        <v>360</v>
      </c>
      <c r="BA3" s="48">
        <f t="shared" si="13"/>
        <v>2656.8</v>
      </c>
      <c r="BB3" s="48">
        <f t="shared" si="14"/>
        <v>3322.8</v>
      </c>
    </row>
    <row r="4" spans="1:54" s="3" customFormat="1" ht="25.15" customHeight="1" x14ac:dyDescent="0.25">
      <c r="A4" s="33">
        <v>4</v>
      </c>
      <c r="B4" s="33"/>
      <c r="C4" s="33"/>
      <c r="D4" s="33"/>
      <c r="E4" s="33" t="s">
        <v>1</v>
      </c>
      <c r="F4" s="33"/>
      <c r="G4" s="33" t="s">
        <v>3</v>
      </c>
      <c r="H4" s="34"/>
      <c r="I4" s="33" t="s">
        <v>56</v>
      </c>
      <c r="J4" s="33" t="s">
        <v>57</v>
      </c>
      <c r="K4" s="33" t="s">
        <v>58</v>
      </c>
      <c r="L4" s="35" t="s">
        <v>59</v>
      </c>
      <c r="M4" s="36" t="s">
        <v>66</v>
      </c>
      <c r="N4" s="34" t="s">
        <v>78</v>
      </c>
      <c r="O4" s="33" t="s">
        <v>71</v>
      </c>
      <c r="P4" s="55" t="s">
        <v>123</v>
      </c>
      <c r="Q4" s="37">
        <v>194139208762</v>
      </c>
      <c r="R4" s="38" t="s">
        <v>86</v>
      </c>
      <c r="S4" s="33" t="s">
        <v>61</v>
      </c>
      <c r="T4" s="39">
        <v>6.43</v>
      </c>
      <c r="U4" s="39">
        <v>6.63</v>
      </c>
      <c r="V4" s="33" t="s">
        <v>62</v>
      </c>
      <c r="W4" s="40">
        <v>30</v>
      </c>
      <c r="X4" s="41">
        <v>25</v>
      </c>
      <c r="Y4" s="42">
        <v>31</v>
      </c>
      <c r="Z4" s="43">
        <v>2</v>
      </c>
      <c r="AA4" s="44">
        <v>3</v>
      </c>
      <c r="AB4" s="45">
        <f t="shared" ref="AB4:AB35" si="15">IF(W4="","",W4*X4*Y4/1000000)</f>
        <v>2.3300000000000001E-2</v>
      </c>
      <c r="AC4" s="43">
        <v>56</v>
      </c>
      <c r="AD4" s="46">
        <f t="shared" ref="AD4:AD35" si="16">IF(AA4="","",AC4/AB4*AA4)</f>
        <v>7210</v>
      </c>
      <c r="AE4" s="47">
        <v>3500</v>
      </c>
      <c r="AF4" s="48">
        <f t="shared" ref="AF4:AF35" si="17">IF(ISERROR(AE4/AD4),"",AE4/AD4)</f>
        <v>0.49</v>
      </c>
      <c r="AG4" s="49" t="s">
        <v>63</v>
      </c>
      <c r="AH4" s="50">
        <v>0.214</v>
      </c>
      <c r="AI4" s="48">
        <f t="shared" ref="AI4:AI35" si="18">IF(ISERROR(U4*AH4),"",U4*AH4)</f>
        <v>1.42</v>
      </c>
      <c r="AJ4" s="48">
        <f t="shared" ref="AJ4:AJ35" si="19">IF(ISERROR(U4+AF4+AI4),"",U4+AF4+AI4)</f>
        <v>8.5399999999999991</v>
      </c>
      <c r="AK4" s="51">
        <v>0</v>
      </c>
      <c r="AL4" s="48">
        <f t="shared" ref="AL4:AL35" si="20">IF(ISERROR(AY4*AK4),"",AY4*AK4)</f>
        <v>0</v>
      </c>
      <c r="AM4" s="51">
        <v>0</v>
      </c>
      <c r="AN4" s="48">
        <f t="shared" ref="AN4:AN35" si="21">IF(ISERROR(AY4*AM4),"",AY4*AM4)</f>
        <v>0</v>
      </c>
      <c r="AO4" s="51">
        <v>0</v>
      </c>
      <c r="AP4" s="48">
        <f t="shared" ref="AP4:AP35" si="22">IF(ISERROR(AY4*AO4),"",AY4*AO4)</f>
        <v>0</v>
      </c>
      <c r="AQ4" s="51">
        <v>0</v>
      </c>
      <c r="AR4" s="48">
        <f t="shared" ref="AR4:AR35" si="23">IF(ISERROR(U4*AQ4),"",U4*AQ4)</f>
        <v>0</v>
      </c>
      <c r="AS4" s="52"/>
      <c r="AT4" s="51">
        <v>0</v>
      </c>
      <c r="AU4" s="48">
        <f t="shared" ref="AU4:AU35" si="24">IF(ISERROR(AY4*AT4),"",AY4*AT4)</f>
        <v>0</v>
      </c>
      <c r="AV4" s="48">
        <f t="shared" ref="AV4:AV35" si="25">IF(ISERROR(AL4+AN4+AP4+AR4+AU4),"",AL4+AN4+AP4+AR4+AU4)</f>
        <v>0</v>
      </c>
      <c r="AW4" s="48">
        <f t="shared" ref="AW4:AW35" si="26">IF(ISERROR(AJ4+AV4),"",AJ4+AV4)</f>
        <v>8.5399999999999991</v>
      </c>
      <c r="AX4" s="53">
        <f t="shared" ref="AX4:AX35" si="27">IF(ISERROR((AY4-AW4)/AY4),"",(AY4-AW4)/AY4)</f>
        <v>0.2019</v>
      </c>
      <c r="AY4" s="54">
        <v>10.7</v>
      </c>
      <c r="AZ4" s="44">
        <v>120</v>
      </c>
      <c r="BA4" s="48">
        <f t="shared" ref="BA4:BA35" si="28">IF(ISERROR(AW4*AZ4),"",AW4*AZ4)</f>
        <v>1024.8</v>
      </c>
      <c r="BB4" s="48">
        <f t="shared" ref="BB4:BB35" si="29">IF(ISERROR(AY4*AZ4),"",AY4*AZ4)</f>
        <v>1284</v>
      </c>
    </row>
    <row r="5" spans="1:54" s="3" customFormat="1" ht="25.15" customHeight="1" x14ac:dyDescent="0.25">
      <c r="A5" s="33">
        <v>6</v>
      </c>
      <c r="B5" s="33"/>
      <c r="C5" s="33"/>
      <c r="D5" s="33"/>
      <c r="E5" s="33" t="s">
        <v>1</v>
      </c>
      <c r="F5" s="33"/>
      <c r="G5" s="33" t="s">
        <v>3</v>
      </c>
      <c r="H5" s="34"/>
      <c r="I5" s="33" t="s">
        <v>56</v>
      </c>
      <c r="J5" s="33" t="s">
        <v>57</v>
      </c>
      <c r="K5" s="33" t="s">
        <v>58</v>
      </c>
      <c r="L5" s="35" t="s">
        <v>59</v>
      </c>
      <c r="M5" s="36" t="s">
        <v>64</v>
      </c>
      <c r="N5" s="34" t="s">
        <v>79</v>
      </c>
      <c r="O5" s="33" t="s">
        <v>71</v>
      </c>
      <c r="P5" s="55" t="s">
        <v>124</v>
      </c>
      <c r="Q5" s="37">
        <v>194139208786</v>
      </c>
      <c r="R5" s="38" t="s">
        <v>87</v>
      </c>
      <c r="S5" s="33" t="s">
        <v>61</v>
      </c>
      <c r="T5" s="39">
        <v>5.2</v>
      </c>
      <c r="U5" s="39">
        <v>5.36</v>
      </c>
      <c r="V5" s="33" t="s">
        <v>62</v>
      </c>
      <c r="W5" s="40">
        <v>30</v>
      </c>
      <c r="X5" s="41">
        <v>25</v>
      </c>
      <c r="Y5" s="42">
        <v>25</v>
      </c>
      <c r="Z5" s="43">
        <v>2</v>
      </c>
      <c r="AA5" s="44">
        <v>3</v>
      </c>
      <c r="AB5" s="45">
        <f t="shared" si="15"/>
        <v>1.8800000000000001E-2</v>
      </c>
      <c r="AC5" s="43">
        <v>56</v>
      </c>
      <c r="AD5" s="46">
        <f t="shared" si="16"/>
        <v>8936</v>
      </c>
      <c r="AE5" s="47">
        <v>3500</v>
      </c>
      <c r="AF5" s="48">
        <f t="shared" si="17"/>
        <v>0.39</v>
      </c>
      <c r="AG5" s="49" t="s">
        <v>63</v>
      </c>
      <c r="AH5" s="50">
        <v>0.214</v>
      </c>
      <c r="AI5" s="48">
        <f t="shared" si="18"/>
        <v>1.1499999999999999</v>
      </c>
      <c r="AJ5" s="48">
        <f t="shared" si="19"/>
        <v>6.9</v>
      </c>
      <c r="AK5" s="51">
        <v>0</v>
      </c>
      <c r="AL5" s="48">
        <f t="shared" si="20"/>
        <v>0</v>
      </c>
      <c r="AM5" s="51">
        <v>0</v>
      </c>
      <c r="AN5" s="48">
        <f t="shared" si="21"/>
        <v>0</v>
      </c>
      <c r="AO5" s="51">
        <v>0</v>
      </c>
      <c r="AP5" s="48">
        <f t="shared" si="22"/>
        <v>0</v>
      </c>
      <c r="AQ5" s="51">
        <v>0</v>
      </c>
      <c r="AR5" s="48">
        <f t="shared" si="23"/>
        <v>0</v>
      </c>
      <c r="AS5" s="52"/>
      <c r="AT5" s="51">
        <v>0</v>
      </c>
      <c r="AU5" s="48">
        <f t="shared" si="24"/>
        <v>0</v>
      </c>
      <c r="AV5" s="48">
        <f t="shared" si="25"/>
        <v>0</v>
      </c>
      <c r="AW5" s="48">
        <f t="shared" si="26"/>
        <v>6.9</v>
      </c>
      <c r="AX5" s="53">
        <f t="shared" si="27"/>
        <v>0.21049999999999999</v>
      </c>
      <c r="AY5" s="54">
        <v>8.74</v>
      </c>
      <c r="AZ5" s="44">
        <v>120</v>
      </c>
      <c r="BA5" s="48">
        <f t="shared" si="28"/>
        <v>828</v>
      </c>
      <c r="BB5" s="48">
        <f t="shared" si="29"/>
        <v>1048.8</v>
      </c>
    </row>
    <row r="6" spans="1:54" s="3" customFormat="1" ht="25.15" customHeight="1" x14ac:dyDescent="0.25">
      <c r="A6" s="33">
        <v>7</v>
      </c>
      <c r="B6" s="33"/>
      <c r="C6" s="33"/>
      <c r="D6" s="33"/>
      <c r="E6" s="33" t="s">
        <v>1</v>
      </c>
      <c r="F6" s="33"/>
      <c r="G6" s="33" t="s">
        <v>3</v>
      </c>
      <c r="H6" s="34"/>
      <c r="I6" s="33" t="s">
        <v>56</v>
      </c>
      <c r="J6" s="33" t="s">
        <v>57</v>
      </c>
      <c r="K6" s="33" t="s">
        <v>58</v>
      </c>
      <c r="L6" s="35" t="s">
        <v>59</v>
      </c>
      <c r="M6" s="36" t="s">
        <v>65</v>
      </c>
      <c r="N6" s="34" t="s">
        <v>79</v>
      </c>
      <c r="O6" s="33" t="s">
        <v>71</v>
      </c>
      <c r="P6" s="55" t="s">
        <v>125</v>
      </c>
      <c r="Q6" s="37">
        <v>194139208809</v>
      </c>
      <c r="R6" s="38" t="s">
        <v>88</v>
      </c>
      <c r="S6" s="33" t="s">
        <v>61</v>
      </c>
      <c r="T6" s="39">
        <v>5.55</v>
      </c>
      <c r="U6" s="39">
        <v>5.72</v>
      </c>
      <c r="V6" s="33" t="s">
        <v>62</v>
      </c>
      <c r="W6" s="40">
        <v>30</v>
      </c>
      <c r="X6" s="41">
        <v>25</v>
      </c>
      <c r="Y6" s="42">
        <v>28</v>
      </c>
      <c r="Z6" s="43">
        <v>2</v>
      </c>
      <c r="AA6" s="44">
        <v>3</v>
      </c>
      <c r="AB6" s="45">
        <f t="shared" si="15"/>
        <v>2.1000000000000001E-2</v>
      </c>
      <c r="AC6" s="43">
        <v>56</v>
      </c>
      <c r="AD6" s="46">
        <f t="shared" si="16"/>
        <v>8000</v>
      </c>
      <c r="AE6" s="47">
        <v>3500</v>
      </c>
      <c r="AF6" s="48">
        <f t="shared" si="17"/>
        <v>0.44</v>
      </c>
      <c r="AG6" s="49" t="s">
        <v>63</v>
      </c>
      <c r="AH6" s="50">
        <v>0.214</v>
      </c>
      <c r="AI6" s="48">
        <f t="shared" si="18"/>
        <v>1.22</v>
      </c>
      <c r="AJ6" s="48">
        <f t="shared" si="19"/>
        <v>7.38</v>
      </c>
      <c r="AK6" s="51">
        <v>0</v>
      </c>
      <c r="AL6" s="48">
        <f t="shared" si="20"/>
        <v>0</v>
      </c>
      <c r="AM6" s="51">
        <v>0</v>
      </c>
      <c r="AN6" s="48">
        <f t="shared" si="21"/>
        <v>0</v>
      </c>
      <c r="AO6" s="51">
        <v>0</v>
      </c>
      <c r="AP6" s="48">
        <f t="shared" si="22"/>
        <v>0</v>
      </c>
      <c r="AQ6" s="51">
        <v>0</v>
      </c>
      <c r="AR6" s="48">
        <f t="shared" si="23"/>
        <v>0</v>
      </c>
      <c r="AS6" s="52"/>
      <c r="AT6" s="51">
        <v>0</v>
      </c>
      <c r="AU6" s="48">
        <f t="shared" si="24"/>
        <v>0</v>
      </c>
      <c r="AV6" s="48">
        <f t="shared" si="25"/>
        <v>0</v>
      </c>
      <c r="AW6" s="48">
        <f t="shared" si="26"/>
        <v>7.38</v>
      </c>
      <c r="AX6" s="53">
        <f t="shared" si="27"/>
        <v>0.20039999999999999</v>
      </c>
      <c r="AY6" s="54">
        <v>9.23</v>
      </c>
      <c r="AZ6" s="44">
        <v>360</v>
      </c>
      <c r="BA6" s="48">
        <f t="shared" si="28"/>
        <v>2656.8</v>
      </c>
      <c r="BB6" s="48">
        <f t="shared" si="29"/>
        <v>3322.8</v>
      </c>
    </row>
    <row r="7" spans="1:54" s="3" customFormat="1" ht="25.15" customHeight="1" x14ac:dyDescent="0.25">
      <c r="A7" s="33">
        <v>8</v>
      </c>
      <c r="B7" s="33"/>
      <c r="C7" s="33"/>
      <c r="D7" s="33"/>
      <c r="E7" s="33" t="s">
        <v>1</v>
      </c>
      <c r="F7" s="33"/>
      <c r="G7" s="33" t="s">
        <v>3</v>
      </c>
      <c r="H7" s="34"/>
      <c r="I7" s="33" t="s">
        <v>56</v>
      </c>
      <c r="J7" s="33" t="s">
        <v>57</v>
      </c>
      <c r="K7" s="33" t="s">
        <v>58</v>
      </c>
      <c r="L7" s="35" t="s">
        <v>59</v>
      </c>
      <c r="M7" s="36" t="s">
        <v>66</v>
      </c>
      <c r="N7" s="34" t="s">
        <v>79</v>
      </c>
      <c r="O7" s="33" t="s">
        <v>71</v>
      </c>
      <c r="P7" s="55" t="s">
        <v>126</v>
      </c>
      <c r="Q7" s="37">
        <v>194139208793</v>
      </c>
      <c r="R7" s="38" t="s">
        <v>89</v>
      </c>
      <c r="S7" s="33" t="s">
        <v>61</v>
      </c>
      <c r="T7" s="39">
        <v>6.43</v>
      </c>
      <c r="U7" s="39">
        <v>6.63</v>
      </c>
      <c r="V7" s="33" t="s">
        <v>62</v>
      </c>
      <c r="W7" s="40">
        <v>30</v>
      </c>
      <c r="X7" s="41">
        <v>25</v>
      </c>
      <c r="Y7" s="42">
        <v>31</v>
      </c>
      <c r="Z7" s="43">
        <v>2</v>
      </c>
      <c r="AA7" s="44">
        <v>3</v>
      </c>
      <c r="AB7" s="45">
        <f t="shared" si="15"/>
        <v>2.3300000000000001E-2</v>
      </c>
      <c r="AC7" s="43">
        <v>56</v>
      </c>
      <c r="AD7" s="46">
        <f t="shared" si="16"/>
        <v>7210</v>
      </c>
      <c r="AE7" s="47">
        <v>3500</v>
      </c>
      <c r="AF7" s="48">
        <f t="shared" si="17"/>
        <v>0.49</v>
      </c>
      <c r="AG7" s="49" t="s">
        <v>63</v>
      </c>
      <c r="AH7" s="50">
        <v>0.214</v>
      </c>
      <c r="AI7" s="48">
        <f t="shared" si="18"/>
        <v>1.42</v>
      </c>
      <c r="AJ7" s="48">
        <f t="shared" si="19"/>
        <v>8.5399999999999991</v>
      </c>
      <c r="AK7" s="51">
        <v>0</v>
      </c>
      <c r="AL7" s="48">
        <f t="shared" si="20"/>
        <v>0</v>
      </c>
      <c r="AM7" s="51">
        <v>0</v>
      </c>
      <c r="AN7" s="48">
        <f t="shared" si="21"/>
        <v>0</v>
      </c>
      <c r="AO7" s="51">
        <v>0</v>
      </c>
      <c r="AP7" s="48">
        <f t="shared" si="22"/>
        <v>0</v>
      </c>
      <c r="AQ7" s="51">
        <v>0</v>
      </c>
      <c r="AR7" s="48">
        <f t="shared" si="23"/>
        <v>0</v>
      </c>
      <c r="AS7" s="52"/>
      <c r="AT7" s="51">
        <v>0</v>
      </c>
      <c r="AU7" s="48">
        <f t="shared" si="24"/>
        <v>0</v>
      </c>
      <c r="AV7" s="48">
        <f t="shared" si="25"/>
        <v>0</v>
      </c>
      <c r="AW7" s="48">
        <f t="shared" si="26"/>
        <v>8.5399999999999991</v>
      </c>
      <c r="AX7" s="53">
        <f t="shared" si="27"/>
        <v>0.2019</v>
      </c>
      <c r="AY7" s="54">
        <v>10.7</v>
      </c>
      <c r="AZ7" s="44">
        <v>120</v>
      </c>
      <c r="BA7" s="48">
        <f t="shared" si="28"/>
        <v>1024.8</v>
      </c>
      <c r="BB7" s="48">
        <f t="shared" si="29"/>
        <v>1284</v>
      </c>
    </row>
    <row r="8" spans="1:54" s="3" customFormat="1" ht="25.15" customHeight="1" x14ac:dyDescent="0.25">
      <c r="A8" s="33">
        <v>10</v>
      </c>
      <c r="B8" s="33"/>
      <c r="C8" s="33"/>
      <c r="D8" s="33"/>
      <c r="E8" s="33" t="s">
        <v>1</v>
      </c>
      <c r="F8" s="33"/>
      <c r="G8" s="33" t="s">
        <v>3</v>
      </c>
      <c r="H8" s="34"/>
      <c r="I8" s="33" t="s">
        <v>56</v>
      </c>
      <c r="J8" s="33" t="s">
        <v>57</v>
      </c>
      <c r="K8" s="33" t="s">
        <v>58</v>
      </c>
      <c r="L8" s="35" t="s">
        <v>59</v>
      </c>
      <c r="M8" s="36" t="s">
        <v>64</v>
      </c>
      <c r="N8" s="34" t="s">
        <v>80</v>
      </c>
      <c r="O8" s="33" t="s">
        <v>71</v>
      </c>
      <c r="P8" s="55" t="s">
        <v>127</v>
      </c>
      <c r="Q8" s="37">
        <v>194139208816</v>
      </c>
      <c r="R8" s="38" t="s">
        <v>90</v>
      </c>
      <c r="S8" s="33" t="s">
        <v>61</v>
      </c>
      <c r="T8" s="39">
        <v>5.2</v>
      </c>
      <c r="U8" s="39">
        <v>5.36</v>
      </c>
      <c r="V8" s="33" t="s">
        <v>62</v>
      </c>
      <c r="W8" s="40">
        <v>30</v>
      </c>
      <c r="X8" s="41">
        <v>25</v>
      </c>
      <c r="Y8" s="42">
        <v>25</v>
      </c>
      <c r="Z8" s="43">
        <v>2</v>
      </c>
      <c r="AA8" s="44">
        <v>3</v>
      </c>
      <c r="AB8" s="45">
        <f t="shared" si="15"/>
        <v>1.8800000000000001E-2</v>
      </c>
      <c r="AC8" s="43">
        <v>56</v>
      </c>
      <c r="AD8" s="46">
        <f t="shared" si="16"/>
        <v>8936</v>
      </c>
      <c r="AE8" s="47">
        <v>3500</v>
      </c>
      <c r="AF8" s="48">
        <f t="shared" si="17"/>
        <v>0.39</v>
      </c>
      <c r="AG8" s="49" t="s">
        <v>63</v>
      </c>
      <c r="AH8" s="50">
        <v>0.214</v>
      </c>
      <c r="AI8" s="48">
        <f t="shared" si="18"/>
        <v>1.1499999999999999</v>
      </c>
      <c r="AJ8" s="48">
        <f t="shared" si="19"/>
        <v>6.9</v>
      </c>
      <c r="AK8" s="51">
        <v>0</v>
      </c>
      <c r="AL8" s="48">
        <f t="shared" si="20"/>
        <v>0</v>
      </c>
      <c r="AM8" s="51">
        <v>0</v>
      </c>
      <c r="AN8" s="48">
        <f t="shared" si="21"/>
        <v>0</v>
      </c>
      <c r="AO8" s="51">
        <v>0</v>
      </c>
      <c r="AP8" s="48">
        <f t="shared" si="22"/>
        <v>0</v>
      </c>
      <c r="AQ8" s="51">
        <v>0</v>
      </c>
      <c r="AR8" s="48">
        <f t="shared" si="23"/>
        <v>0</v>
      </c>
      <c r="AS8" s="52"/>
      <c r="AT8" s="51">
        <v>0</v>
      </c>
      <c r="AU8" s="48">
        <f t="shared" si="24"/>
        <v>0</v>
      </c>
      <c r="AV8" s="48">
        <f t="shared" si="25"/>
        <v>0</v>
      </c>
      <c r="AW8" s="48">
        <f t="shared" si="26"/>
        <v>6.9</v>
      </c>
      <c r="AX8" s="53">
        <f t="shared" si="27"/>
        <v>0.21049999999999999</v>
      </c>
      <c r="AY8" s="54">
        <v>8.74</v>
      </c>
      <c r="AZ8" s="44">
        <v>120</v>
      </c>
      <c r="BA8" s="48">
        <f t="shared" si="28"/>
        <v>828</v>
      </c>
      <c r="BB8" s="48">
        <f t="shared" si="29"/>
        <v>1048.8</v>
      </c>
    </row>
    <row r="9" spans="1:54" s="3" customFormat="1" ht="25.15" customHeight="1" x14ac:dyDescent="0.25">
      <c r="A9" s="33">
        <v>11</v>
      </c>
      <c r="B9" s="33"/>
      <c r="C9" s="33"/>
      <c r="D9" s="33"/>
      <c r="E9" s="33" t="s">
        <v>1</v>
      </c>
      <c r="F9" s="33"/>
      <c r="G9" s="33" t="s">
        <v>3</v>
      </c>
      <c r="H9" s="34"/>
      <c r="I9" s="33" t="s">
        <v>56</v>
      </c>
      <c r="J9" s="33" t="s">
        <v>57</v>
      </c>
      <c r="K9" s="33" t="s">
        <v>58</v>
      </c>
      <c r="L9" s="35" t="s">
        <v>59</v>
      </c>
      <c r="M9" s="36" t="s">
        <v>65</v>
      </c>
      <c r="N9" s="34" t="s">
        <v>80</v>
      </c>
      <c r="O9" s="33" t="s">
        <v>71</v>
      </c>
      <c r="P9" s="55" t="s">
        <v>128</v>
      </c>
      <c r="Q9" s="37">
        <v>194139208830</v>
      </c>
      <c r="R9" s="38" t="s">
        <v>91</v>
      </c>
      <c r="S9" s="33" t="s">
        <v>61</v>
      </c>
      <c r="T9" s="39">
        <v>5.55</v>
      </c>
      <c r="U9" s="39">
        <v>5.72</v>
      </c>
      <c r="V9" s="33" t="s">
        <v>62</v>
      </c>
      <c r="W9" s="40">
        <v>30</v>
      </c>
      <c r="X9" s="41">
        <v>25</v>
      </c>
      <c r="Y9" s="42">
        <v>28</v>
      </c>
      <c r="Z9" s="43">
        <v>2</v>
      </c>
      <c r="AA9" s="44">
        <v>3</v>
      </c>
      <c r="AB9" s="45">
        <f t="shared" si="15"/>
        <v>2.1000000000000001E-2</v>
      </c>
      <c r="AC9" s="43">
        <v>56</v>
      </c>
      <c r="AD9" s="46">
        <f t="shared" si="16"/>
        <v>8000</v>
      </c>
      <c r="AE9" s="47">
        <v>3500</v>
      </c>
      <c r="AF9" s="48">
        <f t="shared" si="17"/>
        <v>0.44</v>
      </c>
      <c r="AG9" s="49" t="s">
        <v>63</v>
      </c>
      <c r="AH9" s="50">
        <v>0.214</v>
      </c>
      <c r="AI9" s="48">
        <f t="shared" si="18"/>
        <v>1.22</v>
      </c>
      <c r="AJ9" s="48">
        <f t="shared" si="19"/>
        <v>7.38</v>
      </c>
      <c r="AK9" s="51">
        <v>0</v>
      </c>
      <c r="AL9" s="48">
        <f t="shared" si="20"/>
        <v>0</v>
      </c>
      <c r="AM9" s="51">
        <v>0</v>
      </c>
      <c r="AN9" s="48">
        <f t="shared" si="21"/>
        <v>0</v>
      </c>
      <c r="AO9" s="51">
        <v>0</v>
      </c>
      <c r="AP9" s="48">
        <f t="shared" si="22"/>
        <v>0</v>
      </c>
      <c r="AQ9" s="51">
        <v>0</v>
      </c>
      <c r="AR9" s="48">
        <f t="shared" si="23"/>
        <v>0</v>
      </c>
      <c r="AS9" s="52"/>
      <c r="AT9" s="51">
        <v>0</v>
      </c>
      <c r="AU9" s="48">
        <f t="shared" si="24"/>
        <v>0</v>
      </c>
      <c r="AV9" s="48">
        <f t="shared" si="25"/>
        <v>0</v>
      </c>
      <c r="AW9" s="48">
        <f t="shared" si="26"/>
        <v>7.38</v>
      </c>
      <c r="AX9" s="53">
        <f t="shared" si="27"/>
        <v>0.20039999999999999</v>
      </c>
      <c r="AY9" s="54">
        <v>9.23</v>
      </c>
      <c r="AZ9" s="44">
        <v>360</v>
      </c>
      <c r="BA9" s="48">
        <f t="shared" si="28"/>
        <v>2656.8</v>
      </c>
      <c r="BB9" s="48">
        <f t="shared" si="29"/>
        <v>3322.8</v>
      </c>
    </row>
    <row r="10" spans="1:54" s="3" customFormat="1" ht="25.15" customHeight="1" x14ac:dyDescent="0.25">
      <c r="A10" s="33">
        <v>12</v>
      </c>
      <c r="B10" s="33"/>
      <c r="C10" s="33"/>
      <c r="D10" s="33"/>
      <c r="E10" s="33" t="s">
        <v>1</v>
      </c>
      <c r="F10" s="33"/>
      <c r="G10" s="33" t="s">
        <v>3</v>
      </c>
      <c r="H10" s="34"/>
      <c r="I10" s="33" t="s">
        <v>56</v>
      </c>
      <c r="J10" s="33" t="s">
        <v>57</v>
      </c>
      <c r="K10" s="33" t="s">
        <v>58</v>
      </c>
      <c r="L10" s="35" t="s">
        <v>59</v>
      </c>
      <c r="M10" s="36" t="s">
        <v>66</v>
      </c>
      <c r="N10" s="34" t="s">
        <v>80</v>
      </c>
      <c r="O10" s="33" t="s">
        <v>71</v>
      </c>
      <c r="P10" s="55" t="s">
        <v>129</v>
      </c>
      <c r="Q10" s="37">
        <v>194139208823</v>
      </c>
      <c r="R10" s="38" t="s">
        <v>92</v>
      </c>
      <c r="S10" s="33" t="s">
        <v>61</v>
      </c>
      <c r="T10" s="39">
        <v>6.43</v>
      </c>
      <c r="U10" s="39">
        <v>6.63</v>
      </c>
      <c r="V10" s="33" t="s">
        <v>62</v>
      </c>
      <c r="W10" s="40">
        <v>30</v>
      </c>
      <c r="X10" s="41">
        <v>25</v>
      </c>
      <c r="Y10" s="42">
        <v>31</v>
      </c>
      <c r="Z10" s="43">
        <v>2</v>
      </c>
      <c r="AA10" s="44">
        <v>3</v>
      </c>
      <c r="AB10" s="45">
        <f t="shared" si="15"/>
        <v>2.3300000000000001E-2</v>
      </c>
      <c r="AC10" s="43">
        <v>56</v>
      </c>
      <c r="AD10" s="46">
        <f t="shared" si="16"/>
        <v>7210</v>
      </c>
      <c r="AE10" s="47">
        <v>3500</v>
      </c>
      <c r="AF10" s="48">
        <f t="shared" si="17"/>
        <v>0.49</v>
      </c>
      <c r="AG10" s="49" t="s">
        <v>63</v>
      </c>
      <c r="AH10" s="50">
        <v>0.214</v>
      </c>
      <c r="AI10" s="48">
        <f t="shared" si="18"/>
        <v>1.42</v>
      </c>
      <c r="AJ10" s="48">
        <f t="shared" si="19"/>
        <v>8.5399999999999991</v>
      </c>
      <c r="AK10" s="51">
        <v>0</v>
      </c>
      <c r="AL10" s="48">
        <f t="shared" si="20"/>
        <v>0</v>
      </c>
      <c r="AM10" s="51">
        <v>0</v>
      </c>
      <c r="AN10" s="48">
        <f t="shared" si="21"/>
        <v>0</v>
      </c>
      <c r="AO10" s="51">
        <v>0</v>
      </c>
      <c r="AP10" s="48">
        <f t="shared" si="22"/>
        <v>0</v>
      </c>
      <c r="AQ10" s="51">
        <v>0</v>
      </c>
      <c r="AR10" s="48">
        <f t="shared" si="23"/>
        <v>0</v>
      </c>
      <c r="AS10" s="52"/>
      <c r="AT10" s="51">
        <v>0</v>
      </c>
      <c r="AU10" s="48">
        <f t="shared" si="24"/>
        <v>0</v>
      </c>
      <c r="AV10" s="48">
        <f t="shared" si="25"/>
        <v>0</v>
      </c>
      <c r="AW10" s="48">
        <f t="shared" si="26"/>
        <v>8.5399999999999991</v>
      </c>
      <c r="AX10" s="53">
        <f t="shared" si="27"/>
        <v>0.2019</v>
      </c>
      <c r="AY10" s="54">
        <v>10.7</v>
      </c>
      <c r="AZ10" s="44">
        <v>120</v>
      </c>
      <c r="BA10" s="48">
        <f t="shared" si="28"/>
        <v>1024.8</v>
      </c>
      <c r="BB10" s="48">
        <f t="shared" si="29"/>
        <v>1284</v>
      </c>
    </row>
    <row r="11" spans="1:54" s="3" customFormat="1" ht="25.15" customHeight="1" x14ac:dyDescent="0.25">
      <c r="A11" s="33">
        <v>14</v>
      </c>
      <c r="B11" s="33"/>
      <c r="C11" s="33"/>
      <c r="D11" s="33"/>
      <c r="E11" s="33" t="s">
        <v>1</v>
      </c>
      <c r="F11" s="33"/>
      <c r="G11" s="33" t="s">
        <v>3</v>
      </c>
      <c r="H11" s="34"/>
      <c r="I11" s="33" t="s">
        <v>56</v>
      </c>
      <c r="J11" s="33" t="s">
        <v>57</v>
      </c>
      <c r="K11" s="33" t="s">
        <v>58</v>
      </c>
      <c r="L11" s="35" t="s">
        <v>59</v>
      </c>
      <c r="M11" s="36" t="s">
        <v>64</v>
      </c>
      <c r="N11" s="34" t="s">
        <v>81</v>
      </c>
      <c r="O11" s="33" t="s">
        <v>71</v>
      </c>
      <c r="P11" s="55" t="s">
        <v>130</v>
      </c>
      <c r="Q11" s="37">
        <v>194139208847</v>
      </c>
      <c r="R11" s="38" t="s">
        <v>93</v>
      </c>
      <c r="S11" s="33" t="s">
        <v>61</v>
      </c>
      <c r="T11" s="39">
        <v>5.2</v>
      </c>
      <c r="U11" s="39">
        <v>5.36</v>
      </c>
      <c r="V11" s="33" t="s">
        <v>62</v>
      </c>
      <c r="W11" s="40">
        <v>30</v>
      </c>
      <c r="X11" s="41">
        <v>25</v>
      </c>
      <c r="Y11" s="42">
        <v>25</v>
      </c>
      <c r="Z11" s="43">
        <v>2</v>
      </c>
      <c r="AA11" s="44">
        <v>3</v>
      </c>
      <c r="AB11" s="45">
        <f t="shared" si="15"/>
        <v>1.8800000000000001E-2</v>
      </c>
      <c r="AC11" s="43">
        <v>56</v>
      </c>
      <c r="AD11" s="46">
        <f t="shared" si="16"/>
        <v>8936</v>
      </c>
      <c r="AE11" s="47">
        <v>3500</v>
      </c>
      <c r="AF11" s="48">
        <f t="shared" si="17"/>
        <v>0.39</v>
      </c>
      <c r="AG11" s="49" t="s">
        <v>63</v>
      </c>
      <c r="AH11" s="50">
        <v>0.214</v>
      </c>
      <c r="AI11" s="48">
        <f t="shared" si="18"/>
        <v>1.1499999999999999</v>
      </c>
      <c r="AJ11" s="48">
        <f t="shared" si="19"/>
        <v>6.9</v>
      </c>
      <c r="AK11" s="51">
        <v>0</v>
      </c>
      <c r="AL11" s="48">
        <f t="shared" si="20"/>
        <v>0</v>
      </c>
      <c r="AM11" s="51">
        <v>0</v>
      </c>
      <c r="AN11" s="48">
        <f t="shared" si="21"/>
        <v>0</v>
      </c>
      <c r="AO11" s="51">
        <v>0</v>
      </c>
      <c r="AP11" s="48">
        <f t="shared" si="22"/>
        <v>0</v>
      </c>
      <c r="AQ11" s="51">
        <v>0</v>
      </c>
      <c r="AR11" s="48">
        <f t="shared" si="23"/>
        <v>0</v>
      </c>
      <c r="AS11" s="52"/>
      <c r="AT11" s="51">
        <v>0</v>
      </c>
      <c r="AU11" s="48">
        <f t="shared" si="24"/>
        <v>0</v>
      </c>
      <c r="AV11" s="48">
        <f t="shared" si="25"/>
        <v>0</v>
      </c>
      <c r="AW11" s="48">
        <f t="shared" si="26"/>
        <v>6.9</v>
      </c>
      <c r="AX11" s="53">
        <f t="shared" si="27"/>
        <v>0.21049999999999999</v>
      </c>
      <c r="AY11" s="54">
        <v>8.74</v>
      </c>
      <c r="AZ11" s="44">
        <v>120</v>
      </c>
      <c r="BA11" s="48">
        <f t="shared" si="28"/>
        <v>828</v>
      </c>
      <c r="BB11" s="48">
        <f t="shared" si="29"/>
        <v>1048.8</v>
      </c>
    </row>
    <row r="12" spans="1:54" s="3" customFormat="1" ht="25.15" customHeight="1" x14ac:dyDescent="0.25">
      <c r="A12" s="33">
        <v>15</v>
      </c>
      <c r="B12" s="33"/>
      <c r="C12" s="33"/>
      <c r="D12" s="33"/>
      <c r="E12" s="33" t="s">
        <v>1</v>
      </c>
      <c r="F12" s="33"/>
      <c r="G12" s="33" t="s">
        <v>3</v>
      </c>
      <c r="H12" s="34"/>
      <c r="I12" s="33" t="s">
        <v>56</v>
      </c>
      <c r="J12" s="33" t="s">
        <v>57</v>
      </c>
      <c r="K12" s="33" t="s">
        <v>58</v>
      </c>
      <c r="L12" s="35" t="s">
        <v>59</v>
      </c>
      <c r="M12" s="36" t="s">
        <v>65</v>
      </c>
      <c r="N12" s="34" t="s">
        <v>81</v>
      </c>
      <c r="O12" s="33" t="s">
        <v>71</v>
      </c>
      <c r="P12" s="55" t="s">
        <v>131</v>
      </c>
      <c r="Q12" s="37">
        <v>194139208861</v>
      </c>
      <c r="R12" s="38" t="s">
        <v>94</v>
      </c>
      <c r="S12" s="33" t="s">
        <v>61</v>
      </c>
      <c r="T12" s="39">
        <v>5.55</v>
      </c>
      <c r="U12" s="39">
        <v>5.72</v>
      </c>
      <c r="V12" s="33" t="s">
        <v>62</v>
      </c>
      <c r="W12" s="40">
        <v>30</v>
      </c>
      <c r="X12" s="41">
        <v>25</v>
      </c>
      <c r="Y12" s="42">
        <v>28</v>
      </c>
      <c r="Z12" s="43">
        <v>2</v>
      </c>
      <c r="AA12" s="44">
        <v>3</v>
      </c>
      <c r="AB12" s="45">
        <f t="shared" si="15"/>
        <v>2.1000000000000001E-2</v>
      </c>
      <c r="AC12" s="43">
        <v>56</v>
      </c>
      <c r="AD12" s="46">
        <f t="shared" si="16"/>
        <v>8000</v>
      </c>
      <c r="AE12" s="47">
        <v>3500</v>
      </c>
      <c r="AF12" s="48">
        <f t="shared" si="17"/>
        <v>0.44</v>
      </c>
      <c r="AG12" s="49" t="s">
        <v>63</v>
      </c>
      <c r="AH12" s="50">
        <v>0.214</v>
      </c>
      <c r="AI12" s="48">
        <f t="shared" si="18"/>
        <v>1.22</v>
      </c>
      <c r="AJ12" s="48">
        <f t="shared" si="19"/>
        <v>7.38</v>
      </c>
      <c r="AK12" s="51">
        <v>0</v>
      </c>
      <c r="AL12" s="48">
        <f t="shared" si="20"/>
        <v>0</v>
      </c>
      <c r="AM12" s="51">
        <v>0</v>
      </c>
      <c r="AN12" s="48">
        <f t="shared" si="21"/>
        <v>0</v>
      </c>
      <c r="AO12" s="51">
        <v>0</v>
      </c>
      <c r="AP12" s="48">
        <f t="shared" si="22"/>
        <v>0</v>
      </c>
      <c r="AQ12" s="51">
        <v>0</v>
      </c>
      <c r="AR12" s="48">
        <f t="shared" si="23"/>
        <v>0</v>
      </c>
      <c r="AS12" s="52"/>
      <c r="AT12" s="51">
        <v>0</v>
      </c>
      <c r="AU12" s="48">
        <f t="shared" si="24"/>
        <v>0</v>
      </c>
      <c r="AV12" s="48">
        <f t="shared" si="25"/>
        <v>0</v>
      </c>
      <c r="AW12" s="48">
        <f t="shared" si="26"/>
        <v>7.38</v>
      </c>
      <c r="AX12" s="53">
        <f t="shared" si="27"/>
        <v>0.20039999999999999</v>
      </c>
      <c r="AY12" s="54">
        <v>9.23</v>
      </c>
      <c r="AZ12" s="44">
        <v>360</v>
      </c>
      <c r="BA12" s="48">
        <f t="shared" si="28"/>
        <v>2656.8</v>
      </c>
      <c r="BB12" s="48">
        <f t="shared" si="29"/>
        <v>3322.8</v>
      </c>
    </row>
    <row r="13" spans="1:54" s="3" customFormat="1" ht="25.15" customHeight="1" x14ac:dyDescent="0.25">
      <c r="A13" s="33">
        <v>16</v>
      </c>
      <c r="B13" s="33"/>
      <c r="C13" s="33"/>
      <c r="D13" s="33"/>
      <c r="E13" s="33" t="s">
        <v>1</v>
      </c>
      <c r="F13" s="33"/>
      <c r="G13" s="33" t="s">
        <v>3</v>
      </c>
      <c r="H13" s="34"/>
      <c r="I13" s="33" t="s">
        <v>56</v>
      </c>
      <c r="J13" s="33" t="s">
        <v>57</v>
      </c>
      <c r="K13" s="33" t="s">
        <v>58</v>
      </c>
      <c r="L13" s="35" t="s">
        <v>59</v>
      </c>
      <c r="M13" s="36" t="s">
        <v>66</v>
      </c>
      <c r="N13" s="34" t="s">
        <v>81</v>
      </c>
      <c r="O13" s="33" t="s">
        <v>71</v>
      </c>
      <c r="P13" s="55" t="s">
        <v>132</v>
      </c>
      <c r="Q13" s="37">
        <v>194139208854</v>
      </c>
      <c r="R13" s="38" t="s">
        <v>95</v>
      </c>
      <c r="S13" s="33" t="s">
        <v>61</v>
      </c>
      <c r="T13" s="39">
        <v>6.43</v>
      </c>
      <c r="U13" s="39">
        <v>6.63</v>
      </c>
      <c r="V13" s="33" t="s">
        <v>62</v>
      </c>
      <c r="W13" s="40">
        <v>30</v>
      </c>
      <c r="X13" s="41">
        <v>25</v>
      </c>
      <c r="Y13" s="42">
        <v>31</v>
      </c>
      <c r="Z13" s="43">
        <v>2</v>
      </c>
      <c r="AA13" s="44">
        <v>3</v>
      </c>
      <c r="AB13" s="45">
        <f t="shared" si="15"/>
        <v>2.3300000000000001E-2</v>
      </c>
      <c r="AC13" s="43">
        <v>56</v>
      </c>
      <c r="AD13" s="46">
        <f t="shared" si="16"/>
        <v>7210</v>
      </c>
      <c r="AE13" s="47">
        <v>3500</v>
      </c>
      <c r="AF13" s="48">
        <f t="shared" si="17"/>
        <v>0.49</v>
      </c>
      <c r="AG13" s="49" t="s">
        <v>63</v>
      </c>
      <c r="AH13" s="50">
        <v>0.214</v>
      </c>
      <c r="AI13" s="48">
        <f t="shared" si="18"/>
        <v>1.42</v>
      </c>
      <c r="AJ13" s="48">
        <f t="shared" si="19"/>
        <v>8.5399999999999991</v>
      </c>
      <c r="AK13" s="51">
        <v>0</v>
      </c>
      <c r="AL13" s="48">
        <f t="shared" si="20"/>
        <v>0</v>
      </c>
      <c r="AM13" s="51">
        <v>0</v>
      </c>
      <c r="AN13" s="48">
        <f t="shared" si="21"/>
        <v>0</v>
      </c>
      <c r="AO13" s="51">
        <v>0</v>
      </c>
      <c r="AP13" s="48">
        <f t="shared" si="22"/>
        <v>0</v>
      </c>
      <c r="AQ13" s="51">
        <v>0</v>
      </c>
      <c r="AR13" s="48">
        <f t="shared" si="23"/>
        <v>0</v>
      </c>
      <c r="AS13" s="52"/>
      <c r="AT13" s="51">
        <v>0</v>
      </c>
      <c r="AU13" s="48">
        <f t="shared" si="24"/>
        <v>0</v>
      </c>
      <c r="AV13" s="48">
        <f t="shared" si="25"/>
        <v>0</v>
      </c>
      <c r="AW13" s="48">
        <f t="shared" si="26"/>
        <v>8.5399999999999991</v>
      </c>
      <c r="AX13" s="53">
        <f t="shared" si="27"/>
        <v>0.2019</v>
      </c>
      <c r="AY13" s="54">
        <v>10.7</v>
      </c>
      <c r="AZ13" s="44">
        <v>120</v>
      </c>
      <c r="BA13" s="48">
        <f t="shared" si="28"/>
        <v>1024.8</v>
      </c>
      <c r="BB13" s="48">
        <f t="shared" si="29"/>
        <v>1284</v>
      </c>
    </row>
    <row r="14" spans="1:54" s="3" customFormat="1" ht="25.15" customHeight="1" x14ac:dyDescent="0.25">
      <c r="A14" s="33">
        <v>18</v>
      </c>
      <c r="B14" s="33"/>
      <c r="C14" s="33"/>
      <c r="D14" s="33"/>
      <c r="E14" s="33" t="s">
        <v>1</v>
      </c>
      <c r="F14" s="33"/>
      <c r="G14" s="33" t="s">
        <v>3</v>
      </c>
      <c r="H14" s="34"/>
      <c r="I14" s="33" t="s">
        <v>56</v>
      </c>
      <c r="J14" s="33" t="s">
        <v>57</v>
      </c>
      <c r="K14" s="33" t="s">
        <v>58</v>
      </c>
      <c r="L14" s="35" t="s">
        <v>59</v>
      </c>
      <c r="M14" s="36" t="s">
        <v>64</v>
      </c>
      <c r="N14" s="34" t="s">
        <v>82</v>
      </c>
      <c r="O14" s="33" t="s">
        <v>71</v>
      </c>
      <c r="P14" s="55" t="s">
        <v>133</v>
      </c>
      <c r="Q14" s="37">
        <v>194139208878</v>
      </c>
      <c r="R14" s="38" t="s">
        <v>96</v>
      </c>
      <c r="S14" s="33" t="s">
        <v>61</v>
      </c>
      <c r="T14" s="39">
        <v>5.2</v>
      </c>
      <c r="U14" s="39">
        <v>5.36</v>
      </c>
      <c r="V14" s="33" t="s">
        <v>62</v>
      </c>
      <c r="W14" s="40">
        <v>30</v>
      </c>
      <c r="X14" s="41">
        <v>25</v>
      </c>
      <c r="Y14" s="42">
        <v>25</v>
      </c>
      <c r="Z14" s="43">
        <v>2</v>
      </c>
      <c r="AA14" s="44">
        <v>3</v>
      </c>
      <c r="AB14" s="45">
        <f t="shared" si="15"/>
        <v>1.8800000000000001E-2</v>
      </c>
      <c r="AC14" s="43">
        <v>56</v>
      </c>
      <c r="AD14" s="46">
        <f t="shared" si="16"/>
        <v>8936</v>
      </c>
      <c r="AE14" s="47">
        <v>3500</v>
      </c>
      <c r="AF14" s="48">
        <f t="shared" si="17"/>
        <v>0.39</v>
      </c>
      <c r="AG14" s="49" t="s">
        <v>63</v>
      </c>
      <c r="AH14" s="50">
        <v>0.214</v>
      </c>
      <c r="AI14" s="48">
        <f t="shared" si="18"/>
        <v>1.1499999999999999</v>
      </c>
      <c r="AJ14" s="48">
        <f t="shared" si="19"/>
        <v>6.9</v>
      </c>
      <c r="AK14" s="51">
        <v>0</v>
      </c>
      <c r="AL14" s="48">
        <f t="shared" si="20"/>
        <v>0</v>
      </c>
      <c r="AM14" s="51">
        <v>0</v>
      </c>
      <c r="AN14" s="48">
        <f t="shared" si="21"/>
        <v>0</v>
      </c>
      <c r="AO14" s="51">
        <v>0</v>
      </c>
      <c r="AP14" s="48">
        <f t="shared" si="22"/>
        <v>0</v>
      </c>
      <c r="AQ14" s="51">
        <v>0</v>
      </c>
      <c r="AR14" s="48">
        <f t="shared" si="23"/>
        <v>0</v>
      </c>
      <c r="AS14" s="52"/>
      <c r="AT14" s="51">
        <v>0</v>
      </c>
      <c r="AU14" s="48">
        <f t="shared" si="24"/>
        <v>0</v>
      </c>
      <c r="AV14" s="48">
        <f t="shared" si="25"/>
        <v>0</v>
      </c>
      <c r="AW14" s="48">
        <f t="shared" si="26"/>
        <v>6.9</v>
      </c>
      <c r="AX14" s="53">
        <f t="shared" si="27"/>
        <v>0.21049999999999999</v>
      </c>
      <c r="AY14" s="54">
        <v>8.74</v>
      </c>
      <c r="AZ14" s="44">
        <v>120</v>
      </c>
      <c r="BA14" s="48">
        <f t="shared" si="28"/>
        <v>828</v>
      </c>
      <c r="BB14" s="48">
        <f t="shared" si="29"/>
        <v>1048.8</v>
      </c>
    </row>
    <row r="15" spans="1:54" s="3" customFormat="1" ht="25.15" customHeight="1" x14ac:dyDescent="0.25">
      <c r="A15" s="33">
        <v>19</v>
      </c>
      <c r="B15" s="33"/>
      <c r="C15" s="33"/>
      <c r="D15" s="33"/>
      <c r="E15" s="33" t="s">
        <v>1</v>
      </c>
      <c r="F15" s="33"/>
      <c r="G15" s="33" t="s">
        <v>3</v>
      </c>
      <c r="H15" s="34"/>
      <c r="I15" s="33" t="s">
        <v>56</v>
      </c>
      <c r="J15" s="33" t="s">
        <v>57</v>
      </c>
      <c r="K15" s="33" t="s">
        <v>58</v>
      </c>
      <c r="L15" s="35" t="s">
        <v>59</v>
      </c>
      <c r="M15" s="36" t="s">
        <v>65</v>
      </c>
      <c r="N15" s="34" t="s">
        <v>82</v>
      </c>
      <c r="O15" s="33" t="s">
        <v>71</v>
      </c>
      <c r="P15" s="55" t="s">
        <v>134</v>
      </c>
      <c r="Q15" s="37">
        <v>194139208892</v>
      </c>
      <c r="R15" s="38" t="s">
        <v>97</v>
      </c>
      <c r="S15" s="33" t="s">
        <v>61</v>
      </c>
      <c r="T15" s="39">
        <v>5.55</v>
      </c>
      <c r="U15" s="39">
        <v>5.72</v>
      </c>
      <c r="V15" s="33" t="s">
        <v>62</v>
      </c>
      <c r="W15" s="40">
        <v>30</v>
      </c>
      <c r="X15" s="41">
        <v>25</v>
      </c>
      <c r="Y15" s="42">
        <v>28</v>
      </c>
      <c r="Z15" s="43">
        <v>2</v>
      </c>
      <c r="AA15" s="44">
        <v>3</v>
      </c>
      <c r="AB15" s="45">
        <f t="shared" si="15"/>
        <v>2.1000000000000001E-2</v>
      </c>
      <c r="AC15" s="43">
        <v>56</v>
      </c>
      <c r="AD15" s="46">
        <f t="shared" si="16"/>
        <v>8000</v>
      </c>
      <c r="AE15" s="47">
        <v>3500</v>
      </c>
      <c r="AF15" s="48">
        <f t="shared" si="17"/>
        <v>0.44</v>
      </c>
      <c r="AG15" s="49" t="s">
        <v>63</v>
      </c>
      <c r="AH15" s="50">
        <v>0.214</v>
      </c>
      <c r="AI15" s="48">
        <f t="shared" si="18"/>
        <v>1.22</v>
      </c>
      <c r="AJ15" s="48">
        <f t="shared" si="19"/>
        <v>7.38</v>
      </c>
      <c r="AK15" s="51">
        <v>0</v>
      </c>
      <c r="AL15" s="48">
        <f t="shared" si="20"/>
        <v>0</v>
      </c>
      <c r="AM15" s="51">
        <v>0</v>
      </c>
      <c r="AN15" s="48">
        <f t="shared" si="21"/>
        <v>0</v>
      </c>
      <c r="AO15" s="51">
        <v>0</v>
      </c>
      <c r="AP15" s="48">
        <f t="shared" si="22"/>
        <v>0</v>
      </c>
      <c r="AQ15" s="51">
        <v>0</v>
      </c>
      <c r="AR15" s="48">
        <f t="shared" si="23"/>
        <v>0</v>
      </c>
      <c r="AS15" s="52"/>
      <c r="AT15" s="51">
        <v>0</v>
      </c>
      <c r="AU15" s="48">
        <f t="shared" si="24"/>
        <v>0</v>
      </c>
      <c r="AV15" s="48">
        <f t="shared" si="25"/>
        <v>0</v>
      </c>
      <c r="AW15" s="48">
        <f t="shared" si="26"/>
        <v>7.38</v>
      </c>
      <c r="AX15" s="53">
        <f t="shared" si="27"/>
        <v>0.20039999999999999</v>
      </c>
      <c r="AY15" s="54">
        <v>9.23</v>
      </c>
      <c r="AZ15" s="44">
        <v>360</v>
      </c>
      <c r="BA15" s="48">
        <f t="shared" si="28"/>
        <v>2656.8</v>
      </c>
      <c r="BB15" s="48">
        <f t="shared" si="29"/>
        <v>3322.8</v>
      </c>
    </row>
    <row r="16" spans="1:54" s="3" customFormat="1" ht="25.15" customHeight="1" x14ac:dyDescent="0.25">
      <c r="A16" s="33">
        <v>20</v>
      </c>
      <c r="B16" s="33"/>
      <c r="C16" s="33"/>
      <c r="D16" s="33"/>
      <c r="E16" s="33" t="s">
        <v>1</v>
      </c>
      <c r="F16" s="33"/>
      <c r="G16" s="33" t="s">
        <v>3</v>
      </c>
      <c r="H16" s="34"/>
      <c r="I16" s="33" t="s">
        <v>56</v>
      </c>
      <c r="J16" s="33" t="s">
        <v>57</v>
      </c>
      <c r="K16" s="33" t="s">
        <v>58</v>
      </c>
      <c r="L16" s="35" t="s">
        <v>59</v>
      </c>
      <c r="M16" s="36" t="s">
        <v>66</v>
      </c>
      <c r="N16" s="34" t="s">
        <v>82</v>
      </c>
      <c r="O16" s="33" t="s">
        <v>71</v>
      </c>
      <c r="P16" s="55" t="s">
        <v>135</v>
      </c>
      <c r="Q16" s="37">
        <v>194139208885</v>
      </c>
      <c r="R16" s="38" t="s">
        <v>98</v>
      </c>
      <c r="S16" s="33" t="s">
        <v>61</v>
      </c>
      <c r="T16" s="39">
        <v>6.43</v>
      </c>
      <c r="U16" s="39">
        <v>6.63</v>
      </c>
      <c r="V16" s="33" t="s">
        <v>62</v>
      </c>
      <c r="W16" s="40">
        <v>30</v>
      </c>
      <c r="X16" s="41">
        <v>25</v>
      </c>
      <c r="Y16" s="42">
        <v>31</v>
      </c>
      <c r="Z16" s="43">
        <v>2</v>
      </c>
      <c r="AA16" s="44">
        <v>3</v>
      </c>
      <c r="AB16" s="45">
        <f t="shared" si="15"/>
        <v>2.3300000000000001E-2</v>
      </c>
      <c r="AC16" s="43">
        <v>56</v>
      </c>
      <c r="AD16" s="46">
        <f t="shared" si="16"/>
        <v>7210</v>
      </c>
      <c r="AE16" s="47">
        <v>3500</v>
      </c>
      <c r="AF16" s="48">
        <f t="shared" si="17"/>
        <v>0.49</v>
      </c>
      <c r="AG16" s="49" t="s">
        <v>63</v>
      </c>
      <c r="AH16" s="50">
        <v>0.214</v>
      </c>
      <c r="AI16" s="48">
        <f t="shared" si="18"/>
        <v>1.42</v>
      </c>
      <c r="AJ16" s="48">
        <f t="shared" si="19"/>
        <v>8.5399999999999991</v>
      </c>
      <c r="AK16" s="51">
        <v>0</v>
      </c>
      <c r="AL16" s="48">
        <f t="shared" si="20"/>
        <v>0</v>
      </c>
      <c r="AM16" s="51">
        <v>0</v>
      </c>
      <c r="AN16" s="48">
        <f t="shared" si="21"/>
        <v>0</v>
      </c>
      <c r="AO16" s="51">
        <v>0</v>
      </c>
      <c r="AP16" s="48">
        <f t="shared" si="22"/>
        <v>0</v>
      </c>
      <c r="AQ16" s="51">
        <v>0</v>
      </c>
      <c r="AR16" s="48">
        <f t="shared" si="23"/>
        <v>0</v>
      </c>
      <c r="AS16" s="52"/>
      <c r="AT16" s="51">
        <v>0</v>
      </c>
      <c r="AU16" s="48">
        <f t="shared" si="24"/>
        <v>0</v>
      </c>
      <c r="AV16" s="48">
        <f t="shared" si="25"/>
        <v>0</v>
      </c>
      <c r="AW16" s="48">
        <f t="shared" si="26"/>
        <v>8.5399999999999991</v>
      </c>
      <c r="AX16" s="53">
        <f t="shared" si="27"/>
        <v>0.2019</v>
      </c>
      <c r="AY16" s="54">
        <v>10.7</v>
      </c>
      <c r="AZ16" s="44">
        <v>120</v>
      </c>
      <c r="BA16" s="48">
        <f t="shared" si="28"/>
        <v>1024.8</v>
      </c>
      <c r="BB16" s="48">
        <f t="shared" si="29"/>
        <v>1284</v>
      </c>
    </row>
    <row r="17" spans="1:54" s="3" customFormat="1" ht="25.15" customHeight="1" x14ac:dyDescent="0.25">
      <c r="A17" s="33">
        <v>22</v>
      </c>
      <c r="B17" s="33"/>
      <c r="C17" s="33"/>
      <c r="D17" s="33"/>
      <c r="E17" s="33" t="s">
        <v>1</v>
      </c>
      <c r="F17" s="33"/>
      <c r="G17" s="33" t="s">
        <v>3</v>
      </c>
      <c r="H17" s="34"/>
      <c r="I17" s="33" t="s">
        <v>56</v>
      </c>
      <c r="J17" s="33" t="s">
        <v>57</v>
      </c>
      <c r="K17" s="33" t="s">
        <v>58</v>
      </c>
      <c r="L17" s="35" t="s">
        <v>59</v>
      </c>
      <c r="M17" s="36" t="s">
        <v>64</v>
      </c>
      <c r="N17" s="34" t="s">
        <v>83</v>
      </c>
      <c r="O17" s="33" t="s">
        <v>71</v>
      </c>
      <c r="P17" s="55" t="s">
        <v>136</v>
      </c>
      <c r="Q17" s="37">
        <v>194139208908</v>
      </c>
      <c r="R17" s="38" t="s">
        <v>99</v>
      </c>
      <c r="S17" s="33" t="s">
        <v>61</v>
      </c>
      <c r="T17" s="39">
        <v>5.2</v>
      </c>
      <c r="U17" s="39">
        <v>5.36</v>
      </c>
      <c r="V17" s="33" t="s">
        <v>62</v>
      </c>
      <c r="W17" s="40">
        <v>30</v>
      </c>
      <c r="X17" s="41">
        <v>25</v>
      </c>
      <c r="Y17" s="42">
        <v>25</v>
      </c>
      <c r="Z17" s="43">
        <v>2</v>
      </c>
      <c r="AA17" s="44">
        <v>3</v>
      </c>
      <c r="AB17" s="45">
        <f t="shared" si="15"/>
        <v>1.8800000000000001E-2</v>
      </c>
      <c r="AC17" s="43">
        <v>56</v>
      </c>
      <c r="AD17" s="46">
        <f t="shared" si="16"/>
        <v>8936</v>
      </c>
      <c r="AE17" s="47">
        <v>3500</v>
      </c>
      <c r="AF17" s="48">
        <f t="shared" si="17"/>
        <v>0.39</v>
      </c>
      <c r="AG17" s="49" t="s">
        <v>63</v>
      </c>
      <c r="AH17" s="50">
        <v>0.214</v>
      </c>
      <c r="AI17" s="48">
        <f t="shared" si="18"/>
        <v>1.1499999999999999</v>
      </c>
      <c r="AJ17" s="48">
        <f t="shared" si="19"/>
        <v>6.9</v>
      </c>
      <c r="AK17" s="51">
        <v>0</v>
      </c>
      <c r="AL17" s="48">
        <f t="shared" si="20"/>
        <v>0</v>
      </c>
      <c r="AM17" s="51">
        <v>0</v>
      </c>
      <c r="AN17" s="48">
        <f t="shared" si="21"/>
        <v>0</v>
      </c>
      <c r="AO17" s="51">
        <v>0</v>
      </c>
      <c r="AP17" s="48">
        <f t="shared" si="22"/>
        <v>0</v>
      </c>
      <c r="AQ17" s="51">
        <v>0</v>
      </c>
      <c r="AR17" s="48">
        <f t="shared" si="23"/>
        <v>0</v>
      </c>
      <c r="AS17" s="52"/>
      <c r="AT17" s="51">
        <v>0</v>
      </c>
      <c r="AU17" s="48">
        <f t="shared" si="24"/>
        <v>0</v>
      </c>
      <c r="AV17" s="48">
        <f t="shared" si="25"/>
        <v>0</v>
      </c>
      <c r="AW17" s="48">
        <f t="shared" si="26"/>
        <v>6.9</v>
      </c>
      <c r="AX17" s="53">
        <f t="shared" si="27"/>
        <v>0.21049999999999999</v>
      </c>
      <c r="AY17" s="54">
        <v>8.74</v>
      </c>
      <c r="AZ17" s="44">
        <v>120</v>
      </c>
      <c r="BA17" s="48">
        <f t="shared" si="28"/>
        <v>828</v>
      </c>
      <c r="BB17" s="48">
        <f t="shared" si="29"/>
        <v>1048.8</v>
      </c>
    </row>
    <row r="18" spans="1:54" s="3" customFormat="1" ht="25.15" customHeight="1" x14ac:dyDescent="0.25">
      <c r="A18" s="33">
        <v>23</v>
      </c>
      <c r="B18" s="33"/>
      <c r="C18" s="33"/>
      <c r="D18" s="33"/>
      <c r="E18" s="33" t="s">
        <v>1</v>
      </c>
      <c r="F18" s="33"/>
      <c r="G18" s="33" t="s">
        <v>3</v>
      </c>
      <c r="H18" s="34"/>
      <c r="I18" s="33" t="s">
        <v>56</v>
      </c>
      <c r="J18" s="33" t="s">
        <v>57</v>
      </c>
      <c r="K18" s="33" t="s">
        <v>58</v>
      </c>
      <c r="L18" s="35" t="s">
        <v>59</v>
      </c>
      <c r="M18" s="36" t="s">
        <v>65</v>
      </c>
      <c r="N18" s="34" t="s">
        <v>83</v>
      </c>
      <c r="O18" s="33" t="s">
        <v>71</v>
      </c>
      <c r="P18" s="55" t="s">
        <v>137</v>
      </c>
      <c r="Q18" s="37">
        <v>194139208922</v>
      </c>
      <c r="R18" s="38" t="s">
        <v>100</v>
      </c>
      <c r="S18" s="33" t="s">
        <v>61</v>
      </c>
      <c r="T18" s="39">
        <v>5.55</v>
      </c>
      <c r="U18" s="39">
        <v>5.72</v>
      </c>
      <c r="V18" s="33" t="s">
        <v>62</v>
      </c>
      <c r="W18" s="40">
        <v>30</v>
      </c>
      <c r="X18" s="41">
        <v>25</v>
      </c>
      <c r="Y18" s="42">
        <v>28</v>
      </c>
      <c r="Z18" s="43">
        <v>2</v>
      </c>
      <c r="AA18" s="44">
        <v>3</v>
      </c>
      <c r="AB18" s="45">
        <f t="shared" si="15"/>
        <v>2.1000000000000001E-2</v>
      </c>
      <c r="AC18" s="43">
        <v>56</v>
      </c>
      <c r="AD18" s="46">
        <f t="shared" si="16"/>
        <v>8000</v>
      </c>
      <c r="AE18" s="47">
        <v>3500</v>
      </c>
      <c r="AF18" s="48">
        <f t="shared" si="17"/>
        <v>0.44</v>
      </c>
      <c r="AG18" s="49" t="s">
        <v>63</v>
      </c>
      <c r="AH18" s="50">
        <v>0.214</v>
      </c>
      <c r="AI18" s="48">
        <f t="shared" si="18"/>
        <v>1.22</v>
      </c>
      <c r="AJ18" s="48">
        <f t="shared" si="19"/>
        <v>7.38</v>
      </c>
      <c r="AK18" s="51">
        <v>0</v>
      </c>
      <c r="AL18" s="48">
        <f t="shared" si="20"/>
        <v>0</v>
      </c>
      <c r="AM18" s="51">
        <v>0</v>
      </c>
      <c r="AN18" s="48">
        <f t="shared" si="21"/>
        <v>0</v>
      </c>
      <c r="AO18" s="51">
        <v>0</v>
      </c>
      <c r="AP18" s="48">
        <f t="shared" si="22"/>
        <v>0</v>
      </c>
      <c r="AQ18" s="51">
        <v>0</v>
      </c>
      <c r="AR18" s="48">
        <f t="shared" si="23"/>
        <v>0</v>
      </c>
      <c r="AS18" s="52"/>
      <c r="AT18" s="51">
        <v>0</v>
      </c>
      <c r="AU18" s="48">
        <f t="shared" si="24"/>
        <v>0</v>
      </c>
      <c r="AV18" s="48">
        <f t="shared" si="25"/>
        <v>0</v>
      </c>
      <c r="AW18" s="48">
        <f t="shared" si="26"/>
        <v>7.38</v>
      </c>
      <c r="AX18" s="53">
        <f t="shared" si="27"/>
        <v>0.20039999999999999</v>
      </c>
      <c r="AY18" s="54">
        <v>9.23</v>
      </c>
      <c r="AZ18" s="44">
        <v>360</v>
      </c>
      <c r="BA18" s="48">
        <f t="shared" si="28"/>
        <v>2656.8</v>
      </c>
      <c r="BB18" s="48">
        <f t="shared" si="29"/>
        <v>3322.8</v>
      </c>
    </row>
    <row r="19" spans="1:54" s="3" customFormat="1" ht="25.15" customHeight="1" x14ac:dyDescent="0.25">
      <c r="A19" s="33">
        <v>24</v>
      </c>
      <c r="B19" s="33"/>
      <c r="C19" s="33"/>
      <c r="D19" s="33"/>
      <c r="E19" s="33" t="s">
        <v>1</v>
      </c>
      <c r="F19" s="33"/>
      <c r="G19" s="33" t="s">
        <v>3</v>
      </c>
      <c r="H19" s="34"/>
      <c r="I19" s="33" t="s">
        <v>76</v>
      </c>
      <c r="J19" s="33" t="s">
        <v>57</v>
      </c>
      <c r="K19" s="33" t="s">
        <v>58</v>
      </c>
      <c r="L19" s="35" t="s">
        <v>59</v>
      </c>
      <c r="M19" s="36" t="s">
        <v>66</v>
      </c>
      <c r="N19" s="34" t="s">
        <v>83</v>
      </c>
      <c r="O19" s="33" t="s">
        <v>71</v>
      </c>
      <c r="P19" s="55" t="s">
        <v>138</v>
      </c>
      <c r="Q19" s="37">
        <v>194139208915</v>
      </c>
      <c r="R19" s="38" t="s">
        <v>101</v>
      </c>
      <c r="S19" s="33" t="s">
        <v>61</v>
      </c>
      <c r="T19" s="39">
        <v>6.43</v>
      </c>
      <c r="U19" s="39">
        <v>6.63</v>
      </c>
      <c r="V19" s="33" t="s">
        <v>62</v>
      </c>
      <c r="W19" s="40">
        <v>30</v>
      </c>
      <c r="X19" s="41">
        <v>25</v>
      </c>
      <c r="Y19" s="42">
        <v>31</v>
      </c>
      <c r="Z19" s="43">
        <v>2</v>
      </c>
      <c r="AA19" s="44">
        <v>3</v>
      </c>
      <c r="AB19" s="45">
        <f t="shared" si="15"/>
        <v>2.3300000000000001E-2</v>
      </c>
      <c r="AC19" s="43">
        <v>56</v>
      </c>
      <c r="AD19" s="46">
        <f t="shared" si="16"/>
        <v>7210</v>
      </c>
      <c r="AE19" s="47">
        <v>3500</v>
      </c>
      <c r="AF19" s="48">
        <f t="shared" si="17"/>
        <v>0.49</v>
      </c>
      <c r="AG19" s="49" t="s">
        <v>63</v>
      </c>
      <c r="AH19" s="50">
        <v>0.214</v>
      </c>
      <c r="AI19" s="48">
        <f t="shared" si="18"/>
        <v>1.42</v>
      </c>
      <c r="AJ19" s="48">
        <f t="shared" si="19"/>
        <v>8.5399999999999991</v>
      </c>
      <c r="AK19" s="51">
        <v>0</v>
      </c>
      <c r="AL19" s="48">
        <f t="shared" si="20"/>
        <v>0</v>
      </c>
      <c r="AM19" s="51">
        <v>0</v>
      </c>
      <c r="AN19" s="48">
        <f t="shared" si="21"/>
        <v>0</v>
      </c>
      <c r="AO19" s="51">
        <v>0</v>
      </c>
      <c r="AP19" s="48">
        <f t="shared" si="22"/>
        <v>0</v>
      </c>
      <c r="AQ19" s="51">
        <v>0</v>
      </c>
      <c r="AR19" s="48">
        <f t="shared" si="23"/>
        <v>0</v>
      </c>
      <c r="AS19" s="52"/>
      <c r="AT19" s="51">
        <v>0</v>
      </c>
      <c r="AU19" s="48">
        <f t="shared" si="24"/>
        <v>0</v>
      </c>
      <c r="AV19" s="48">
        <f t="shared" si="25"/>
        <v>0</v>
      </c>
      <c r="AW19" s="48">
        <f t="shared" si="26"/>
        <v>8.5399999999999991</v>
      </c>
      <c r="AX19" s="53">
        <f t="shared" si="27"/>
        <v>0.2019</v>
      </c>
      <c r="AY19" s="54">
        <v>10.7</v>
      </c>
      <c r="AZ19" s="44">
        <v>120</v>
      </c>
      <c r="BA19" s="48">
        <f t="shared" si="28"/>
        <v>1024.8</v>
      </c>
      <c r="BB19" s="48">
        <f t="shared" si="29"/>
        <v>1284</v>
      </c>
    </row>
    <row r="20" spans="1:54" s="3" customFormat="1" ht="25.15" customHeight="1" x14ac:dyDescent="0.25">
      <c r="A20" s="33">
        <v>25</v>
      </c>
      <c r="B20" s="33"/>
      <c r="C20" s="33"/>
      <c r="D20" s="33"/>
      <c r="E20" s="33" t="s">
        <v>1</v>
      </c>
      <c r="F20" s="33"/>
      <c r="G20" s="33" t="s">
        <v>3</v>
      </c>
      <c r="H20" s="34"/>
      <c r="I20" s="33" t="s">
        <v>77</v>
      </c>
      <c r="J20" s="33" t="s">
        <v>67</v>
      </c>
      <c r="K20" s="33" t="s">
        <v>68</v>
      </c>
      <c r="L20" s="35" t="s">
        <v>69</v>
      </c>
      <c r="M20" s="36" t="s">
        <v>60</v>
      </c>
      <c r="N20" s="2" t="s">
        <v>72</v>
      </c>
      <c r="O20" s="33"/>
      <c r="P20" s="55" t="s">
        <v>139</v>
      </c>
      <c r="Q20" s="37">
        <v>194139208960</v>
      </c>
      <c r="R20" s="38" t="s">
        <v>102</v>
      </c>
      <c r="S20" s="33" t="s">
        <v>61</v>
      </c>
      <c r="T20" s="39">
        <v>3.78</v>
      </c>
      <c r="U20" s="39">
        <v>3.9</v>
      </c>
      <c r="V20" s="33" t="s">
        <v>62</v>
      </c>
      <c r="W20" s="40">
        <v>30</v>
      </c>
      <c r="X20" s="41">
        <v>25</v>
      </c>
      <c r="Y20" s="42">
        <v>22</v>
      </c>
      <c r="Z20" s="43">
        <v>2</v>
      </c>
      <c r="AA20" s="44">
        <v>3</v>
      </c>
      <c r="AB20" s="45">
        <f t="shared" si="15"/>
        <v>1.6500000000000001E-2</v>
      </c>
      <c r="AC20" s="43">
        <v>56</v>
      </c>
      <c r="AD20" s="46">
        <f t="shared" si="16"/>
        <v>10182</v>
      </c>
      <c r="AE20" s="47">
        <v>3500</v>
      </c>
      <c r="AF20" s="48">
        <f t="shared" si="17"/>
        <v>0.34</v>
      </c>
      <c r="AG20" s="49" t="s">
        <v>70</v>
      </c>
      <c r="AH20" s="50">
        <v>0.214</v>
      </c>
      <c r="AI20" s="48">
        <f t="shared" si="18"/>
        <v>0.83</v>
      </c>
      <c r="AJ20" s="48">
        <f t="shared" si="19"/>
        <v>5.07</v>
      </c>
      <c r="AK20" s="51">
        <v>0</v>
      </c>
      <c r="AL20" s="48">
        <f t="shared" si="20"/>
        <v>0</v>
      </c>
      <c r="AM20" s="51">
        <v>0</v>
      </c>
      <c r="AN20" s="48">
        <f t="shared" si="21"/>
        <v>0</v>
      </c>
      <c r="AO20" s="51">
        <v>0</v>
      </c>
      <c r="AP20" s="48">
        <f t="shared" si="22"/>
        <v>0</v>
      </c>
      <c r="AQ20" s="51">
        <v>0</v>
      </c>
      <c r="AR20" s="48">
        <f t="shared" si="23"/>
        <v>0</v>
      </c>
      <c r="AS20" s="52"/>
      <c r="AT20" s="51">
        <v>0</v>
      </c>
      <c r="AU20" s="48">
        <f t="shared" si="24"/>
        <v>0</v>
      </c>
      <c r="AV20" s="48">
        <f t="shared" si="25"/>
        <v>0</v>
      </c>
      <c r="AW20" s="48">
        <f t="shared" si="26"/>
        <v>5.07</v>
      </c>
      <c r="AX20" s="53">
        <f t="shared" si="27"/>
        <v>0.27979999999999999</v>
      </c>
      <c r="AY20" s="54">
        <v>7.04</v>
      </c>
      <c r="AZ20" s="44">
        <v>120</v>
      </c>
      <c r="BA20" s="48">
        <f t="shared" si="28"/>
        <v>608.4</v>
      </c>
      <c r="BB20" s="48">
        <f t="shared" si="29"/>
        <v>844.8</v>
      </c>
    </row>
    <row r="21" spans="1:54" s="3" customFormat="1" ht="25.15" customHeight="1" x14ac:dyDescent="0.25">
      <c r="A21" s="33">
        <v>26</v>
      </c>
      <c r="B21" s="33"/>
      <c r="C21" s="33"/>
      <c r="D21" s="33"/>
      <c r="E21" s="33" t="s">
        <v>1</v>
      </c>
      <c r="F21" s="33"/>
      <c r="G21" s="33" t="s">
        <v>3</v>
      </c>
      <c r="H21" s="34"/>
      <c r="I21" s="33" t="s">
        <v>56</v>
      </c>
      <c r="J21" s="33" t="s">
        <v>67</v>
      </c>
      <c r="K21" s="33" t="s">
        <v>68</v>
      </c>
      <c r="L21" s="35" t="s">
        <v>69</v>
      </c>
      <c r="M21" s="36" t="s">
        <v>64</v>
      </c>
      <c r="N21" s="2" t="s">
        <v>72</v>
      </c>
      <c r="O21" s="33"/>
      <c r="P21" s="55" t="s">
        <v>140</v>
      </c>
      <c r="Q21" s="37">
        <v>194139208939</v>
      </c>
      <c r="R21" s="38" t="s">
        <v>103</v>
      </c>
      <c r="S21" s="33" t="s">
        <v>61</v>
      </c>
      <c r="T21" s="39">
        <v>5.2</v>
      </c>
      <c r="U21" s="39">
        <v>5.36</v>
      </c>
      <c r="V21" s="33" t="s">
        <v>62</v>
      </c>
      <c r="W21" s="40">
        <v>30</v>
      </c>
      <c r="X21" s="41">
        <v>25</v>
      </c>
      <c r="Y21" s="42">
        <v>25</v>
      </c>
      <c r="Z21" s="43">
        <v>2</v>
      </c>
      <c r="AA21" s="44">
        <v>3</v>
      </c>
      <c r="AB21" s="45">
        <f t="shared" si="15"/>
        <v>1.8800000000000001E-2</v>
      </c>
      <c r="AC21" s="43">
        <v>56</v>
      </c>
      <c r="AD21" s="46">
        <f t="shared" si="16"/>
        <v>8936</v>
      </c>
      <c r="AE21" s="47">
        <v>3500</v>
      </c>
      <c r="AF21" s="48">
        <f t="shared" si="17"/>
        <v>0.39</v>
      </c>
      <c r="AG21" s="49" t="s">
        <v>70</v>
      </c>
      <c r="AH21" s="50">
        <v>0.214</v>
      </c>
      <c r="AI21" s="48">
        <f t="shared" si="18"/>
        <v>1.1499999999999999</v>
      </c>
      <c r="AJ21" s="48">
        <f t="shared" si="19"/>
        <v>6.9</v>
      </c>
      <c r="AK21" s="51">
        <v>0</v>
      </c>
      <c r="AL21" s="48">
        <f t="shared" si="20"/>
        <v>0</v>
      </c>
      <c r="AM21" s="51">
        <v>0</v>
      </c>
      <c r="AN21" s="48">
        <f t="shared" si="21"/>
        <v>0</v>
      </c>
      <c r="AO21" s="51">
        <v>0</v>
      </c>
      <c r="AP21" s="48">
        <f t="shared" si="22"/>
        <v>0</v>
      </c>
      <c r="AQ21" s="51">
        <v>0</v>
      </c>
      <c r="AR21" s="48">
        <f t="shared" si="23"/>
        <v>0</v>
      </c>
      <c r="AS21" s="52"/>
      <c r="AT21" s="51">
        <v>0</v>
      </c>
      <c r="AU21" s="48">
        <f t="shared" si="24"/>
        <v>0</v>
      </c>
      <c r="AV21" s="48">
        <f t="shared" si="25"/>
        <v>0</v>
      </c>
      <c r="AW21" s="48">
        <f t="shared" si="26"/>
        <v>6.9</v>
      </c>
      <c r="AX21" s="53">
        <f t="shared" si="27"/>
        <v>0.21049999999999999</v>
      </c>
      <c r="AY21" s="54">
        <v>8.74</v>
      </c>
      <c r="AZ21" s="44">
        <v>120</v>
      </c>
      <c r="BA21" s="48">
        <f t="shared" si="28"/>
        <v>828</v>
      </c>
      <c r="BB21" s="48">
        <f t="shared" si="29"/>
        <v>1048.8</v>
      </c>
    </row>
    <row r="22" spans="1:54" s="3" customFormat="1" ht="25.15" customHeight="1" x14ac:dyDescent="0.25">
      <c r="A22" s="33">
        <v>27</v>
      </c>
      <c r="B22" s="33"/>
      <c r="C22" s="33"/>
      <c r="D22" s="33"/>
      <c r="E22" s="33" t="s">
        <v>1</v>
      </c>
      <c r="F22" s="33"/>
      <c r="G22" s="33" t="s">
        <v>3</v>
      </c>
      <c r="H22" s="34"/>
      <c r="I22" s="33" t="s">
        <v>56</v>
      </c>
      <c r="J22" s="33" t="s">
        <v>67</v>
      </c>
      <c r="K22" s="33" t="s">
        <v>68</v>
      </c>
      <c r="L22" s="35" t="s">
        <v>69</v>
      </c>
      <c r="M22" s="36" t="s">
        <v>65</v>
      </c>
      <c r="N22" s="2" t="s">
        <v>72</v>
      </c>
      <c r="O22" s="33"/>
      <c r="P22" s="55" t="s">
        <v>141</v>
      </c>
      <c r="Q22" s="37">
        <v>194139208953</v>
      </c>
      <c r="R22" s="38" t="s">
        <v>104</v>
      </c>
      <c r="S22" s="33" t="s">
        <v>61</v>
      </c>
      <c r="T22" s="39">
        <v>5.55</v>
      </c>
      <c r="U22" s="39">
        <v>5.72</v>
      </c>
      <c r="V22" s="33" t="s">
        <v>62</v>
      </c>
      <c r="W22" s="40">
        <v>30</v>
      </c>
      <c r="X22" s="41">
        <v>25</v>
      </c>
      <c r="Y22" s="42">
        <v>28</v>
      </c>
      <c r="Z22" s="43">
        <v>2</v>
      </c>
      <c r="AA22" s="44">
        <v>3</v>
      </c>
      <c r="AB22" s="45">
        <f t="shared" si="15"/>
        <v>2.1000000000000001E-2</v>
      </c>
      <c r="AC22" s="43">
        <v>56</v>
      </c>
      <c r="AD22" s="46">
        <f t="shared" si="16"/>
        <v>8000</v>
      </c>
      <c r="AE22" s="47">
        <v>3500</v>
      </c>
      <c r="AF22" s="48">
        <f t="shared" si="17"/>
        <v>0.44</v>
      </c>
      <c r="AG22" s="49" t="s">
        <v>70</v>
      </c>
      <c r="AH22" s="50">
        <v>0.214</v>
      </c>
      <c r="AI22" s="48">
        <f t="shared" si="18"/>
        <v>1.22</v>
      </c>
      <c r="AJ22" s="48">
        <f t="shared" si="19"/>
        <v>7.38</v>
      </c>
      <c r="AK22" s="51">
        <v>0</v>
      </c>
      <c r="AL22" s="48">
        <f t="shared" si="20"/>
        <v>0</v>
      </c>
      <c r="AM22" s="51">
        <v>0</v>
      </c>
      <c r="AN22" s="48">
        <f t="shared" si="21"/>
        <v>0</v>
      </c>
      <c r="AO22" s="51">
        <v>0</v>
      </c>
      <c r="AP22" s="48">
        <f t="shared" si="22"/>
        <v>0</v>
      </c>
      <c r="AQ22" s="51">
        <v>0</v>
      </c>
      <c r="AR22" s="48">
        <f t="shared" si="23"/>
        <v>0</v>
      </c>
      <c r="AS22" s="52"/>
      <c r="AT22" s="51">
        <v>0</v>
      </c>
      <c r="AU22" s="48">
        <f t="shared" si="24"/>
        <v>0</v>
      </c>
      <c r="AV22" s="48">
        <f t="shared" si="25"/>
        <v>0</v>
      </c>
      <c r="AW22" s="48">
        <f t="shared" si="26"/>
        <v>7.38</v>
      </c>
      <c r="AX22" s="53">
        <f t="shared" si="27"/>
        <v>0.20039999999999999</v>
      </c>
      <c r="AY22" s="54">
        <v>9.23</v>
      </c>
      <c r="AZ22" s="44">
        <v>360</v>
      </c>
      <c r="BA22" s="48">
        <f t="shared" si="28"/>
        <v>2656.8</v>
      </c>
      <c r="BB22" s="48">
        <f t="shared" si="29"/>
        <v>3322.8</v>
      </c>
    </row>
    <row r="23" spans="1:54" s="3" customFormat="1" ht="25.15" customHeight="1" x14ac:dyDescent="0.25">
      <c r="A23" s="33">
        <v>28</v>
      </c>
      <c r="B23" s="33"/>
      <c r="C23" s="33"/>
      <c r="D23" s="33"/>
      <c r="E23" s="33" t="s">
        <v>1</v>
      </c>
      <c r="F23" s="33"/>
      <c r="G23" s="33" t="s">
        <v>3</v>
      </c>
      <c r="H23" s="34"/>
      <c r="I23" s="33" t="s">
        <v>56</v>
      </c>
      <c r="J23" s="33" t="s">
        <v>67</v>
      </c>
      <c r="K23" s="33" t="s">
        <v>68</v>
      </c>
      <c r="L23" s="35" t="s">
        <v>69</v>
      </c>
      <c r="M23" s="36" t="s">
        <v>66</v>
      </c>
      <c r="N23" s="2" t="s">
        <v>72</v>
      </c>
      <c r="O23" s="33"/>
      <c r="P23" s="55" t="s">
        <v>142</v>
      </c>
      <c r="Q23" s="37">
        <v>194139208946</v>
      </c>
      <c r="R23" s="38" t="s">
        <v>105</v>
      </c>
      <c r="S23" s="33" t="s">
        <v>61</v>
      </c>
      <c r="T23" s="39">
        <v>6.43</v>
      </c>
      <c r="U23" s="39">
        <v>6.63</v>
      </c>
      <c r="V23" s="33" t="s">
        <v>62</v>
      </c>
      <c r="W23" s="40">
        <v>30</v>
      </c>
      <c r="X23" s="41">
        <v>25</v>
      </c>
      <c r="Y23" s="42">
        <v>31</v>
      </c>
      <c r="Z23" s="43">
        <v>2</v>
      </c>
      <c r="AA23" s="44">
        <v>3</v>
      </c>
      <c r="AB23" s="45">
        <f t="shared" si="15"/>
        <v>2.3300000000000001E-2</v>
      </c>
      <c r="AC23" s="43">
        <v>56</v>
      </c>
      <c r="AD23" s="46">
        <f t="shared" si="16"/>
        <v>7210</v>
      </c>
      <c r="AE23" s="47">
        <v>3500</v>
      </c>
      <c r="AF23" s="48">
        <f t="shared" si="17"/>
        <v>0.49</v>
      </c>
      <c r="AG23" s="49" t="s">
        <v>70</v>
      </c>
      <c r="AH23" s="50">
        <v>0.214</v>
      </c>
      <c r="AI23" s="48">
        <f t="shared" si="18"/>
        <v>1.42</v>
      </c>
      <c r="AJ23" s="48">
        <f t="shared" si="19"/>
        <v>8.5399999999999991</v>
      </c>
      <c r="AK23" s="51">
        <v>0</v>
      </c>
      <c r="AL23" s="48">
        <f t="shared" si="20"/>
        <v>0</v>
      </c>
      <c r="AM23" s="51">
        <v>0</v>
      </c>
      <c r="AN23" s="48">
        <f t="shared" si="21"/>
        <v>0</v>
      </c>
      <c r="AO23" s="51">
        <v>0</v>
      </c>
      <c r="AP23" s="48">
        <f t="shared" si="22"/>
        <v>0</v>
      </c>
      <c r="AQ23" s="51">
        <v>0</v>
      </c>
      <c r="AR23" s="48">
        <f t="shared" si="23"/>
        <v>0</v>
      </c>
      <c r="AS23" s="52"/>
      <c r="AT23" s="51">
        <v>0</v>
      </c>
      <c r="AU23" s="48">
        <f t="shared" si="24"/>
        <v>0</v>
      </c>
      <c r="AV23" s="48">
        <f t="shared" si="25"/>
        <v>0</v>
      </c>
      <c r="AW23" s="48">
        <f t="shared" si="26"/>
        <v>8.5399999999999991</v>
      </c>
      <c r="AX23" s="53">
        <f t="shared" si="27"/>
        <v>0.2019</v>
      </c>
      <c r="AY23" s="54">
        <v>10.7</v>
      </c>
      <c r="AZ23" s="44">
        <v>120</v>
      </c>
      <c r="BA23" s="48">
        <f t="shared" si="28"/>
        <v>1024.8</v>
      </c>
      <c r="BB23" s="48">
        <f t="shared" si="29"/>
        <v>1284</v>
      </c>
    </row>
    <row r="24" spans="1:54" s="3" customFormat="1" ht="25.15" customHeight="1" x14ac:dyDescent="0.25">
      <c r="A24" s="33">
        <v>29</v>
      </c>
      <c r="B24" s="33"/>
      <c r="C24" s="33"/>
      <c r="D24" s="33"/>
      <c r="E24" s="33" t="s">
        <v>1</v>
      </c>
      <c r="F24" s="33"/>
      <c r="G24" s="33" t="s">
        <v>3</v>
      </c>
      <c r="H24" s="34"/>
      <c r="I24" s="33" t="s">
        <v>77</v>
      </c>
      <c r="J24" s="33" t="s">
        <v>67</v>
      </c>
      <c r="K24" s="33" t="s">
        <v>68</v>
      </c>
      <c r="L24" s="35" t="s">
        <v>69</v>
      </c>
      <c r="M24" s="36" t="s">
        <v>60</v>
      </c>
      <c r="N24" s="1" t="s">
        <v>73</v>
      </c>
      <c r="O24" s="33"/>
      <c r="P24" s="55" t="s">
        <v>143</v>
      </c>
      <c r="Q24" s="37">
        <v>194139209004</v>
      </c>
      <c r="R24" s="38" t="s">
        <v>106</v>
      </c>
      <c r="S24" s="33" t="s">
        <v>61</v>
      </c>
      <c r="T24" s="39">
        <v>3.78</v>
      </c>
      <c r="U24" s="39">
        <v>3.9</v>
      </c>
      <c r="V24" s="33" t="s">
        <v>62</v>
      </c>
      <c r="W24" s="40">
        <v>30</v>
      </c>
      <c r="X24" s="41">
        <v>25</v>
      </c>
      <c r="Y24" s="42">
        <v>22</v>
      </c>
      <c r="Z24" s="43">
        <v>2</v>
      </c>
      <c r="AA24" s="44">
        <v>3</v>
      </c>
      <c r="AB24" s="45">
        <f t="shared" si="15"/>
        <v>1.6500000000000001E-2</v>
      </c>
      <c r="AC24" s="43">
        <v>56</v>
      </c>
      <c r="AD24" s="46">
        <f t="shared" si="16"/>
        <v>10182</v>
      </c>
      <c r="AE24" s="47">
        <v>3500</v>
      </c>
      <c r="AF24" s="48">
        <f t="shared" si="17"/>
        <v>0.34</v>
      </c>
      <c r="AG24" s="49" t="s">
        <v>70</v>
      </c>
      <c r="AH24" s="50">
        <v>0.214</v>
      </c>
      <c r="AI24" s="48">
        <f t="shared" si="18"/>
        <v>0.83</v>
      </c>
      <c r="AJ24" s="48">
        <f t="shared" si="19"/>
        <v>5.07</v>
      </c>
      <c r="AK24" s="51">
        <v>0</v>
      </c>
      <c r="AL24" s="48">
        <f t="shared" si="20"/>
        <v>0</v>
      </c>
      <c r="AM24" s="51">
        <v>0</v>
      </c>
      <c r="AN24" s="48">
        <f t="shared" si="21"/>
        <v>0</v>
      </c>
      <c r="AO24" s="51">
        <v>0</v>
      </c>
      <c r="AP24" s="48">
        <f t="shared" si="22"/>
        <v>0</v>
      </c>
      <c r="AQ24" s="51">
        <v>0</v>
      </c>
      <c r="AR24" s="48">
        <f t="shared" si="23"/>
        <v>0</v>
      </c>
      <c r="AS24" s="52"/>
      <c r="AT24" s="51">
        <v>0</v>
      </c>
      <c r="AU24" s="48">
        <f t="shared" si="24"/>
        <v>0</v>
      </c>
      <c r="AV24" s="48">
        <f t="shared" si="25"/>
        <v>0</v>
      </c>
      <c r="AW24" s="48">
        <f t="shared" si="26"/>
        <v>5.07</v>
      </c>
      <c r="AX24" s="53">
        <f t="shared" si="27"/>
        <v>0.27979999999999999</v>
      </c>
      <c r="AY24" s="54">
        <v>7.04</v>
      </c>
      <c r="AZ24" s="44">
        <v>120</v>
      </c>
      <c r="BA24" s="48">
        <f t="shared" si="28"/>
        <v>608.4</v>
      </c>
      <c r="BB24" s="48">
        <f t="shared" si="29"/>
        <v>844.8</v>
      </c>
    </row>
    <row r="25" spans="1:54" s="3" customFormat="1" ht="25.15" customHeight="1" x14ac:dyDescent="0.25">
      <c r="A25" s="33">
        <v>30</v>
      </c>
      <c r="B25" s="33"/>
      <c r="C25" s="33"/>
      <c r="D25" s="33"/>
      <c r="E25" s="33" t="s">
        <v>1</v>
      </c>
      <c r="F25" s="33"/>
      <c r="G25" s="33" t="s">
        <v>3</v>
      </c>
      <c r="H25" s="34"/>
      <c r="I25" s="33" t="s">
        <v>56</v>
      </c>
      <c r="J25" s="33" t="s">
        <v>67</v>
      </c>
      <c r="K25" s="33" t="s">
        <v>68</v>
      </c>
      <c r="L25" s="35" t="s">
        <v>69</v>
      </c>
      <c r="M25" s="36" t="s">
        <v>64</v>
      </c>
      <c r="N25" s="1" t="s">
        <v>73</v>
      </c>
      <c r="O25" s="33"/>
      <c r="P25" s="55" t="s">
        <v>144</v>
      </c>
      <c r="Q25" s="37">
        <v>194139208977</v>
      </c>
      <c r="R25" s="38" t="s">
        <v>107</v>
      </c>
      <c r="S25" s="33" t="s">
        <v>61</v>
      </c>
      <c r="T25" s="39">
        <v>5.2</v>
      </c>
      <c r="U25" s="39">
        <v>5.36</v>
      </c>
      <c r="V25" s="33" t="s">
        <v>62</v>
      </c>
      <c r="W25" s="40">
        <v>30</v>
      </c>
      <c r="X25" s="41">
        <v>25</v>
      </c>
      <c r="Y25" s="42">
        <v>25</v>
      </c>
      <c r="Z25" s="43">
        <v>2</v>
      </c>
      <c r="AA25" s="44">
        <v>3</v>
      </c>
      <c r="AB25" s="45">
        <f t="shared" si="15"/>
        <v>1.8800000000000001E-2</v>
      </c>
      <c r="AC25" s="43">
        <v>56</v>
      </c>
      <c r="AD25" s="46">
        <f t="shared" si="16"/>
        <v>8936</v>
      </c>
      <c r="AE25" s="47">
        <v>3500</v>
      </c>
      <c r="AF25" s="48">
        <f t="shared" si="17"/>
        <v>0.39</v>
      </c>
      <c r="AG25" s="49" t="s">
        <v>70</v>
      </c>
      <c r="AH25" s="50">
        <v>0.214</v>
      </c>
      <c r="AI25" s="48">
        <f t="shared" si="18"/>
        <v>1.1499999999999999</v>
      </c>
      <c r="AJ25" s="48">
        <f t="shared" si="19"/>
        <v>6.9</v>
      </c>
      <c r="AK25" s="51">
        <v>0</v>
      </c>
      <c r="AL25" s="48">
        <f t="shared" si="20"/>
        <v>0</v>
      </c>
      <c r="AM25" s="51">
        <v>0</v>
      </c>
      <c r="AN25" s="48">
        <f t="shared" si="21"/>
        <v>0</v>
      </c>
      <c r="AO25" s="51">
        <v>0</v>
      </c>
      <c r="AP25" s="48">
        <f t="shared" si="22"/>
        <v>0</v>
      </c>
      <c r="AQ25" s="51">
        <v>0</v>
      </c>
      <c r="AR25" s="48">
        <f t="shared" si="23"/>
        <v>0</v>
      </c>
      <c r="AS25" s="52"/>
      <c r="AT25" s="51">
        <v>0</v>
      </c>
      <c r="AU25" s="48">
        <f t="shared" si="24"/>
        <v>0</v>
      </c>
      <c r="AV25" s="48">
        <f t="shared" si="25"/>
        <v>0</v>
      </c>
      <c r="AW25" s="48">
        <f t="shared" si="26"/>
        <v>6.9</v>
      </c>
      <c r="AX25" s="53">
        <f t="shared" si="27"/>
        <v>0.21049999999999999</v>
      </c>
      <c r="AY25" s="54">
        <v>8.74</v>
      </c>
      <c r="AZ25" s="44">
        <v>120</v>
      </c>
      <c r="BA25" s="48">
        <f t="shared" si="28"/>
        <v>828</v>
      </c>
      <c r="BB25" s="48">
        <f t="shared" si="29"/>
        <v>1048.8</v>
      </c>
    </row>
    <row r="26" spans="1:54" s="3" customFormat="1" ht="25.15" customHeight="1" x14ac:dyDescent="0.25">
      <c r="A26" s="33">
        <v>31</v>
      </c>
      <c r="B26" s="33"/>
      <c r="C26" s="33"/>
      <c r="D26" s="33"/>
      <c r="E26" s="33" t="s">
        <v>1</v>
      </c>
      <c r="F26" s="33"/>
      <c r="G26" s="33" t="s">
        <v>3</v>
      </c>
      <c r="H26" s="34"/>
      <c r="I26" s="33" t="s">
        <v>56</v>
      </c>
      <c r="J26" s="33" t="s">
        <v>67</v>
      </c>
      <c r="K26" s="33" t="s">
        <v>68</v>
      </c>
      <c r="L26" s="35" t="s">
        <v>69</v>
      </c>
      <c r="M26" s="36" t="s">
        <v>65</v>
      </c>
      <c r="N26" s="1" t="s">
        <v>73</v>
      </c>
      <c r="O26" s="33"/>
      <c r="P26" s="55" t="s">
        <v>145</v>
      </c>
      <c r="Q26" s="37">
        <v>194139208991</v>
      </c>
      <c r="R26" s="38" t="s">
        <v>108</v>
      </c>
      <c r="S26" s="33" t="s">
        <v>61</v>
      </c>
      <c r="T26" s="39">
        <v>5.55</v>
      </c>
      <c r="U26" s="39">
        <v>5.72</v>
      </c>
      <c r="V26" s="33" t="s">
        <v>62</v>
      </c>
      <c r="W26" s="40">
        <v>30</v>
      </c>
      <c r="X26" s="41">
        <v>25</v>
      </c>
      <c r="Y26" s="42">
        <v>28</v>
      </c>
      <c r="Z26" s="43">
        <v>2</v>
      </c>
      <c r="AA26" s="44">
        <v>3</v>
      </c>
      <c r="AB26" s="45">
        <f t="shared" si="15"/>
        <v>2.1000000000000001E-2</v>
      </c>
      <c r="AC26" s="43">
        <v>56</v>
      </c>
      <c r="AD26" s="46">
        <f t="shared" si="16"/>
        <v>8000</v>
      </c>
      <c r="AE26" s="47">
        <v>3500</v>
      </c>
      <c r="AF26" s="48">
        <f t="shared" si="17"/>
        <v>0.44</v>
      </c>
      <c r="AG26" s="49" t="s">
        <v>70</v>
      </c>
      <c r="AH26" s="50">
        <v>0.214</v>
      </c>
      <c r="AI26" s="48">
        <f t="shared" si="18"/>
        <v>1.22</v>
      </c>
      <c r="AJ26" s="48">
        <f t="shared" si="19"/>
        <v>7.38</v>
      </c>
      <c r="AK26" s="51">
        <v>0</v>
      </c>
      <c r="AL26" s="48">
        <f t="shared" si="20"/>
        <v>0</v>
      </c>
      <c r="AM26" s="51">
        <v>0</v>
      </c>
      <c r="AN26" s="48">
        <f t="shared" si="21"/>
        <v>0</v>
      </c>
      <c r="AO26" s="51">
        <v>0</v>
      </c>
      <c r="AP26" s="48">
        <f t="shared" si="22"/>
        <v>0</v>
      </c>
      <c r="AQ26" s="51">
        <v>0</v>
      </c>
      <c r="AR26" s="48">
        <f t="shared" si="23"/>
        <v>0</v>
      </c>
      <c r="AS26" s="52"/>
      <c r="AT26" s="51">
        <v>0</v>
      </c>
      <c r="AU26" s="48">
        <f t="shared" si="24"/>
        <v>0</v>
      </c>
      <c r="AV26" s="48">
        <f t="shared" si="25"/>
        <v>0</v>
      </c>
      <c r="AW26" s="48">
        <f t="shared" si="26"/>
        <v>7.38</v>
      </c>
      <c r="AX26" s="53">
        <f t="shared" si="27"/>
        <v>0.20039999999999999</v>
      </c>
      <c r="AY26" s="54">
        <v>9.23</v>
      </c>
      <c r="AZ26" s="44">
        <v>360</v>
      </c>
      <c r="BA26" s="48">
        <f t="shared" si="28"/>
        <v>2656.8</v>
      </c>
      <c r="BB26" s="48">
        <f t="shared" si="29"/>
        <v>3322.8</v>
      </c>
    </row>
    <row r="27" spans="1:54" s="3" customFormat="1" ht="25.15" customHeight="1" x14ac:dyDescent="0.25">
      <c r="A27" s="33">
        <v>32</v>
      </c>
      <c r="B27" s="33"/>
      <c r="C27" s="33"/>
      <c r="D27" s="33"/>
      <c r="E27" s="33" t="s">
        <v>1</v>
      </c>
      <c r="F27" s="33"/>
      <c r="G27" s="33" t="s">
        <v>3</v>
      </c>
      <c r="H27" s="34"/>
      <c r="I27" s="33" t="s">
        <v>56</v>
      </c>
      <c r="J27" s="33" t="s">
        <v>67</v>
      </c>
      <c r="K27" s="33" t="s">
        <v>68</v>
      </c>
      <c r="L27" s="35" t="s">
        <v>69</v>
      </c>
      <c r="M27" s="36" t="s">
        <v>66</v>
      </c>
      <c r="N27" s="1" t="s">
        <v>73</v>
      </c>
      <c r="O27" s="33"/>
      <c r="P27" s="55" t="s">
        <v>146</v>
      </c>
      <c r="Q27" s="37">
        <v>194139208984</v>
      </c>
      <c r="R27" s="38" t="s">
        <v>109</v>
      </c>
      <c r="S27" s="33" t="s">
        <v>61</v>
      </c>
      <c r="T27" s="39">
        <v>6.43</v>
      </c>
      <c r="U27" s="39">
        <v>6.63</v>
      </c>
      <c r="V27" s="33" t="s">
        <v>62</v>
      </c>
      <c r="W27" s="40">
        <v>30</v>
      </c>
      <c r="X27" s="41">
        <v>25</v>
      </c>
      <c r="Y27" s="42">
        <v>31</v>
      </c>
      <c r="Z27" s="43">
        <v>2</v>
      </c>
      <c r="AA27" s="44">
        <v>3</v>
      </c>
      <c r="AB27" s="45">
        <f t="shared" si="15"/>
        <v>2.3300000000000001E-2</v>
      </c>
      <c r="AC27" s="43">
        <v>56</v>
      </c>
      <c r="AD27" s="46">
        <f t="shared" si="16"/>
        <v>7210</v>
      </c>
      <c r="AE27" s="47">
        <v>3500</v>
      </c>
      <c r="AF27" s="48">
        <f t="shared" si="17"/>
        <v>0.49</v>
      </c>
      <c r="AG27" s="49" t="s">
        <v>70</v>
      </c>
      <c r="AH27" s="50">
        <v>0.214</v>
      </c>
      <c r="AI27" s="48">
        <f t="shared" si="18"/>
        <v>1.42</v>
      </c>
      <c r="AJ27" s="48">
        <f t="shared" si="19"/>
        <v>8.5399999999999991</v>
      </c>
      <c r="AK27" s="51">
        <v>0</v>
      </c>
      <c r="AL27" s="48">
        <f t="shared" si="20"/>
        <v>0</v>
      </c>
      <c r="AM27" s="51">
        <v>0</v>
      </c>
      <c r="AN27" s="48">
        <f t="shared" si="21"/>
        <v>0</v>
      </c>
      <c r="AO27" s="51">
        <v>0</v>
      </c>
      <c r="AP27" s="48">
        <f t="shared" si="22"/>
        <v>0</v>
      </c>
      <c r="AQ27" s="51">
        <v>0</v>
      </c>
      <c r="AR27" s="48">
        <f t="shared" si="23"/>
        <v>0</v>
      </c>
      <c r="AS27" s="52"/>
      <c r="AT27" s="51">
        <v>0</v>
      </c>
      <c r="AU27" s="48">
        <f t="shared" si="24"/>
        <v>0</v>
      </c>
      <c r="AV27" s="48">
        <f t="shared" si="25"/>
        <v>0</v>
      </c>
      <c r="AW27" s="48">
        <f t="shared" si="26"/>
        <v>8.5399999999999991</v>
      </c>
      <c r="AX27" s="53">
        <f t="shared" si="27"/>
        <v>0.2019</v>
      </c>
      <c r="AY27" s="54">
        <v>10.7</v>
      </c>
      <c r="AZ27" s="44">
        <v>120</v>
      </c>
      <c r="BA27" s="48">
        <f t="shared" si="28"/>
        <v>1024.8</v>
      </c>
      <c r="BB27" s="48">
        <f t="shared" si="29"/>
        <v>1284</v>
      </c>
    </row>
    <row r="28" spans="1:54" s="3" customFormat="1" ht="25.15" customHeight="1" x14ac:dyDescent="0.25">
      <c r="A28" s="33">
        <v>33</v>
      </c>
      <c r="B28" s="33"/>
      <c r="C28" s="33"/>
      <c r="D28" s="33"/>
      <c r="E28" s="33" t="s">
        <v>1</v>
      </c>
      <c r="F28" s="33"/>
      <c r="G28" s="33" t="s">
        <v>3</v>
      </c>
      <c r="H28" s="34"/>
      <c r="I28" s="33" t="s">
        <v>77</v>
      </c>
      <c r="J28" s="33" t="s">
        <v>67</v>
      </c>
      <c r="K28" s="33" t="s">
        <v>68</v>
      </c>
      <c r="L28" s="35" t="s">
        <v>69</v>
      </c>
      <c r="M28" s="36" t="s">
        <v>60</v>
      </c>
      <c r="N28" s="1" t="s">
        <v>74</v>
      </c>
      <c r="O28" s="33"/>
      <c r="P28" s="55" t="s">
        <v>147</v>
      </c>
      <c r="Q28" s="37">
        <v>194139209042</v>
      </c>
      <c r="R28" s="38" t="s">
        <v>110</v>
      </c>
      <c r="S28" s="33" t="s">
        <v>61</v>
      </c>
      <c r="T28" s="39">
        <v>3.78</v>
      </c>
      <c r="U28" s="39">
        <v>3.9</v>
      </c>
      <c r="V28" s="33" t="s">
        <v>62</v>
      </c>
      <c r="W28" s="40">
        <v>30</v>
      </c>
      <c r="X28" s="41">
        <v>25</v>
      </c>
      <c r="Y28" s="42">
        <v>22</v>
      </c>
      <c r="Z28" s="43">
        <v>2</v>
      </c>
      <c r="AA28" s="44">
        <v>3</v>
      </c>
      <c r="AB28" s="45">
        <f t="shared" si="15"/>
        <v>1.6500000000000001E-2</v>
      </c>
      <c r="AC28" s="43">
        <v>56</v>
      </c>
      <c r="AD28" s="46">
        <f t="shared" si="16"/>
        <v>10182</v>
      </c>
      <c r="AE28" s="47">
        <v>3500</v>
      </c>
      <c r="AF28" s="48">
        <f t="shared" si="17"/>
        <v>0.34</v>
      </c>
      <c r="AG28" s="49" t="s">
        <v>70</v>
      </c>
      <c r="AH28" s="50">
        <v>0.214</v>
      </c>
      <c r="AI28" s="48">
        <f t="shared" si="18"/>
        <v>0.83</v>
      </c>
      <c r="AJ28" s="48">
        <f t="shared" si="19"/>
        <v>5.07</v>
      </c>
      <c r="AK28" s="51">
        <v>0</v>
      </c>
      <c r="AL28" s="48">
        <f t="shared" si="20"/>
        <v>0</v>
      </c>
      <c r="AM28" s="51">
        <v>0</v>
      </c>
      <c r="AN28" s="48">
        <f t="shared" si="21"/>
        <v>0</v>
      </c>
      <c r="AO28" s="51">
        <v>0</v>
      </c>
      <c r="AP28" s="48">
        <f t="shared" si="22"/>
        <v>0</v>
      </c>
      <c r="AQ28" s="51">
        <v>0</v>
      </c>
      <c r="AR28" s="48">
        <f t="shared" si="23"/>
        <v>0</v>
      </c>
      <c r="AS28" s="52"/>
      <c r="AT28" s="51">
        <v>0</v>
      </c>
      <c r="AU28" s="48">
        <f t="shared" si="24"/>
        <v>0</v>
      </c>
      <c r="AV28" s="48">
        <f t="shared" si="25"/>
        <v>0</v>
      </c>
      <c r="AW28" s="48">
        <f t="shared" si="26"/>
        <v>5.07</v>
      </c>
      <c r="AX28" s="53">
        <f t="shared" si="27"/>
        <v>0.27979999999999999</v>
      </c>
      <c r="AY28" s="54">
        <v>7.04</v>
      </c>
      <c r="AZ28" s="44">
        <v>120</v>
      </c>
      <c r="BA28" s="48">
        <f t="shared" si="28"/>
        <v>608.4</v>
      </c>
      <c r="BB28" s="48">
        <f t="shared" si="29"/>
        <v>844.8</v>
      </c>
    </row>
    <row r="29" spans="1:54" s="3" customFormat="1" ht="25.15" customHeight="1" x14ac:dyDescent="0.25">
      <c r="A29" s="33">
        <v>34</v>
      </c>
      <c r="B29" s="33"/>
      <c r="C29" s="33"/>
      <c r="D29" s="33"/>
      <c r="E29" s="33" t="s">
        <v>1</v>
      </c>
      <c r="F29" s="33"/>
      <c r="G29" s="33" t="s">
        <v>3</v>
      </c>
      <c r="H29" s="34"/>
      <c r="I29" s="33" t="s">
        <v>56</v>
      </c>
      <c r="J29" s="33" t="s">
        <v>67</v>
      </c>
      <c r="K29" s="33" t="s">
        <v>68</v>
      </c>
      <c r="L29" s="35" t="s">
        <v>69</v>
      </c>
      <c r="M29" s="36" t="s">
        <v>64</v>
      </c>
      <c r="N29" s="1" t="s">
        <v>74</v>
      </c>
      <c r="O29" s="33"/>
      <c r="P29" s="55" t="s">
        <v>148</v>
      </c>
      <c r="Q29" s="37">
        <v>194139209011</v>
      </c>
      <c r="R29" s="38" t="s">
        <v>111</v>
      </c>
      <c r="S29" s="33" t="s">
        <v>61</v>
      </c>
      <c r="T29" s="39">
        <v>5.2</v>
      </c>
      <c r="U29" s="39">
        <v>5.36</v>
      </c>
      <c r="V29" s="33" t="s">
        <v>62</v>
      </c>
      <c r="W29" s="40">
        <v>30</v>
      </c>
      <c r="X29" s="41">
        <v>25</v>
      </c>
      <c r="Y29" s="42">
        <v>25</v>
      </c>
      <c r="Z29" s="43">
        <v>2</v>
      </c>
      <c r="AA29" s="44">
        <v>3</v>
      </c>
      <c r="AB29" s="45">
        <f t="shared" si="15"/>
        <v>1.8800000000000001E-2</v>
      </c>
      <c r="AC29" s="43">
        <v>56</v>
      </c>
      <c r="AD29" s="46">
        <f t="shared" si="16"/>
        <v>8936</v>
      </c>
      <c r="AE29" s="47">
        <v>3500</v>
      </c>
      <c r="AF29" s="48">
        <f t="shared" si="17"/>
        <v>0.39</v>
      </c>
      <c r="AG29" s="49" t="s">
        <v>70</v>
      </c>
      <c r="AH29" s="50">
        <v>0.214</v>
      </c>
      <c r="AI29" s="48">
        <f t="shared" si="18"/>
        <v>1.1499999999999999</v>
      </c>
      <c r="AJ29" s="48">
        <f t="shared" si="19"/>
        <v>6.9</v>
      </c>
      <c r="AK29" s="51">
        <v>0</v>
      </c>
      <c r="AL29" s="48">
        <f t="shared" si="20"/>
        <v>0</v>
      </c>
      <c r="AM29" s="51">
        <v>0</v>
      </c>
      <c r="AN29" s="48">
        <f t="shared" si="21"/>
        <v>0</v>
      </c>
      <c r="AO29" s="51">
        <v>0</v>
      </c>
      <c r="AP29" s="48">
        <f t="shared" si="22"/>
        <v>0</v>
      </c>
      <c r="AQ29" s="51">
        <v>0</v>
      </c>
      <c r="AR29" s="48">
        <f t="shared" si="23"/>
        <v>0</v>
      </c>
      <c r="AS29" s="52"/>
      <c r="AT29" s="51">
        <v>0</v>
      </c>
      <c r="AU29" s="48">
        <f t="shared" si="24"/>
        <v>0</v>
      </c>
      <c r="AV29" s="48">
        <f t="shared" si="25"/>
        <v>0</v>
      </c>
      <c r="AW29" s="48">
        <f t="shared" si="26"/>
        <v>6.9</v>
      </c>
      <c r="AX29" s="53">
        <f t="shared" si="27"/>
        <v>0.21049999999999999</v>
      </c>
      <c r="AY29" s="54">
        <v>8.74</v>
      </c>
      <c r="AZ29" s="44">
        <v>120</v>
      </c>
      <c r="BA29" s="48">
        <f t="shared" si="28"/>
        <v>828</v>
      </c>
      <c r="BB29" s="48">
        <f t="shared" si="29"/>
        <v>1048.8</v>
      </c>
    </row>
    <row r="30" spans="1:54" s="3" customFormat="1" ht="25.15" customHeight="1" x14ac:dyDescent="0.25">
      <c r="A30" s="33">
        <v>35</v>
      </c>
      <c r="B30" s="33"/>
      <c r="C30" s="33"/>
      <c r="D30" s="33"/>
      <c r="E30" s="33" t="s">
        <v>1</v>
      </c>
      <c r="F30" s="33"/>
      <c r="G30" s="33" t="s">
        <v>3</v>
      </c>
      <c r="H30" s="34"/>
      <c r="I30" s="33" t="s">
        <v>56</v>
      </c>
      <c r="J30" s="33" t="s">
        <v>67</v>
      </c>
      <c r="K30" s="33" t="s">
        <v>68</v>
      </c>
      <c r="L30" s="35" t="s">
        <v>69</v>
      </c>
      <c r="M30" s="36" t="s">
        <v>65</v>
      </c>
      <c r="N30" s="1" t="s">
        <v>74</v>
      </c>
      <c r="O30" s="33"/>
      <c r="P30" s="55" t="s">
        <v>149</v>
      </c>
      <c r="Q30" s="37">
        <v>194139209035</v>
      </c>
      <c r="R30" s="38" t="s">
        <v>112</v>
      </c>
      <c r="S30" s="33" t="s">
        <v>61</v>
      </c>
      <c r="T30" s="39">
        <v>5.55</v>
      </c>
      <c r="U30" s="39">
        <v>5.72</v>
      </c>
      <c r="V30" s="33" t="s">
        <v>62</v>
      </c>
      <c r="W30" s="40">
        <v>30</v>
      </c>
      <c r="X30" s="41">
        <v>25</v>
      </c>
      <c r="Y30" s="42">
        <v>28</v>
      </c>
      <c r="Z30" s="43">
        <v>2</v>
      </c>
      <c r="AA30" s="44">
        <v>3</v>
      </c>
      <c r="AB30" s="45">
        <f t="shared" si="15"/>
        <v>2.1000000000000001E-2</v>
      </c>
      <c r="AC30" s="43">
        <v>56</v>
      </c>
      <c r="AD30" s="46">
        <f t="shared" si="16"/>
        <v>8000</v>
      </c>
      <c r="AE30" s="47">
        <v>3500</v>
      </c>
      <c r="AF30" s="48">
        <f t="shared" si="17"/>
        <v>0.44</v>
      </c>
      <c r="AG30" s="49" t="s">
        <v>70</v>
      </c>
      <c r="AH30" s="50">
        <v>0.214</v>
      </c>
      <c r="AI30" s="48">
        <f t="shared" si="18"/>
        <v>1.22</v>
      </c>
      <c r="AJ30" s="48">
        <f t="shared" si="19"/>
        <v>7.38</v>
      </c>
      <c r="AK30" s="51">
        <v>0</v>
      </c>
      <c r="AL30" s="48">
        <f t="shared" si="20"/>
        <v>0</v>
      </c>
      <c r="AM30" s="51">
        <v>0</v>
      </c>
      <c r="AN30" s="48">
        <f t="shared" si="21"/>
        <v>0</v>
      </c>
      <c r="AO30" s="51">
        <v>0</v>
      </c>
      <c r="AP30" s="48">
        <f t="shared" si="22"/>
        <v>0</v>
      </c>
      <c r="AQ30" s="51">
        <v>0</v>
      </c>
      <c r="AR30" s="48">
        <f t="shared" si="23"/>
        <v>0</v>
      </c>
      <c r="AS30" s="52"/>
      <c r="AT30" s="51">
        <v>0</v>
      </c>
      <c r="AU30" s="48">
        <f t="shared" si="24"/>
        <v>0</v>
      </c>
      <c r="AV30" s="48">
        <f t="shared" si="25"/>
        <v>0</v>
      </c>
      <c r="AW30" s="48">
        <f t="shared" si="26"/>
        <v>7.38</v>
      </c>
      <c r="AX30" s="53">
        <f t="shared" si="27"/>
        <v>0.20039999999999999</v>
      </c>
      <c r="AY30" s="54">
        <v>9.23</v>
      </c>
      <c r="AZ30" s="44">
        <v>360</v>
      </c>
      <c r="BA30" s="48">
        <f t="shared" si="28"/>
        <v>2656.8</v>
      </c>
      <c r="BB30" s="48">
        <f t="shared" si="29"/>
        <v>3322.8</v>
      </c>
    </row>
    <row r="31" spans="1:54" s="3" customFormat="1" ht="25.15" customHeight="1" x14ac:dyDescent="0.25">
      <c r="A31" s="33">
        <v>36</v>
      </c>
      <c r="B31" s="33"/>
      <c r="C31" s="33"/>
      <c r="D31" s="33"/>
      <c r="E31" s="33" t="s">
        <v>1</v>
      </c>
      <c r="F31" s="33"/>
      <c r="G31" s="33" t="s">
        <v>3</v>
      </c>
      <c r="H31" s="34"/>
      <c r="I31" s="33" t="s">
        <v>56</v>
      </c>
      <c r="J31" s="33" t="s">
        <v>67</v>
      </c>
      <c r="K31" s="33" t="s">
        <v>68</v>
      </c>
      <c r="L31" s="35" t="s">
        <v>69</v>
      </c>
      <c r="M31" s="36" t="s">
        <v>66</v>
      </c>
      <c r="N31" s="1" t="s">
        <v>74</v>
      </c>
      <c r="O31" s="33"/>
      <c r="P31" s="55" t="s">
        <v>150</v>
      </c>
      <c r="Q31" s="37">
        <v>194139209028</v>
      </c>
      <c r="R31" s="38" t="s">
        <v>113</v>
      </c>
      <c r="S31" s="33" t="s">
        <v>61</v>
      </c>
      <c r="T31" s="39">
        <v>6.43</v>
      </c>
      <c r="U31" s="39">
        <v>6.63</v>
      </c>
      <c r="V31" s="33" t="s">
        <v>62</v>
      </c>
      <c r="W31" s="40">
        <v>30</v>
      </c>
      <c r="X31" s="41">
        <v>25</v>
      </c>
      <c r="Y31" s="42">
        <v>31</v>
      </c>
      <c r="Z31" s="43">
        <v>2</v>
      </c>
      <c r="AA31" s="44">
        <v>3</v>
      </c>
      <c r="AB31" s="45">
        <f t="shared" si="15"/>
        <v>2.3300000000000001E-2</v>
      </c>
      <c r="AC31" s="43">
        <v>56</v>
      </c>
      <c r="AD31" s="46">
        <f t="shared" si="16"/>
        <v>7210</v>
      </c>
      <c r="AE31" s="47">
        <v>3500</v>
      </c>
      <c r="AF31" s="48">
        <f t="shared" si="17"/>
        <v>0.49</v>
      </c>
      <c r="AG31" s="49" t="s">
        <v>70</v>
      </c>
      <c r="AH31" s="50">
        <v>0.214</v>
      </c>
      <c r="AI31" s="48">
        <f t="shared" si="18"/>
        <v>1.42</v>
      </c>
      <c r="AJ31" s="48">
        <f t="shared" si="19"/>
        <v>8.5399999999999991</v>
      </c>
      <c r="AK31" s="51">
        <v>0</v>
      </c>
      <c r="AL31" s="48">
        <f t="shared" si="20"/>
        <v>0</v>
      </c>
      <c r="AM31" s="51">
        <v>0</v>
      </c>
      <c r="AN31" s="48">
        <f t="shared" si="21"/>
        <v>0</v>
      </c>
      <c r="AO31" s="51">
        <v>0</v>
      </c>
      <c r="AP31" s="48">
        <f t="shared" si="22"/>
        <v>0</v>
      </c>
      <c r="AQ31" s="51">
        <v>0</v>
      </c>
      <c r="AR31" s="48">
        <f t="shared" si="23"/>
        <v>0</v>
      </c>
      <c r="AS31" s="52"/>
      <c r="AT31" s="51">
        <v>0</v>
      </c>
      <c r="AU31" s="48">
        <f t="shared" si="24"/>
        <v>0</v>
      </c>
      <c r="AV31" s="48">
        <f t="shared" si="25"/>
        <v>0</v>
      </c>
      <c r="AW31" s="48">
        <f t="shared" si="26"/>
        <v>8.5399999999999991</v>
      </c>
      <c r="AX31" s="53">
        <f t="shared" si="27"/>
        <v>0.2019</v>
      </c>
      <c r="AY31" s="54">
        <v>10.7</v>
      </c>
      <c r="AZ31" s="44">
        <v>120</v>
      </c>
      <c r="BA31" s="48">
        <f t="shared" si="28"/>
        <v>1024.8</v>
      </c>
      <c r="BB31" s="48">
        <f t="shared" si="29"/>
        <v>1284</v>
      </c>
    </row>
    <row r="32" spans="1:54" s="3" customFormat="1" ht="25.15" customHeight="1" x14ac:dyDescent="0.25">
      <c r="A32" s="33">
        <v>37</v>
      </c>
      <c r="B32" s="33"/>
      <c r="C32" s="33"/>
      <c r="D32" s="33"/>
      <c r="E32" s="33" t="s">
        <v>1</v>
      </c>
      <c r="F32" s="33"/>
      <c r="G32" s="33" t="s">
        <v>3</v>
      </c>
      <c r="H32" s="34"/>
      <c r="I32" s="33" t="s">
        <v>77</v>
      </c>
      <c r="J32" s="33" t="s">
        <v>67</v>
      </c>
      <c r="K32" s="33" t="s">
        <v>68</v>
      </c>
      <c r="L32" s="35" t="s">
        <v>69</v>
      </c>
      <c r="M32" s="36" t="s">
        <v>119</v>
      </c>
      <c r="N32" s="1" t="s">
        <v>75</v>
      </c>
      <c r="O32" s="33"/>
      <c r="P32" s="55" t="s">
        <v>151</v>
      </c>
      <c r="Q32" s="37">
        <v>194139209080</v>
      </c>
      <c r="R32" s="38" t="s">
        <v>114</v>
      </c>
      <c r="S32" s="33" t="s">
        <v>61</v>
      </c>
      <c r="T32" s="39">
        <v>3.78</v>
      </c>
      <c r="U32" s="39">
        <v>3.9</v>
      </c>
      <c r="V32" s="33" t="s">
        <v>62</v>
      </c>
      <c r="W32" s="40">
        <v>30</v>
      </c>
      <c r="X32" s="41">
        <v>25</v>
      </c>
      <c r="Y32" s="42">
        <v>22</v>
      </c>
      <c r="Z32" s="43">
        <v>2</v>
      </c>
      <c r="AA32" s="44">
        <v>3</v>
      </c>
      <c r="AB32" s="45">
        <f t="shared" si="15"/>
        <v>1.6500000000000001E-2</v>
      </c>
      <c r="AC32" s="43">
        <v>56</v>
      </c>
      <c r="AD32" s="46">
        <f t="shared" si="16"/>
        <v>10182</v>
      </c>
      <c r="AE32" s="47">
        <v>3500</v>
      </c>
      <c r="AF32" s="48">
        <f t="shared" si="17"/>
        <v>0.34</v>
      </c>
      <c r="AG32" s="49" t="s">
        <v>70</v>
      </c>
      <c r="AH32" s="50">
        <v>0.214</v>
      </c>
      <c r="AI32" s="48">
        <f t="shared" si="18"/>
        <v>0.83</v>
      </c>
      <c r="AJ32" s="48">
        <f t="shared" si="19"/>
        <v>5.07</v>
      </c>
      <c r="AK32" s="51">
        <v>0</v>
      </c>
      <c r="AL32" s="48">
        <f t="shared" si="20"/>
        <v>0</v>
      </c>
      <c r="AM32" s="51">
        <v>0</v>
      </c>
      <c r="AN32" s="48">
        <f t="shared" si="21"/>
        <v>0</v>
      </c>
      <c r="AO32" s="51">
        <v>0</v>
      </c>
      <c r="AP32" s="48">
        <f t="shared" si="22"/>
        <v>0</v>
      </c>
      <c r="AQ32" s="51">
        <v>0</v>
      </c>
      <c r="AR32" s="48">
        <f t="shared" si="23"/>
        <v>0</v>
      </c>
      <c r="AS32" s="52"/>
      <c r="AT32" s="51">
        <v>0</v>
      </c>
      <c r="AU32" s="48">
        <f t="shared" si="24"/>
        <v>0</v>
      </c>
      <c r="AV32" s="48">
        <f t="shared" si="25"/>
        <v>0</v>
      </c>
      <c r="AW32" s="48">
        <f t="shared" si="26"/>
        <v>5.07</v>
      </c>
      <c r="AX32" s="53">
        <f t="shared" si="27"/>
        <v>0.27979999999999999</v>
      </c>
      <c r="AY32" s="54">
        <v>7.04</v>
      </c>
      <c r="AZ32" s="44">
        <v>120</v>
      </c>
      <c r="BA32" s="48">
        <f t="shared" si="28"/>
        <v>608.4</v>
      </c>
      <c r="BB32" s="48">
        <f t="shared" si="29"/>
        <v>844.8</v>
      </c>
    </row>
    <row r="33" spans="1:54" s="3" customFormat="1" ht="25.15" customHeight="1" x14ac:dyDescent="0.25">
      <c r="A33" s="33">
        <v>38</v>
      </c>
      <c r="B33" s="33"/>
      <c r="C33" s="33"/>
      <c r="D33" s="33"/>
      <c r="E33" s="33" t="s">
        <v>1</v>
      </c>
      <c r="F33" s="33"/>
      <c r="G33" s="33" t="s">
        <v>3</v>
      </c>
      <c r="H33" s="34"/>
      <c r="I33" s="33" t="s">
        <v>56</v>
      </c>
      <c r="J33" s="33" t="s">
        <v>67</v>
      </c>
      <c r="K33" s="33" t="s">
        <v>68</v>
      </c>
      <c r="L33" s="35" t="s">
        <v>69</v>
      </c>
      <c r="M33" s="36" t="s">
        <v>64</v>
      </c>
      <c r="N33" s="1" t="s">
        <v>75</v>
      </c>
      <c r="O33" s="33"/>
      <c r="P33" s="55" t="s">
        <v>152</v>
      </c>
      <c r="Q33" s="37">
        <v>194139209059</v>
      </c>
      <c r="R33" s="38" t="s">
        <v>115</v>
      </c>
      <c r="S33" s="33" t="s">
        <v>61</v>
      </c>
      <c r="T33" s="39">
        <v>5.2</v>
      </c>
      <c r="U33" s="39">
        <v>5.36</v>
      </c>
      <c r="V33" s="33" t="s">
        <v>62</v>
      </c>
      <c r="W33" s="40">
        <v>30</v>
      </c>
      <c r="X33" s="41">
        <v>25</v>
      </c>
      <c r="Y33" s="42">
        <v>25</v>
      </c>
      <c r="Z33" s="43">
        <v>2</v>
      </c>
      <c r="AA33" s="44">
        <v>3</v>
      </c>
      <c r="AB33" s="45">
        <f t="shared" si="15"/>
        <v>1.8800000000000001E-2</v>
      </c>
      <c r="AC33" s="43">
        <v>56</v>
      </c>
      <c r="AD33" s="46">
        <f t="shared" si="16"/>
        <v>8936</v>
      </c>
      <c r="AE33" s="47">
        <v>3500</v>
      </c>
      <c r="AF33" s="48">
        <f t="shared" si="17"/>
        <v>0.39</v>
      </c>
      <c r="AG33" s="49" t="s">
        <v>70</v>
      </c>
      <c r="AH33" s="50">
        <v>0.214</v>
      </c>
      <c r="AI33" s="48">
        <f t="shared" si="18"/>
        <v>1.1499999999999999</v>
      </c>
      <c r="AJ33" s="48">
        <f t="shared" si="19"/>
        <v>6.9</v>
      </c>
      <c r="AK33" s="51">
        <v>0</v>
      </c>
      <c r="AL33" s="48">
        <f t="shared" si="20"/>
        <v>0</v>
      </c>
      <c r="AM33" s="51">
        <v>0</v>
      </c>
      <c r="AN33" s="48">
        <f t="shared" si="21"/>
        <v>0</v>
      </c>
      <c r="AO33" s="51">
        <v>0</v>
      </c>
      <c r="AP33" s="48">
        <f t="shared" si="22"/>
        <v>0</v>
      </c>
      <c r="AQ33" s="51">
        <v>0</v>
      </c>
      <c r="AR33" s="48">
        <f t="shared" si="23"/>
        <v>0</v>
      </c>
      <c r="AS33" s="52"/>
      <c r="AT33" s="51">
        <v>0</v>
      </c>
      <c r="AU33" s="48">
        <f t="shared" si="24"/>
        <v>0</v>
      </c>
      <c r="AV33" s="48">
        <f t="shared" si="25"/>
        <v>0</v>
      </c>
      <c r="AW33" s="48">
        <f t="shared" si="26"/>
        <v>6.9</v>
      </c>
      <c r="AX33" s="53">
        <f t="shared" si="27"/>
        <v>0.21049999999999999</v>
      </c>
      <c r="AY33" s="54">
        <v>8.74</v>
      </c>
      <c r="AZ33" s="44">
        <v>120</v>
      </c>
      <c r="BA33" s="48">
        <f t="shared" si="28"/>
        <v>828</v>
      </c>
      <c r="BB33" s="48">
        <f t="shared" si="29"/>
        <v>1048.8</v>
      </c>
    </row>
    <row r="34" spans="1:54" s="3" customFormat="1" ht="25.15" customHeight="1" x14ac:dyDescent="0.25">
      <c r="A34" s="33">
        <v>39</v>
      </c>
      <c r="B34" s="33"/>
      <c r="C34" s="33"/>
      <c r="D34" s="33"/>
      <c r="E34" s="33" t="s">
        <v>1</v>
      </c>
      <c r="F34" s="33"/>
      <c r="G34" s="33" t="s">
        <v>3</v>
      </c>
      <c r="H34" s="34"/>
      <c r="I34" s="33" t="s">
        <v>56</v>
      </c>
      <c r="J34" s="33" t="s">
        <v>67</v>
      </c>
      <c r="K34" s="33" t="s">
        <v>68</v>
      </c>
      <c r="L34" s="35" t="s">
        <v>69</v>
      </c>
      <c r="M34" s="36" t="s">
        <v>65</v>
      </c>
      <c r="N34" s="1" t="s">
        <v>75</v>
      </c>
      <c r="O34" s="33"/>
      <c r="P34" s="55" t="s">
        <v>153</v>
      </c>
      <c r="Q34" s="37">
        <v>194139209073</v>
      </c>
      <c r="R34" s="38" t="s">
        <v>116</v>
      </c>
      <c r="S34" s="33" t="s">
        <v>61</v>
      </c>
      <c r="T34" s="39">
        <v>5.55</v>
      </c>
      <c r="U34" s="39">
        <v>5.72</v>
      </c>
      <c r="V34" s="33" t="s">
        <v>62</v>
      </c>
      <c r="W34" s="40">
        <v>30</v>
      </c>
      <c r="X34" s="41">
        <v>25</v>
      </c>
      <c r="Y34" s="42">
        <v>28</v>
      </c>
      <c r="Z34" s="43">
        <v>2</v>
      </c>
      <c r="AA34" s="44">
        <v>3</v>
      </c>
      <c r="AB34" s="45">
        <f t="shared" si="15"/>
        <v>2.1000000000000001E-2</v>
      </c>
      <c r="AC34" s="43">
        <v>56</v>
      </c>
      <c r="AD34" s="46">
        <f t="shared" si="16"/>
        <v>8000</v>
      </c>
      <c r="AE34" s="47">
        <v>3500</v>
      </c>
      <c r="AF34" s="48">
        <f t="shared" si="17"/>
        <v>0.44</v>
      </c>
      <c r="AG34" s="49" t="s">
        <v>70</v>
      </c>
      <c r="AH34" s="50">
        <v>0.214</v>
      </c>
      <c r="AI34" s="48">
        <f t="shared" si="18"/>
        <v>1.22</v>
      </c>
      <c r="AJ34" s="48">
        <f t="shared" si="19"/>
        <v>7.38</v>
      </c>
      <c r="AK34" s="51">
        <v>0</v>
      </c>
      <c r="AL34" s="48">
        <f t="shared" si="20"/>
        <v>0</v>
      </c>
      <c r="AM34" s="51">
        <v>0</v>
      </c>
      <c r="AN34" s="48">
        <f t="shared" si="21"/>
        <v>0</v>
      </c>
      <c r="AO34" s="51">
        <v>0</v>
      </c>
      <c r="AP34" s="48">
        <f t="shared" si="22"/>
        <v>0</v>
      </c>
      <c r="AQ34" s="51">
        <v>0</v>
      </c>
      <c r="AR34" s="48">
        <f t="shared" si="23"/>
        <v>0</v>
      </c>
      <c r="AS34" s="52"/>
      <c r="AT34" s="51">
        <v>0</v>
      </c>
      <c r="AU34" s="48">
        <f t="shared" si="24"/>
        <v>0</v>
      </c>
      <c r="AV34" s="48">
        <f t="shared" si="25"/>
        <v>0</v>
      </c>
      <c r="AW34" s="48">
        <f t="shared" si="26"/>
        <v>7.38</v>
      </c>
      <c r="AX34" s="53">
        <f t="shared" si="27"/>
        <v>0.20039999999999999</v>
      </c>
      <c r="AY34" s="54">
        <v>9.23</v>
      </c>
      <c r="AZ34" s="44">
        <v>360</v>
      </c>
      <c r="BA34" s="48">
        <f t="shared" si="28"/>
        <v>2656.8</v>
      </c>
      <c r="BB34" s="48">
        <f t="shared" si="29"/>
        <v>3322.8</v>
      </c>
    </row>
    <row r="35" spans="1:54" s="3" customFormat="1" ht="25.15" customHeight="1" x14ac:dyDescent="0.25">
      <c r="A35" s="33">
        <v>40</v>
      </c>
      <c r="B35" s="33"/>
      <c r="C35" s="33"/>
      <c r="D35" s="33"/>
      <c r="E35" s="33" t="s">
        <v>1</v>
      </c>
      <c r="F35" s="33"/>
      <c r="G35" s="33" t="s">
        <v>3</v>
      </c>
      <c r="H35" s="34"/>
      <c r="I35" s="33" t="s">
        <v>56</v>
      </c>
      <c r="J35" s="33" t="s">
        <v>67</v>
      </c>
      <c r="K35" s="33" t="s">
        <v>68</v>
      </c>
      <c r="L35" s="35" t="s">
        <v>69</v>
      </c>
      <c r="M35" s="36" t="s">
        <v>120</v>
      </c>
      <c r="N35" s="1" t="s">
        <v>75</v>
      </c>
      <c r="O35" s="33"/>
      <c r="P35" s="55" t="s">
        <v>154</v>
      </c>
      <c r="Q35" s="37">
        <v>194139209066</v>
      </c>
      <c r="R35" s="38" t="s">
        <v>117</v>
      </c>
      <c r="S35" s="33" t="s">
        <v>61</v>
      </c>
      <c r="T35" s="39">
        <v>6.43</v>
      </c>
      <c r="U35" s="39">
        <v>6.63</v>
      </c>
      <c r="V35" s="33" t="s">
        <v>62</v>
      </c>
      <c r="W35" s="40">
        <v>30</v>
      </c>
      <c r="X35" s="41">
        <v>25</v>
      </c>
      <c r="Y35" s="42">
        <v>31</v>
      </c>
      <c r="Z35" s="43">
        <v>2</v>
      </c>
      <c r="AA35" s="44">
        <v>3</v>
      </c>
      <c r="AB35" s="45">
        <f t="shared" si="15"/>
        <v>2.3300000000000001E-2</v>
      </c>
      <c r="AC35" s="43">
        <v>56</v>
      </c>
      <c r="AD35" s="46">
        <f t="shared" si="16"/>
        <v>7210</v>
      </c>
      <c r="AE35" s="47">
        <v>3500</v>
      </c>
      <c r="AF35" s="48">
        <f t="shared" si="17"/>
        <v>0.49</v>
      </c>
      <c r="AG35" s="49" t="s">
        <v>70</v>
      </c>
      <c r="AH35" s="50">
        <v>0.214</v>
      </c>
      <c r="AI35" s="48">
        <f t="shared" si="18"/>
        <v>1.42</v>
      </c>
      <c r="AJ35" s="48">
        <f t="shared" si="19"/>
        <v>8.5399999999999991</v>
      </c>
      <c r="AK35" s="51">
        <v>0</v>
      </c>
      <c r="AL35" s="48">
        <f t="shared" si="20"/>
        <v>0</v>
      </c>
      <c r="AM35" s="51">
        <v>0</v>
      </c>
      <c r="AN35" s="48">
        <f t="shared" si="21"/>
        <v>0</v>
      </c>
      <c r="AO35" s="51">
        <v>0</v>
      </c>
      <c r="AP35" s="48">
        <f t="shared" si="22"/>
        <v>0</v>
      </c>
      <c r="AQ35" s="51">
        <v>0</v>
      </c>
      <c r="AR35" s="48">
        <f t="shared" si="23"/>
        <v>0</v>
      </c>
      <c r="AS35" s="52"/>
      <c r="AT35" s="51">
        <v>0</v>
      </c>
      <c r="AU35" s="48">
        <f t="shared" si="24"/>
        <v>0</v>
      </c>
      <c r="AV35" s="48">
        <f t="shared" si="25"/>
        <v>0</v>
      </c>
      <c r="AW35" s="48">
        <f t="shared" si="26"/>
        <v>8.5399999999999991</v>
      </c>
      <c r="AX35" s="53">
        <f t="shared" si="27"/>
        <v>0.2019</v>
      </c>
      <c r="AY35" s="54">
        <v>10.7</v>
      </c>
      <c r="AZ35" s="44">
        <v>120</v>
      </c>
      <c r="BA35" s="48">
        <f t="shared" si="28"/>
        <v>1024.8</v>
      </c>
      <c r="BB35" s="48">
        <f t="shared" si="29"/>
        <v>1284</v>
      </c>
    </row>
  </sheetData>
  <sheetProtection insertRows="0" deleteRows="0" sort="0"/>
  <protectedRanges>
    <protectedRange sqref="V2:V4 I2:K4 A2:G4 S2:S4 AI2:AX4 AB2:AD4 AF2:AF4 M36:AY40 A36:K40 I5:I35" name="Range1"/>
    <protectedRange sqref="Z2:Z35" name="Range1_2"/>
    <protectedRange sqref="AE2:AE4" name="Range1_3"/>
    <protectedRange sqref="AH2:AH4" name="Range1_4"/>
    <protectedRange sqref="L2:L4 L36:L76" name="Range1_1"/>
    <protectedRange sqref="Q2:R3" name="Range1_4_1"/>
    <protectedRange sqref="Q4" name="Range1_5"/>
    <protectedRange sqref="O2:O4" name="Range1_6"/>
    <protectedRange sqref="O5:O7" name="Range1_7"/>
    <protectedRange sqref="O8:O10" name="Range1_8"/>
    <protectedRange sqref="O11:O13" name="Range1_9"/>
    <protectedRange sqref="O14:O16" name="Range1_10"/>
    <protectedRange sqref="O17:O19" name="Range1_11"/>
    <protectedRange sqref="P2:P35" name="Range1_3_4_1"/>
  </protectedRanges>
  <phoneticPr fontId="13" type="noConversion"/>
  <pageMargins left="0.7" right="0.7" top="0.75" bottom="0.75" header="0.3" footer="0.3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#REF!</xm:f>
          </x14:formula1>
          <xm:sqref>E2:E35</xm:sqref>
        </x14:dataValidation>
        <x14:dataValidation type="list" allowBlank="1" showInputMessage="1" showErrorMessage="1" xr:uid="{00000000-0002-0000-0100-000001000000}">
          <x14:formula1>
            <xm:f>#REF!</xm:f>
          </x14:formula1>
          <xm:sqref>F2:F35</xm:sqref>
        </x14:dataValidation>
        <x14:dataValidation type="list" allowBlank="1" showInputMessage="1" showErrorMessage="1" xr:uid="{00000000-0002-0000-0100-000002000000}">
          <x14:formula1>
            <xm:f>#REF!</xm:f>
          </x14:formula1>
          <xm:sqref>G2:G35</xm:sqref>
        </x14:dataValidation>
        <x14:dataValidation type="list" allowBlank="1" showInputMessage="1" showErrorMessage="1" xr:uid="{00000000-0002-0000-0100-000003000000}">
          <x14:formula1>
            <xm:f>#REF!</xm:f>
          </x14:formula1>
          <xm:sqref>S2:S35</xm:sqref>
        </x14:dataValidation>
        <x14:dataValidation type="list" allowBlank="1" showInputMessage="1" showErrorMessage="1" xr:uid="{00000000-0002-0000-0100-000004000000}">
          <x14:formula1>
            <xm:f>#REF!</xm:f>
          </x14:formula1>
          <xm:sqref>V2:V35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1" rangeCreator="" othersAccessPermission="edit"/>
  </rangeList>
  <rangeList sheetStid="5" master="" otherUserPermission="visible">
    <arrUserId title="Range1" rangeCreator="" othersAccessPermission="edit"/>
    <arrUserId title="Range1_2" rangeCreator="" othersAccessPermission="edit"/>
    <arrUserId title="Range1_3" rangeCreator="" othersAccessPermission="edit"/>
    <arrUserId title="Range1_4" rangeCreator="" othersAccessPermission="edit"/>
    <arrUserId title="Range1_1" rangeCreator="" othersAccessPermission="edit"/>
    <arrUserId title="Range1_4_1" rangeCreator="" othersAccessPermission="edit"/>
    <arrUserId title="Range1_5" rangeCreator="" othersAccessPermission="edit"/>
    <arrUserId title="Range1_3_1" rangeCreator="" othersAccessPermission="edit"/>
  </rangeList>
  <rangeList sheetStid="6" master="" otherUserPermission="visible">
    <arrUserId title="Range1_4" rangeCreator="" othersAccessPermission="edit"/>
  </rangeList>
  <rangeList sheetStid="20" master="" otherUserPermission="visible"/>
  <rangeList sheetStid="14" master="" otherUserPermission="visible">
    <arrUserId title="区域1_1" rangeCreator="" othersAccessPermission="edit"/>
  </rangeList>
  <rangeList sheetStid="16" master="" otherUserPermission="visible"/>
  <rangeList sheetStid="7" master="" otherUserPermission="visible">
    <arrUserId title="区域1_1" rangeCreator="" othersAccessPermission="edit"/>
  </rangeList>
  <rangeList sheetStid="8" master="" otherUserPermission="visible"/>
  <rangeList sheetStid="4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2025-03-10T18:28:00Z</dcterms:created>
  <dcterms:modified xsi:type="dcterms:W3CDTF">2026-06-02T03:10:39Z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61DB634D7ABE439799840F764215C84B_12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