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FF0163F-F635-4871-A9CA-C9F215D241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3" i="5" l="1"/>
  <c r="BB13" i="5"/>
  <c r="AV13" i="5"/>
  <c r="AS13" i="5"/>
  <c r="AQ13" i="5"/>
  <c r="AO13" i="5"/>
  <c r="AM13" i="5"/>
  <c r="AJ13" i="5"/>
  <c r="AC13" i="5"/>
  <c r="AE13" i="5" s="1"/>
  <c r="AG13" i="5" s="1"/>
  <c r="BF12" i="5"/>
  <c r="BB12" i="5"/>
  <c r="AV12" i="5"/>
  <c r="AS12" i="5"/>
  <c r="AQ12" i="5"/>
  <c r="AO12" i="5"/>
  <c r="AM12" i="5"/>
  <c r="AJ12" i="5"/>
  <c r="AC12" i="5"/>
  <c r="AE12" i="5" s="1"/>
  <c r="AG12" i="5" s="1"/>
  <c r="BF11" i="5"/>
  <c r="BB11" i="5"/>
  <c r="AV11" i="5"/>
  <c r="AS11" i="5"/>
  <c r="AQ11" i="5"/>
  <c r="AO11" i="5"/>
  <c r="AM11" i="5"/>
  <c r="AJ11" i="5"/>
  <c r="AC11" i="5"/>
  <c r="AE11" i="5" s="1"/>
  <c r="AG11" i="5" s="1"/>
  <c r="AK11" i="5" s="1"/>
  <c r="BF10" i="5"/>
  <c r="BB10" i="5"/>
  <c r="AV10" i="5"/>
  <c r="AS10" i="5"/>
  <c r="AQ10" i="5"/>
  <c r="AO10" i="5"/>
  <c r="AM10" i="5"/>
  <c r="AJ10" i="5"/>
  <c r="AC10" i="5"/>
  <c r="AE10" i="5" s="1"/>
  <c r="AG10" i="5" s="1"/>
  <c r="AK10" i="5" s="1"/>
  <c r="BF9" i="5"/>
  <c r="BB9" i="5"/>
  <c r="AV9" i="5"/>
  <c r="AS9" i="5"/>
  <c r="AQ9" i="5"/>
  <c r="AO9" i="5"/>
  <c r="AM9" i="5"/>
  <c r="AJ9" i="5"/>
  <c r="AC9" i="5"/>
  <c r="AE9" i="5" s="1"/>
  <c r="AG9" i="5" s="1"/>
  <c r="AS3" i="5"/>
  <c r="AS4" i="5"/>
  <c r="AS5" i="5"/>
  <c r="AS6" i="5"/>
  <c r="AS7" i="5"/>
  <c r="AS8" i="5"/>
  <c r="AS2" i="5"/>
  <c r="AK9" i="5" l="1"/>
  <c r="AW11" i="5"/>
  <c r="AW12" i="5"/>
  <c r="AK13" i="5"/>
  <c r="AW9" i="5"/>
  <c r="AX9" i="5" s="1"/>
  <c r="AX11" i="5"/>
  <c r="BE11" i="5" s="1"/>
  <c r="AW10" i="5"/>
  <c r="AK12" i="5"/>
  <c r="AX12" i="5" s="1"/>
  <c r="AY12" i="5" s="1"/>
  <c r="AW13" i="5"/>
  <c r="AX10" i="5"/>
  <c r="BF2" i="5"/>
  <c r="AV3" i="5"/>
  <c r="AV4" i="5"/>
  <c r="AV5" i="5"/>
  <c r="AV6" i="5"/>
  <c r="AV7" i="5"/>
  <c r="AV8" i="5"/>
  <c r="AV2" i="5"/>
  <c r="AQ3" i="5"/>
  <c r="AQ4" i="5"/>
  <c r="AQ5" i="5"/>
  <c r="AQ6" i="5"/>
  <c r="AQ7" i="5"/>
  <c r="AQ8" i="5"/>
  <c r="AQ2" i="5"/>
  <c r="AO3" i="5"/>
  <c r="AO4" i="5"/>
  <c r="AO5" i="5"/>
  <c r="AO6" i="5"/>
  <c r="AO7" i="5"/>
  <c r="AO8" i="5"/>
  <c r="AO2" i="5"/>
  <c r="AM3" i="5"/>
  <c r="AM4" i="5"/>
  <c r="AM5" i="5"/>
  <c r="AM6" i="5"/>
  <c r="AM7" i="5"/>
  <c r="AM8" i="5"/>
  <c r="AM2" i="5"/>
  <c r="BF3" i="5"/>
  <c r="BF4" i="5"/>
  <c r="BF5" i="5"/>
  <c r="BF6" i="5"/>
  <c r="BF7" i="5"/>
  <c r="BF8" i="5"/>
  <c r="BB3" i="5"/>
  <c r="BB4" i="5"/>
  <c r="BB5" i="5"/>
  <c r="BB6" i="5"/>
  <c r="BB7" i="5"/>
  <c r="BB8" i="5"/>
  <c r="BB2" i="5"/>
  <c r="AW4" i="5" l="1"/>
  <c r="BE12" i="5"/>
  <c r="AX13" i="5"/>
  <c r="BE13" i="5" s="1"/>
  <c r="AY13" i="5"/>
  <c r="AY9" i="5"/>
  <c r="BE9" i="5"/>
  <c r="AY11" i="5"/>
  <c r="BE10" i="5"/>
  <c r="AY10" i="5"/>
  <c r="AW3" i="5"/>
  <c r="AW5" i="5"/>
  <c r="AW2" i="5"/>
  <c r="AW8" i="5"/>
  <c r="AW7" i="5"/>
  <c r="AW6" i="5"/>
  <c r="AJ8" i="5" l="1"/>
  <c r="AC8" i="5"/>
  <c r="AE8" i="5" s="1"/>
  <c r="AG8" i="5" s="1"/>
  <c r="AJ7" i="5"/>
  <c r="AC7" i="5"/>
  <c r="AE7" i="5" s="1"/>
  <c r="AG7" i="5" s="1"/>
  <c r="AJ6" i="5"/>
  <c r="AC6" i="5"/>
  <c r="AE6" i="5" s="1"/>
  <c r="AG6" i="5" s="1"/>
  <c r="AJ5" i="5"/>
  <c r="AC5" i="5"/>
  <c r="AE5" i="5" s="1"/>
  <c r="AG5" i="5" s="1"/>
  <c r="AJ4" i="5"/>
  <c r="AC4" i="5"/>
  <c r="AE4" i="5" s="1"/>
  <c r="AG4" i="5" s="1"/>
  <c r="AJ3" i="5"/>
  <c r="AC3" i="5"/>
  <c r="AE3" i="5" s="1"/>
  <c r="AJ2" i="5"/>
  <c r="AC2" i="5"/>
  <c r="AE2" i="5" s="1"/>
  <c r="AK7" i="5" l="1"/>
  <c r="AG3" i="5"/>
  <c r="AK3" i="5" s="1"/>
  <c r="AG2" i="5"/>
  <c r="AK2" i="5" s="1"/>
  <c r="AK6" i="5"/>
  <c r="AK5" i="5"/>
  <c r="AK8" i="5"/>
  <c r="AK4" i="5"/>
  <c r="AX7" i="5" l="1"/>
  <c r="AX3" i="5"/>
  <c r="AX2" i="5"/>
  <c r="AX8" i="5"/>
  <c r="AX6" i="5"/>
  <c r="AX5" i="5"/>
  <c r="AX4" i="5"/>
  <c r="AY6" i="5" l="1"/>
  <c r="BE6" i="5"/>
  <c r="AY5" i="5"/>
  <c r="BE5" i="5"/>
  <c r="AY8" i="5"/>
  <c r="BE8" i="5"/>
  <c r="AY2" i="5"/>
  <c r="BE2" i="5"/>
  <c r="AY3" i="5"/>
  <c r="BE3" i="5"/>
  <c r="AY4" i="5"/>
  <c r="BE4" i="5"/>
  <c r="AY7" i="5"/>
  <c r="BE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2E68AB0-DF89-4E26-AB0D-01A13BEFBBCA}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G1" authorId="0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DC407192-7C79-499B-BB8C-37F4E476B8D7}">
      <text>
        <r>
          <rPr>
            <sz val="11"/>
            <rFont val="Calibri"/>
            <family val="2"/>
          </rPr>
          <t>[JLA FOB Price]*[Licensor Royalty %]</t>
        </r>
      </text>
    </comment>
    <comment ref="AO1" authorId="0" shapeId="0" xr:uid="{F7AE02A3-8FEC-4BC6-BAA5-5B6A8317C77E}">
      <text>
        <r>
          <rPr>
            <sz val="11"/>
            <rFont val="Calibri"/>
            <family val="2"/>
          </rPr>
          <t>[FOB Cost]*[Tech Royalty %]</t>
        </r>
      </text>
    </comment>
    <comment ref="AQ1" authorId="0" shapeId="0" xr:uid="{D6D65EA9-ACE5-4810-85EB-E3AD1BF746EA}">
      <text>
        <r>
          <rPr>
            <sz val="11"/>
            <rFont val="Calibri"/>
            <family val="2"/>
          </rPr>
          <t>[JLA FOB Price]*[DA %]</t>
        </r>
      </text>
    </comment>
    <comment ref="AS1" authorId="0" shapeId="0" xr:uid="{8504AB3B-366D-4BD8-A052-0E47C6A99F95}">
      <text>
        <r>
          <rPr>
            <sz val="11"/>
            <rFont val="Calibri"/>
            <family val="2"/>
          </rPr>
          <t>[JLA FOB Price]*[Warehouse Charge %]</t>
        </r>
      </text>
    </comment>
    <comment ref="AV1" authorId="0" shapeId="0" xr:uid="{39051CFD-BDDE-448B-A63D-A445A3D0F147}">
      <text>
        <r>
          <rPr>
            <sz val="11"/>
            <rFont val="Calibri"/>
            <family val="2"/>
          </rPr>
          <t>[JLA FOB Price]*[Load 2 %]</t>
        </r>
      </text>
    </comment>
    <comment ref="AW1" authorId="0" shapeId="0" xr:uid="{DB47B1B6-0388-4167-BE1D-90A1699F5DF7}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X1" authorId="0" shapeId="0" xr:uid="{1C607141-7316-4C50-8319-8FFF81611941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6DD85950-DCB1-4A90-8C65-4E6BE3E8CB36}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B1" authorId="0" shapeId="0" xr:uid="{56E6A80E-1A31-4BD9-A9D3-82F199BE35D5}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E1" authorId="0" shapeId="0" xr:uid="{1E37707D-D17D-4CF0-A27A-FEB8EB7E3603}">
      <text>
        <r>
          <rPr>
            <sz val="11"/>
            <rFont val="Calibri"/>
            <family val="2"/>
          </rPr>
          <t>[POE Cost w/ Load $]*[Total Quantity]</t>
        </r>
      </text>
    </comment>
    <comment ref="BF1" authorId="0" shapeId="0" xr:uid="{0A68DE04-971A-4429-979F-0466C937B8D6}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<sst xmlns="http://schemas.openxmlformats.org/spreadsheetml/2006/main" count="226" uniqueCount="121">
  <si>
    <t>Brand</t>
  </si>
  <si>
    <t>Package Type</t>
  </si>
  <si>
    <t>Licensor</t>
  </si>
  <si>
    <t>Normal</t>
  </si>
  <si>
    <t>WINDOW PANEL</t>
  </si>
  <si>
    <t>Opacity</t>
  </si>
  <si>
    <t>Light Filtering</t>
  </si>
  <si>
    <t>Blackout</t>
  </si>
  <si>
    <t>Sheer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</si>
  <si>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</si>
  <si>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</si>
  <si>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</si>
  <si>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</si>
  <si>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</si>
  <si>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</si>
  <si>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</si>
  <si>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</si>
  <si>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</si>
  <si>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</si>
  <si>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</si>
  <si>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</si>
  <si>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</si>
  <si>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</si>
  <si>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</si>
  <si>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</si>
  <si>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</si>
  <si>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</si>
  <si>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</si>
  <si>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</si>
  <si>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</si>
  <si>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</si>
  <si>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</si>
  <si>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</si>
  <si>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</si>
  <si>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</si>
  <si>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</si>
  <si>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Warehouse Charge %</t>
  </si>
  <si>
    <t>Warehouse Charge $</t>
  </si>
  <si>
    <t>Suggested Retail Price</t>
  </si>
  <si>
    <t>Piece</t>
  </si>
  <si>
    <t>Set</t>
  </si>
  <si>
    <t>Vendor</t>
  </si>
  <si>
    <t>Licensor Royalty %</t>
  </si>
  <si>
    <t>Licensor Royalty $</t>
  </si>
  <si>
    <t>Tech Royalty %</t>
  </si>
  <si>
    <t>Tech Royalty $</t>
  </si>
  <si>
    <t>UCCPM Price</t>
  </si>
  <si>
    <t>Container Volume</t>
  </si>
  <si>
    <t>Retail Markup %</t>
  </si>
  <si>
    <t>Total Quantity</t>
  </si>
  <si>
    <t>Total Cost</t>
  </si>
  <si>
    <t>Total Sales</t>
  </si>
  <si>
    <t>6303.92.2010</t>
  </si>
  <si>
    <t>DA %</t>
  </si>
  <si>
    <t>DA $</t>
  </si>
  <si>
    <t>Customer Item#</t>
  </si>
  <si>
    <t>Total Load $</t>
  </si>
  <si>
    <t>FOB Cost with Load $</t>
  </si>
  <si>
    <t>JLA FOB MU%</t>
  </si>
  <si>
    <t>Load 2</t>
  </si>
  <si>
    <t>Load 2 %</t>
  </si>
  <si>
    <t>Load 2 $</t>
  </si>
  <si>
    <t>Material-Short</t>
  </si>
  <si>
    <t>Additional Customer Item#</t>
  </si>
  <si>
    <t>Additional Customer Price</t>
  </si>
  <si>
    <t/>
  </si>
  <si>
    <t>Ava sheer</t>
  </si>
  <si>
    <t>40gsm Net Sheer + Pearls</t>
  </si>
  <si>
    <t xml:space="preserve">100% polyester </t>
  </si>
  <si>
    <t>1 Window Panel 37"W x 95"L</t>
  </si>
  <si>
    <t>Nathan</t>
  </si>
  <si>
    <t>240gsm YD Chenille Jacq.</t>
  </si>
  <si>
    <t>Luna</t>
  </si>
  <si>
    <t>170gsm YD Jacquard</t>
  </si>
  <si>
    <t>Lonsdale</t>
  </si>
  <si>
    <t>200gsm Boucle Sheer</t>
  </si>
  <si>
    <t>Rodez</t>
  </si>
  <si>
    <t>110gsm Piece-Dyed Cut</t>
  </si>
  <si>
    <t>Abott</t>
  </si>
  <si>
    <t>135gsm Cationic + Foam</t>
  </si>
  <si>
    <t>100% polyester with rayon flocking</t>
  </si>
  <si>
    <t>Digtal print KC set</t>
  </si>
  <si>
    <t>85gsm MF Digital Print Set</t>
  </si>
  <si>
    <t>100% polyester, yarn dyed</t>
    <phoneticPr fontId="8" type="noConversion"/>
  </si>
  <si>
    <t xml:space="preserve">100% polyester, digital print </t>
    <phoneticPr fontId="8" type="noConversion"/>
  </si>
  <si>
    <t>100% polyester</t>
    <phoneticPr fontId="8" type="noConversion"/>
  </si>
  <si>
    <t xml:space="preserve">100% polyester </t>
    <phoneticPr fontId="8" type="noConversion"/>
  </si>
  <si>
    <t>FOB JLA Domestic Warehouse net net price</t>
    <phoneticPr fontId="8" type="noConversion"/>
  </si>
  <si>
    <t>White</t>
  </si>
  <si>
    <t>Grey</t>
  </si>
  <si>
    <t>Beige</t>
  </si>
  <si>
    <t>Linen</t>
  </si>
  <si>
    <t>LT grey</t>
  </si>
  <si>
    <t>Gery</t>
  </si>
  <si>
    <t>plaid</t>
    <phoneticPr fontId="8" type="noConversion"/>
  </si>
  <si>
    <t>Café</t>
    <phoneticPr fontId="8" type="noConversion"/>
  </si>
  <si>
    <t>lemon</t>
    <phoneticPr fontId="8" type="noConversion"/>
  </si>
  <si>
    <t>Leaf</t>
    <phoneticPr fontId="8" type="noConversion"/>
  </si>
  <si>
    <t>Cherry</t>
    <phoneticPr fontId="8" type="noConversion"/>
  </si>
  <si>
    <t xml:space="preserve">100% polyester </t>
    <phoneticPr fontId="8" type="noConversion"/>
  </si>
  <si>
    <t>100% polyester  40gsm net sheer with pearl beads, Grommet</t>
    <phoneticPr fontId="8" type="noConversion"/>
  </si>
  <si>
    <t>100% polyester  240gsm yarn dyed chenille jacquard,  Rod pocket</t>
    <phoneticPr fontId="8" type="noConversion"/>
  </si>
  <si>
    <t>100% polyester  170gsm yarn dyed jacquard,  Rod pocket</t>
    <phoneticPr fontId="8" type="noConversion"/>
  </si>
  <si>
    <t>100% polyester  200gsm Boucle sheer,  Rod pocket</t>
    <phoneticPr fontId="8" type="noConversion"/>
  </si>
  <si>
    <t>100% polyester  110g  piece dyed, randomly cut,  Rod pocket</t>
    <phoneticPr fontId="8" type="noConversion"/>
  </si>
  <si>
    <t>100% polyester  135gsm cationic texture with 2pass 90gsm grey foaming,  Rod pocket</t>
    <phoneticPr fontId="8" type="noConversion"/>
  </si>
  <si>
    <t>100% polyester  85gsm MF with digital print, 1pc 60"x16" valance + 2pcs 30”x36" tiers, 2" rod pocket</t>
    <phoneticPr fontId="8" type="noConversion"/>
  </si>
  <si>
    <t>100% polyester 85gsm MF with digital print, 1pc 60"x16" valance + 2pcs 30”x36" tiers, 2" rod pocket</t>
    <phoneticPr fontId="8" type="noConversion"/>
  </si>
  <si>
    <t>WMPR40-0466</t>
    <phoneticPr fontId="8" type="noConversion"/>
  </si>
  <si>
    <t>WMPR40-0467</t>
  </si>
  <si>
    <t>WMPR40-0468</t>
  </si>
  <si>
    <t>WMPR40-0469</t>
  </si>
  <si>
    <t>WMPR40-0470</t>
  </si>
  <si>
    <t>WMPR40-0471</t>
  </si>
  <si>
    <t>WMPR40-0472</t>
  </si>
  <si>
    <t>WMPR40-0473</t>
  </si>
  <si>
    <t>WMPR40-0474</t>
  </si>
  <si>
    <t>WMPR40-0475</t>
  </si>
  <si>
    <t>WMPR40-0476</t>
  </si>
  <si>
    <t>WMPR40-0477</t>
  </si>
  <si>
    <t>1 Valance 60"W x 16"L
2 Tiers  30"W x 36"L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</si>
</sst>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$&quot;#,##0.00"/>
    <numFmt numFmtId="177" formatCode="0.0"/>
    <numFmt numFmtId="178" formatCode="0.0%"/>
    <numFmt numFmtId="179" formatCode="0.000"/>
    <numFmt numFmtId="180" formatCode="0.000000"/>
  </numFmts>
  <fonts count="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176" fontId="2" fillId="8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6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6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6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6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0" fontId="0" fillId="9" borderId="0" xfId="0" applyFill="1" applyAlignment="1">
      <alignment wrapText="1"/>
    </xf>
    <xf numFmtId="177" fontId="0" fillId="0" borderId="0" xfId="0" applyNumberFormat="1" applyAlignment="1">
      <alignment wrapText="1"/>
    </xf>
    <xf numFmtId="177" fontId="2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2" fontId="5" fillId="5" borderId="1" xfId="1" applyNumberFormat="1" applyFont="1" applyFill="1" applyBorder="1" applyAlignment="1">
      <alignment wrapText="1"/>
    </xf>
    <xf numFmtId="1" fontId="5" fillId="0" borderId="1" xfId="1" applyNumberFormat="1" applyFont="1" applyBorder="1" applyAlignment="1">
      <alignment wrapText="1"/>
    </xf>
    <xf numFmtId="1" fontId="0" fillId="0" borderId="1" xfId="0" applyNumberFormat="1" applyBorder="1"/>
    <xf numFmtId="0" fontId="2" fillId="4" borderId="1" xfId="0" applyFont="1" applyFill="1" applyBorder="1" applyAlignment="1">
      <alignment horizontal="center" wrapText="1"/>
    </xf>
    <xf numFmtId="176" fontId="0" fillId="2" borderId="1" xfId="5" applyNumberFormat="1" applyFont="1" applyFill="1" applyBorder="1" applyAlignment="1">
      <alignment wrapText="1"/>
    </xf>
    <xf numFmtId="0" fontId="3" fillId="0" borderId="1" xfId="0" applyFont="1" applyBorder="1"/>
    <xf numFmtId="178" fontId="0" fillId="0" borderId="1" xfId="0" applyNumberFormat="1" applyBorder="1"/>
    <xf numFmtId="3" fontId="0" fillId="0" borderId="1" xfId="0" applyNumberFormat="1" applyBorder="1" applyAlignment="1">
      <alignment wrapText="1"/>
    </xf>
    <xf numFmtId="176" fontId="5" fillId="0" borderId="1" xfId="1" applyNumberFormat="1" applyFont="1" applyBorder="1" applyAlignment="1">
      <alignment wrapText="1"/>
    </xf>
    <xf numFmtId="49" fontId="0" fillId="0" borderId="1" xfId="0" applyNumberFormat="1" applyBorder="1" applyAlignment="1">
      <alignment wrapText="1"/>
    </xf>
    <xf numFmtId="179" fontId="0" fillId="0" borderId="0" xfId="0" applyNumberFormat="1" applyAlignment="1">
      <alignment wrapText="1"/>
    </xf>
    <xf numFmtId="179" fontId="7" fillId="0" borderId="1" xfId="1" applyNumberFormat="1" applyFont="1" applyBorder="1" applyAlignment="1">
      <alignment wrapText="1"/>
    </xf>
    <xf numFmtId="0" fontId="3" fillId="0" borderId="0" xfId="4" applyAlignment="1">
      <alignment wrapText="1"/>
    </xf>
    <xf numFmtId="176" fontId="5" fillId="3" borderId="2" xfId="1" applyNumberFormat="1" applyFont="1" applyFill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" fontId="0" fillId="0" borderId="0" xfId="0" applyNumberFormat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0" fontId="4" fillId="7" borderId="1" xfId="0" applyFont="1" applyFill="1" applyBorder="1"/>
  </cellXfs>
  <cellStyles count="7">
    <cellStyle name="Normal 2" xfId="4" xr:uid="{7F3EE6FB-27E7-4926-8C27-32440E12F103}"/>
    <cellStyle name="Normal 2 18 2" xfId="1" xr:uid="{1BA08453-9F65-454B-A4A0-7177E70831F2}"/>
    <cellStyle name="Normal 6 14" xfId="6" xr:uid="{5E02BC6E-DAAA-4D6E-BA77-A9895B987BA3}"/>
    <cellStyle name="Percent 2" xfId="5" xr:uid="{ABA2311F-1178-4E89-BCD4-037BE8F6FF37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380253</xdr:colOff>
      <xdr:row>2</xdr:row>
      <xdr:rowOff>68355</xdr:rowOff>
    </xdr:from>
    <xdr:to>
      <xdr:col>2</xdr:col>
      <xdr:colOff>665855</xdr:colOff>
      <xdr:row>2</xdr:row>
      <xdr:rowOff>515798</xdr:rowOff>
    </xdr:to>
    <xdr:pic>
      <xdr:nvPicPr>
        <xdr:cNvPr id="2" name="图片 4">
          <a:extLst>
            <a:ext uri="{FF2B5EF4-FFF2-40B4-BE49-F238E27FC236}">
              <a16:creationId xmlns:a16="http://schemas.microsoft.com/office/drawing/2014/main" id="{CEF12929-36B6-4123-930A-14B99ED59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2803" y="2100355"/>
          <a:ext cx="285602" cy="447443"/>
        </a:xfrm>
        <a:prstGeom prst="rect">
          <a:avLst/>
        </a:prstGeom>
      </xdr:spPr>
    </xdr:pic>
    <xdr:clientData/>
  </xdr:twoCellAnchor>
  <xdr:twoCellAnchor editAs="oneCell">
    <xdr:from>
      <xdr:col>2</xdr:col>
      <xdr:colOff>311896</xdr:colOff>
      <xdr:row>3</xdr:row>
      <xdr:rowOff>26895</xdr:rowOff>
    </xdr:from>
    <xdr:to>
      <xdr:col>2</xdr:col>
      <xdr:colOff>803665</xdr:colOff>
      <xdr:row>3</xdr:row>
      <xdr:rowOff>533616</xdr:rowOff>
    </xdr:to>
    <xdr:pic>
      <xdr:nvPicPr>
        <xdr:cNvPr id="3" name="图片 5">
          <a:extLst>
            <a:ext uri="{FF2B5EF4-FFF2-40B4-BE49-F238E27FC236}">
              <a16:creationId xmlns:a16="http://schemas.microsoft.com/office/drawing/2014/main" id="{A3F1FBFC-0E34-4618-A904-AD4C5F72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4446" y="2649445"/>
          <a:ext cx="491769" cy="506721"/>
        </a:xfrm>
        <a:prstGeom prst="rect">
          <a:avLst/>
        </a:prstGeom>
      </xdr:spPr>
    </xdr:pic>
    <xdr:clientData/>
  </xdr:twoCellAnchor>
  <xdr:twoCellAnchor editAs="oneCell">
    <xdr:from>
      <xdr:col>2</xdr:col>
      <xdr:colOff>229721</xdr:colOff>
      <xdr:row>1</xdr:row>
      <xdr:rowOff>19050</xdr:rowOff>
    </xdr:from>
    <xdr:to>
      <xdr:col>2</xdr:col>
      <xdr:colOff>850901</xdr:colOff>
      <xdr:row>1</xdr:row>
      <xdr:rowOff>571765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CE6E543-8EEB-4CED-A644-73F553031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82271" y="1460500"/>
          <a:ext cx="621180" cy="552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316753</xdr:colOff>
      <xdr:row>4</xdr:row>
      <xdr:rowOff>32871</xdr:rowOff>
    </xdr:from>
    <xdr:to>
      <xdr:col>2</xdr:col>
      <xdr:colOff>730872</xdr:colOff>
      <xdr:row>5</xdr:row>
      <xdr:rowOff>12868</xdr:rowOff>
    </xdr:to>
    <xdr:pic>
      <xdr:nvPicPr>
        <xdr:cNvPr id="5" name="图片 6">
          <a:extLst>
            <a:ext uri="{FF2B5EF4-FFF2-40B4-BE49-F238E27FC236}">
              <a16:creationId xmlns:a16="http://schemas.microsoft.com/office/drawing/2014/main" id="{578057DF-4F61-4E28-8F76-E63051144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9303" y="3245971"/>
          <a:ext cx="414119" cy="570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155762</xdr:colOff>
      <xdr:row>5</xdr:row>
      <xdr:rowOff>58645</xdr:rowOff>
    </xdr:from>
    <xdr:to>
      <xdr:col>2</xdr:col>
      <xdr:colOff>802826</xdr:colOff>
      <xdr:row>5</xdr:row>
      <xdr:rowOff>519804</xdr:rowOff>
    </xdr:to>
    <xdr:pic>
      <xdr:nvPicPr>
        <xdr:cNvPr id="6" name="图片 8">
          <a:extLst>
            <a:ext uri="{FF2B5EF4-FFF2-40B4-BE49-F238E27FC236}">
              <a16:creationId xmlns:a16="http://schemas.microsoft.com/office/drawing/2014/main" id="{E37B08F9-207C-4812-939D-CDC78CF9E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8312" y="3862295"/>
          <a:ext cx="647064" cy="461159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6</xdr:row>
      <xdr:rowOff>64622</xdr:rowOff>
    </xdr:from>
    <xdr:to>
      <xdr:col>2</xdr:col>
      <xdr:colOff>740142</xdr:colOff>
      <xdr:row>6</xdr:row>
      <xdr:rowOff>564014</xdr:rowOff>
    </xdr:to>
    <xdr:pic>
      <xdr:nvPicPr>
        <xdr:cNvPr id="7" name="图片 13">
          <a:extLst>
            <a:ext uri="{FF2B5EF4-FFF2-40B4-BE49-F238E27FC236}">
              <a16:creationId xmlns:a16="http://schemas.microsoft.com/office/drawing/2014/main" id="{58B8C434-A1F2-4B11-8511-656B8D961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62100" y="4458822"/>
          <a:ext cx="530592" cy="499392"/>
        </a:xfrm>
        <a:prstGeom prst="rect">
          <a:avLst/>
        </a:prstGeom>
      </xdr:spPr>
    </xdr:pic>
    <xdr:clientData/>
  </xdr:twoCellAnchor>
  <xdr:twoCellAnchor>
    <xdr:from>
      <xdr:col>2</xdr:col>
      <xdr:colOff>10583</xdr:colOff>
      <xdr:row>7</xdr:row>
      <xdr:rowOff>134968</xdr:rowOff>
    </xdr:from>
    <xdr:to>
      <xdr:col>2</xdr:col>
      <xdr:colOff>920751</xdr:colOff>
      <xdr:row>7</xdr:row>
      <xdr:rowOff>526451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2861E564-B2DD-4FC2-9A8A-F34F7BEA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133" y="5119718"/>
          <a:ext cx="910168" cy="391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8</xdr:row>
      <xdr:rowOff>107451</xdr:rowOff>
    </xdr:from>
    <xdr:to>
      <xdr:col>2</xdr:col>
      <xdr:colOff>933450</xdr:colOff>
      <xdr:row>8</xdr:row>
      <xdr:rowOff>510380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2E151B8-2ED0-4F83-8963-B94706A64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5682751"/>
          <a:ext cx="914400" cy="402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BF13"/>
  <sheetViews>
    <sheetView tabSelected="1" topLeftCell="AM1" workbookViewId="0">
      <selection activeCell="N14" sqref="A14:XFD104"/>
    </sheetView>
  </sheetViews>
  <sheetFormatPr defaultColWidth="9.140625" defaultRowHeight="15"/>
  <cols>
    <col min="1" max="1" width="9.140625" style="2"/>
    <col min="2" max="2" width="10.140625" style="3" customWidth="1"/>
    <col min="3" max="3" width="13.85546875" style="2" customWidth="1"/>
    <col min="4" max="4" width="8.42578125" style="2" customWidth="1"/>
    <col min="5" max="5" width="7.85546875" style="2" customWidth="1"/>
    <col min="6" max="6" width="8.85546875" style="2" customWidth="1"/>
    <col min="7" max="7" width="19.140625" style="2" customWidth="1"/>
    <col min="8" max="8" width="20.28515625" style="2" customWidth="1"/>
    <col min="9" max="9" width="45.5703125" style="2" customWidth="1"/>
    <col min="10" max="10" width="27.140625" style="2" customWidth="1"/>
    <col min="11" max="11" width="17.140625" style="2" customWidth="1"/>
    <col min="12" max="12" width="34.28515625" style="48" customWidth="1"/>
    <col min="13" max="13" width="13.85546875" style="2" customWidth="1"/>
    <col min="14" max="14" width="44.140625" style="2" customWidth="1"/>
    <col min="15" max="15" width="15.7109375" style="2" customWidth="1"/>
    <col min="16" max="16" width="9.7109375" style="2" customWidth="1"/>
    <col min="17" max="17" width="11.140625" style="2" customWidth="1"/>
    <col min="18" max="18" width="10.5703125" style="2" customWidth="1"/>
    <col min="19" max="19" width="10" style="2" customWidth="1"/>
    <col min="20" max="20" width="8.85546875" style="2" customWidth="1"/>
    <col min="21" max="21" width="9.85546875" style="4" customWidth="1"/>
    <col min="22" max="22" width="11.140625" style="6" customWidth="1"/>
    <col min="23" max="23" width="9.42578125" style="2" customWidth="1"/>
    <col min="24" max="24" width="11" style="33" customWidth="1"/>
    <col min="25" max="25" width="13.140625" style="33" customWidth="1"/>
    <col min="26" max="26" width="11.140625" style="33" customWidth="1"/>
    <col min="27" max="27" width="12.85546875" style="4" customWidth="1"/>
    <col min="28" max="28" width="9.42578125" style="52" customWidth="1"/>
    <col min="29" max="29" width="13" style="46" customWidth="1"/>
    <col min="30" max="30" width="13" style="5" customWidth="1"/>
    <col min="31" max="31" width="14.140625" style="5" customWidth="1"/>
    <col min="32" max="32" width="13.85546875" style="2" customWidth="1"/>
    <col min="33" max="33" width="13.85546875" style="6" customWidth="1"/>
    <col min="34" max="34" width="18.140625" style="2" customWidth="1"/>
    <col min="35" max="35" width="8.42578125" style="7" customWidth="1"/>
    <col min="36" max="36" width="12.42578125" style="6" customWidth="1"/>
    <col min="37" max="37" width="8.85546875" style="6" customWidth="1"/>
    <col min="38" max="38" width="7.85546875" style="7" customWidth="1"/>
    <col min="39" max="39" width="7.5703125" style="6" customWidth="1"/>
    <col min="40" max="40" width="12.5703125" style="7" customWidth="1"/>
    <col min="41" max="41" width="8.5703125" style="6" customWidth="1"/>
    <col min="42" max="42" width="11.5703125" style="7" customWidth="1"/>
    <col min="43" max="43" width="10.85546875" style="6" customWidth="1"/>
    <col min="44" max="44" width="11.5703125" style="7" customWidth="1"/>
    <col min="45" max="46" width="10.85546875" style="6" customWidth="1"/>
    <col min="47" max="47" width="8.28515625" style="7" customWidth="1"/>
    <col min="48" max="48" width="10.85546875" style="6" customWidth="1"/>
    <col min="49" max="49" width="9.5703125" style="6" customWidth="1"/>
    <col min="50" max="50" width="11.85546875" style="6" customWidth="1"/>
    <col min="51" max="51" width="11.140625" style="7" customWidth="1"/>
    <col min="52" max="52" width="11.42578125" style="6" customWidth="1"/>
    <col min="53" max="53" width="8.7109375" style="6" customWidth="1"/>
    <col min="54" max="54" width="12.140625" style="7" customWidth="1"/>
    <col min="55" max="55" width="10.140625" style="6" customWidth="1"/>
    <col min="56" max="56" width="12.140625" style="5" customWidth="1"/>
    <col min="57" max="58" width="12.140625" style="6" customWidth="1"/>
    <col min="59" max="16384" width="9.140625" style="2"/>
  </cols>
  <sheetData>
    <row r="1" spans="1:58" ht="63.6" customHeight="1">
      <c r="A1" s="32" t="s">
        <v>41</v>
      </c>
      <c r="B1" s="8" t="s">
        <v>9</v>
      </c>
      <c r="C1" s="8" t="s">
        <v>10</v>
      </c>
      <c r="D1" s="9" t="s">
        <v>11</v>
      </c>
      <c r="E1" s="10" t="s">
        <v>0</v>
      </c>
      <c r="F1" s="10" t="s">
        <v>2</v>
      </c>
      <c r="G1" s="11" t="s">
        <v>12</v>
      </c>
      <c r="H1" s="9" t="s">
        <v>13</v>
      </c>
      <c r="I1" s="12" t="s">
        <v>14</v>
      </c>
      <c r="J1" s="13" t="s">
        <v>15</v>
      </c>
      <c r="K1" s="12" t="s">
        <v>16</v>
      </c>
      <c r="L1" s="13" t="s">
        <v>62</v>
      </c>
      <c r="M1" s="9" t="s">
        <v>5</v>
      </c>
      <c r="N1" s="12" t="s">
        <v>17</v>
      </c>
      <c r="O1" s="12" t="s">
        <v>18</v>
      </c>
      <c r="P1" s="9" t="s">
        <v>19</v>
      </c>
      <c r="Q1" s="9" t="s">
        <v>20</v>
      </c>
      <c r="R1" s="9" t="s">
        <v>55</v>
      </c>
      <c r="S1" s="9" t="s">
        <v>63</v>
      </c>
      <c r="T1" s="13" t="s">
        <v>21</v>
      </c>
      <c r="U1" s="36" t="s">
        <v>46</v>
      </c>
      <c r="V1" s="14" t="s">
        <v>22</v>
      </c>
      <c r="W1" s="15" t="s">
        <v>1</v>
      </c>
      <c r="X1" s="34" t="s">
        <v>23</v>
      </c>
      <c r="Y1" s="34" t="s">
        <v>24</v>
      </c>
      <c r="Z1" s="34" t="s">
        <v>25</v>
      </c>
      <c r="AA1" s="16" t="s">
        <v>26</v>
      </c>
      <c r="AB1" s="17" t="s">
        <v>27</v>
      </c>
      <c r="AC1" s="47" t="s">
        <v>28</v>
      </c>
      <c r="AD1" s="37" t="s">
        <v>47</v>
      </c>
      <c r="AE1" s="18" t="s">
        <v>29</v>
      </c>
      <c r="AF1" s="8" t="s">
        <v>30</v>
      </c>
      <c r="AG1" s="19" t="s">
        <v>31</v>
      </c>
      <c r="AH1" s="8" t="s">
        <v>32</v>
      </c>
      <c r="AI1" s="20" t="s">
        <v>33</v>
      </c>
      <c r="AJ1" s="19" t="s">
        <v>34</v>
      </c>
      <c r="AK1" s="19" t="s">
        <v>35</v>
      </c>
      <c r="AL1" s="20" t="s">
        <v>42</v>
      </c>
      <c r="AM1" s="19" t="s">
        <v>43</v>
      </c>
      <c r="AN1" s="20" t="s">
        <v>44</v>
      </c>
      <c r="AO1" s="19" t="s">
        <v>45</v>
      </c>
      <c r="AP1" s="20" t="s">
        <v>53</v>
      </c>
      <c r="AQ1" s="19" t="s">
        <v>54</v>
      </c>
      <c r="AR1" s="20" t="s">
        <v>36</v>
      </c>
      <c r="AS1" s="19" t="s">
        <v>37</v>
      </c>
      <c r="AT1" s="44" t="s">
        <v>59</v>
      </c>
      <c r="AU1" s="20" t="s">
        <v>60</v>
      </c>
      <c r="AV1" s="19" t="s">
        <v>61</v>
      </c>
      <c r="AW1" s="19" t="s">
        <v>56</v>
      </c>
      <c r="AX1" s="21" t="s">
        <v>57</v>
      </c>
      <c r="AY1" s="22" t="s">
        <v>58</v>
      </c>
      <c r="AZ1" s="39" t="s">
        <v>87</v>
      </c>
      <c r="BA1" s="23" t="s">
        <v>38</v>
      </c>
      <c r="BB1" s="22" t="s">
        <v>48</v>
      </c>
      <c r="BC1" s="49" t="s">
        <v>64</v>
      </c>
      <c r="BD1" s="17" t="s">
        <v>49</v>
      </c>
      <c r="BE1" s="19" t="s">
        <v>50</v>
      </c>
      <c r="BF1" s="19" t="s">
        <v>51</v>
      </c>
    </row>
    <row r="2" spans="1:58" ht="46.5" customHeight="1">
      <c r="A2" s="25"/>
      <c r="B2" s="24">
        <v>1</v>
      </c>
      <c r="C2" s="25"/>
      <c r="D2" s="25"/>
      <c r="E2" s="1" t="s">
        <v>65</v>
      </c>
      <c r="F2" s="1"/>
      <c r="G2" s="1" t="s">
        <v>4</v>
      </c>
      <c r="H2" s="1" t="s">
        <v>66</v>
      </c>
      <c r="I2" s="51" t="s">
        <v>100</v>
      </c>
      <c r="J2" s="41" t="s">
        <v>67</v>
      </c>
      <c r="K2" s="41" t="s">
        <v>99</v>
      </c>
      <c r="L2" s="1" t="s">
        <v>68</v>
      </c>
      <c r="M2" s="1" t="s">
        <v>8</v>
      </c>
      <c r="N2" s="1" t="s">
        <v>69</v>
      </c>
      <c r="O2" s="1" t="s">
        <v>88</v>
      </c>
      <c r="P2" s="54" t="s">
        <v>108</v>
      </c>
      <c r="Q2" s="1"/>
      <c r="R2" s="1"/>
      <c r="S2" s="25"/>
      <c r="T2" s="25" t="s">
        <v>39</v>
      </c>
      <c r="U2" s="31">
        <v>2.27</v>
      </c>
      <c r="V2" s="26">
        <v>2.39</v>
      </c>
      <c r="W2" s="25" t="s">
        <v>3</v>
      </c>
      <c r="X2" s="35">
        <v>31</v>
      </c>
      <c r="Y2" s="35">
        <v>23</v>
      </c>
      <c r="Z2" s="35">
        <v>14</v>
      </c>
      <c r="AA2" s="25">
        <v>2</v>
      </c>
      <c r="AB2" s="53">
        <v>4</v>
      </c>
      <c r="AC2" s="50">
        <f t="shared" ref="AC2:AC8" si="0">IF(X2="","",X2*Y2*Z2/1000000)</f>
        <v>9.9819999999999996E-3</v>
      </c>
      <c r="AD2" s="38">
        <v>56</v>
      </c>
      <c r="AE2" s="27">
        <f>IF(AB2="","",AD2/AC2*AB2)</f>
        <v>22440</v>
      </c>
      <c r="AF2" s="25">
        <v>3800</v>
      </c>
      <c r="AG2" s="28">
        <f>IF(ISERROR(AF2/AE2),"",AF2/AE2)</f>
        <v>0.17</v>
      </c>
      <c r="AH2" s="1" t="s">
        <v>52</v>
      </c>
      <c r="AI2" s="42">
        <v>0.28799999999999998</v>
      </c>
      <c r="AJ2" s="28">
        <f t="shared" ref="AJ2:AJ8" si="1">IF(ISERROR(V2*AI2),"",V2*AI2)</f>
        <v>0.69</v>
      </c>
      <c r="AK2" s="28">
        <f>IF(ISERROR(V2+AG2+AJ2),"",V2+AG2+AJ2)</f>
        <v>3.25</v>
      </c>
      <c r="AL2" s="29"/>
      <c r="AM2" s="28">
        <f>IF(ISERROR(AZ2*AL2),"",AZ2*AL2)</f>
        <v>0</v>
      </c>
      <c r="AN2" s="29">
        <v>0</v>
      </c>
      <c r="AO2" s="28">
        <f>IF(ISERROR(V2*AN2),"",V2*AN2)</f>
        <v>0</v>
      </c>
      <c r="AP2" s="29">
        <v>0</v>
      </c>
      <c r="AQ2" s="28">
        <f>IF(ISERROR(AZ2*AP2),"",AZ2*AP2)</f>
        <v>0</v>
      </c>
      <c r="AR2" s="29">
        <v>0.08</v>
      </c>
      <c r="AS2" s="28">
        <f>IF(ISERROR(AZ2*AR2),"",AZ2*AR2)</f>
        <v>0.39</v>
      </c>
      <c r="AT2" s="45"/>
      <c r="AU2" s="29">
        <v>0</v>
      </c>
      <c r="AV2" s="28">
        <f>IF(ISERROR(AZ2*AU2),"",AZ2*AU2)</f>
        <v>0</v>
      </c>
      <c r="AW2" s="28">
        <f>IF(ISERROR(AM2+AO2+AQ2+AS2+AV2),"",AM2+AO2+AQ2+AS2+AV2)</f>
        <v>0.39</v>
      </c>
      <c r="AX2" s="28">
        <f t="shared" ref="AX2:AX8" si="2">IF(ISERROR(AK2+AW2),"",AK2+AW2)</f>
        <v>3.64</v>
      </c>
      <c r="AY2" s="30">
        <f>IF(ISERROR((AZ2-AX2)/AZ2),"",(AZ2-AX2)/AZ2)</f>
        <v>0.2495</v>
      </c>
      <c r="AZ2" s="31">
        <v>4.8499999999999996</v>
      </c>
      <c r="BA2" s="31">
        <v>0</v>
      </c>
      <c r="BB2" s="30" t="str">
        <f>IF(ISERROR((BA2-AZ2)/BA2),"",(BA2-AZ2)/BA2)</f>
        <v/>
      </c>
      <c r="BC2" s="31"/>
      <c r="BD2" s="43"/>
      <c r="BE2" s="40">
        <f>IF(ISERROR(AX2*BD2),"",AX2*BD2)</f>
        <v>0</v>
      </c>
      <c r="BF2" s="40">
        <f>IF(ISERROR(AZ2*BD2),"",AZ2*BD2)</f>
        <v>0</v>
      </c>
    </row>
    <row r="3" spans="1:58" ht="46.5" customHeight="1">
      <c r="A3" s="25"/>
      <c r="B3" s="24">
        <v>2</v>
      </c>
      <c r="C3" s="25"/>
      <c r="D3" s="25"/>
      <c r="E3" s="1" t="s">
        <v>65</v>
      </c>
      <c r="F3" s="1"/>
      <c r="G3" s="1" t="s">
        <v>4</v>
      </c>
      <c r="H3" s="1" t="s">
        <v>70</v>
      </c>
      <c r="I3" s="51" t="s">
        <v>101</v>
      </c>
      <c r="J3" s="41" t="s">
        <v>71</v>
      </c>
      <c r="K3" s="41" t="s">
        <v>85</v>
      </c>
      <c r="L3" s="41" t="s">
        <v>83</v>
      </c>
      <c r="M3" s="1" t="s">
        <v>6</v>
      </c>
      <c r="N3" s="1" t="s">
        <v>69</v>
      </c>
      <c r="O3" s="1" t="s">
        <v>89</v>
      </c>
      <c r="P3" s="54" t="s">
        <v>109</v>
      </c>
      <c r="Q3" s="1"/>
      <c r="R3" s="1"/>
      <c r="S3" s="25"/>
      <c r="T3" s="25" t="s">
        <v>39</v>
      </c>
      <c r="U3" s="31">
        <v>3.8</v>
      </c>
      <c r="V3" s="26">
        <v>4</v>
      </c>
      <c r="W3" s="25" t="s">
        <v>3</v>
      </c>
      <c r="X3" s="35">
        <v>31</v>
      </c>
      <c r="Y3" s="35">
        <v>23</v>
      </c>
      <c r="Z3" s="35">
        <v>33</v>
      </c>
      <c r="AA3" s="25">
        <v>2</v>
      </c>
      <c r="AB3" s="53">
        <v>4</v>
      </c>
      <c r="AC3" s="50">
        <f t="shared" si="0"/>
        <v>2.3529000000000001E-2</v>
      </c>
      <c r="AD3" s="38">
        <v>56</v>
      </c>
      <c r="AE3" s="27">
        <f t="shared" ref="AE3:AE8" si="3">IF(AB3="","",AD3/AC3*AB3)</f>
        <v>9520</v>
      </c>
      <c r="AF3" s="25">
        <v>3800</v>
      </c>
      <c r="AG3" s="28">
        <f t="shared" ref="AG3:AG8" si="4">IF(ISERROR(AF3/AE3),"",AF3/AE3)</f>
        <v>0.4</v>
      </c>
      <c r="AH3" s="1" t="s">
        <v>52</v>
      </c>
      <c r="AI3" s="42">
        <v>0.28799999999999998</v>
      </c>
      <c r="AJ3" s="28">
        <f t="shared" si="1"/>
        <v>1.1499999999999999</v>
      </c>
      <c r="AK3" s="28">
        <f>IF(ISERROR(V3+AG3+AJ3),"",V3+AG3+AJ3)</f>
        <v>5.55</v>
      </c>
      <c r="AL3" s="29"/>
      <c r="AM3" s="28">
        <f t="shared" ref="AM3:AM8" si="5">IF(ISERROR(AZ3*AL3),"",AZ3*AL3)</f>
        <v>0</v>
      </c>
      <c r="AN3" s="29">
        <v>0</v>
      </c>
      <c r="AO3" s="28">
        <f t="shared" ref="AO3:AO8" si="6">IF(ISERROR(V3*AN3),"",V3*AN3)</f>
        <v>0</v>
      </c>
      <c r="AP3" s="29">
        <v>0</v>
      </c>
      <c r="AQ3" s="28">
        <f t="shared" ref="AQ3:AQ8" si="7">IF(ISERROR(AZ3*AP3),"",AZ3*AP3)</f>
        <v>0</v>
      </c>
      <c r="AR3" s="29">
        <v>0.08</v>
      </c>
      <c r="AS3" s="28">
        <f t="shared" ref="AS3:AS8" si="8">IF(ISERROR(AZ3*AR3),"",AZ3*AR3)</f>
        <v>0.66</v>
      </c>
      <c r="AT3" s="45"/>
      <c r="AU3" s="29">
        <v>0</v>
      </c>
      <c r="AV3" s="28">
        <f t="shared" ref="AV3:AV8" si="9">IF(ISERROR(AZ3*AU3),"",AZ3*AU3)</f>
        <v>0</v>
      </c>
      <c r="AW3" s="28">
        <f t="shared" ref="AW3:AW8" si="10">IF(ISERROR(AM3+AO3+AQ3+AS3+AV3),"",AM3+AO3+AQ3+AS3+AV3)</f>
        <v>0.66</v>
      </c>
      <c r="AX3" s="28">
        <f t="shared" si="2"/>
        <v>6.21</v>
      </c>
      <c r="AY3" s="30">
        <f t="shared" ref="AY3:AY8" si="11">IF(ISERROR((AZ3-AX3)/AZ3),"",(AZ3-AX3)/AZ3)</f>
        <v>0.24729999999999999</v>
      </c>
      <c r="AZ3" s="31">
        <v>8.25</v>
      </c>
      <c r="BA3" s="31">
        <v>0</v>
      </c>
      <c r="BB3" s="30" t="str">
        <f t="shared" ref="BB3:BB8" si="12">IF(ISERROR((BA3-AZ3)/BA3),"",(BA3-AZ3)/BA3)</f>
        <v/>
      </c>
      <c r="BC3" s="31"/>
      <c r="BD3" s="43"/>
      <c r="BE3" s="40">
        <f t="shared" ref="BE3:BE8" si="13">IF(ISERROR(AX3*BD3),"",AX3*BD3)</f>
        <v>0</v>
      </c>
      <c r="BF3" s="40">
        <f t="shared" ref="BF3:BF8" si="14">IF(ISERROR(AZ3*BD3),"",AZ3*BD3)</f>
        <v>0</v>
      </c>
    </row>
    <row r="4" spans="1:58" ht="46.5" customHeight="1">
      <c r="A4" s="25"/>
      <c r="B4" s="24">
        <v>3</v>
      </c>
      <c r="C4" s="25"/>
      <c r="D4" s="25"/>
      <c r="E4" s="1" t="s">
        <v>65</v>
      </c>
      <c r="F4" s="1"/>
      <c r="G4" s="1" t="s">
        <v>4</v>
      </c>
      <c r="H4" s="1" t="s">
        <v>72</v>
      </c>
      <c r="I4" s="51" t="s">
        <v>102</v>
      </c>
      <c r="J4" s="41" t="s">
        <v>73</v>
      </c>
      <c r="K4" s="41" t="s">
        <v>85</v>
      </c>
      <c r="L4" s="41" t="s">
        <v>83</v>
      </c>
      <c r="M4" s="1" t="s">
        <v>6</v>
      </c>
      <c r="N4" s="1" t="s">
        <v>69</v>
      </c>
      <c r="O4" s="1" t="s">
        <v>90</v>
      </c>
      <c r="P4" s="54" t="s">
        <v>110</v>
      </c>
      <c r="Q4" s="1"/>
      <c r="R4" s="1"/>
      <c r="S4" s="25"/>
      <c r="T4" s="25" t="s">
        <v>39</v>
      </c>
      <c r="U4" s="31">
        <v>3.37</v>
      </c>
      <c r="V4" s="26">
        <v>3.55</v>
      </c>
      <c r="W4" s="25" t="s">
        <v>3</v>
      </c>
      <c r="X4" s="35">
        <v>31</v>
      </c>
      <c r="Y4" s="35">
        <v>23</v>
      </c>
      <c r="Z4" s="35">
        <v>26</v>
      </c>
      <c r="AA4" s="25">
        <v>2</v>
      </c>
      <c r="AB4" s="53">
        <v>4</v>
      </c>
      <c r="AC4" s="50">
        <f t="shared" si="0"/>
        <v>1.8537999999999999E-2</v>
      </c>
      <c r="AD4" s="38">
        <v>56</v>
      </c>
      <c r="AE4" s="27">
        <f t="shared" si="3"/>
        <v>12083</v>
      </c>
      <c r="AF4" s="25">
        <v>3800</v>
      </c>
      <c r="AG4" s="28">
        <f t="shared" si="4"/>
        <v>0.31</v>
      </c>
      <c r="AH4" s="1" t="s">
        <v>52</v>
      </c>
      <c r="AI4" s="42">
        <v>0.28799999999999998</v>
      </c>
      <c r="AJ4" s="28">
        <f t="shared" si="1"/>
        <v>1.02</v>
      </c>
      <c r="AK4" s="28">
        <f t="shared" ref="AK4:AK8" si="15">IF(ISERROR(V4+AG4+AJ4),"",V4+AG4+AJ4)</f>
        <v>4.88</v>
      </c>
      <c r="AL4" s="29"/>
      <c r="AM4" s="28">
        <f t="shared" si="5"/>
        <v>0</v>
      </c>
      <c r="AN4" s="29">
        <v>0</v>
      </c>
      <c r="AO4" s="28">
        <f t="shared" si="6"/>
        <v>0</v>
      </c>
      <c r="AP4" s="29">
        <v>0</v>
      </c>
      <c r="AQ4" s="28">
        <f t="shared" si="7"/>
        <v>0</v>
      </c>
      <c r="AR4" s="29">
        <v>0.08</v>
      </c>
      <c r="AS4" s="28">
        <f t="shared" si="8"/>
        <v>0.6</v>
      </c>
      <c r="AT4" s="45"/>
      <c r="AU4" s="29">
        <v>0</v>
      </c>
      <c r="AV4" s="28">
        <f t="shared" si="9"/>
        <v>0</v>
      </c>
      <c r="AW4" s="28">
        <f t="shared" si="10"/>
        <v>0.6</v>
      </c>
      <c r="AX4" s="28">
        <f t="shared" si="2"/>
        <v>5.48</v>
      </c>
      <c r="AY4" s="30">
        <f t="shared" si="11"/>
        <v>0.26929999999999998</v>
      </c>
      <c r="AZ4" s="31">
        <v>7.5</v>
      </c>
      <c r="BA4" s="31">
        <v>0</v>
      </c>
      <c r="BB4" s="30" t="str">
        <f t="shared" si="12"/>
        <v/>
      </c>
      <c r="BC4" s="31"/>
      <c r="BD4" s="43"/>
      <c r="BE4" s="40">
        <f t="shared" si="13"/>
        <v>0</v>
      </c>
      <c r="BF4" s="40">
        <f t="shared" si="14"/>
        <v>0</v>
      </c>
    </row>
    <row r="5" spans="1:58" ht="46.5" customHeight="1">
      <c r="A5" s="25"/>
      <c r="B5" s="24">
        <v>4</v>
      </c>
      <c r="C5" s="25"/>
      <c r="D5" s="25"/>
      <c r="E5" s="1" t="s">
        <v>65</v>
      </c>
      <c r="F5" s="1"/>
      <c r="G5" s="1" t="s">
        <v>4</v>
      </c>
      <c r="H5" s="1" t="s">
        <v>74</v>
      </c>
      <c r="I5" s="51" t="s">
        <v>103</v>
      </c>
      <c r="J5" s="41" t="s">
        <v>75</v>
      </c>
      <c r="K5" s="1" t="s">
        <v>68</v>
      </c>
      <c r="L5" s="1" t="s">
        <v>68</v>
      </c>
      <c r="M5" s="1" t="s">
        <v>8</v>
      </c>
      <c r="N5" s="1" t="s">
        <v>69</v>
      </c>
      <c r="O5" s="1" t="s">
        <v>88</v>
      </c>
      <c r="P5" s="54" t="s">
        <v>111</v>
      </c>
      <c r="Q5" s="1"/>
      <c r="R5" s="1"/>
      <c r="S5" s="25"/>
      <c r="T5" s="25" t="s">
        <v>39</v>
      </c>
      <c r="U5" s="31">
        <v>3.66</v>
      </c>
      <c r="V5" s="26">
        <v>3.85</v>
      </c>
      <c r="W5" s="25" t="s">
        <v>3</v>
      </c>
      <c r="X5" s="35">
        <v>31</v>
      </c>
      <c r="Y5" s="35">
        <v>23</v>
      </c>
      <c r="Z5" s="35">
        <v>28</v>
      </c>
      <c r="AA5" s="25">
        <v>2</v>
      </c>
      <c r="AB5" s="53">
        <v>4</v>
      </c>
      <c r="AC5" s="50">
        <f t="shared" si="0"/>
        <v>1.9963999999999999E-2</v>
      </c>
      <c r="AD5" s="38">
        <v>56</v>
      </c>
      <c r="AE5" s="27">
        <f t="shared" si="3"/>
        <v>11220</v>
      </c>
      <c r="AF5" s="25">
        <v>3800</v>
      </c>
      <c r="AG5" s="28">
        <f t="shared" si="4"/>
        <v>0.34</v>
      </c>
      <c r="AH5" s="1" t="s">
        <v>52</v>
      </c>
      <c r="AI5" s="42">
        <v>0.28799999999999998</v>
      </c>
      <c r="AJ5" s="28">
        <f t="shared" si="1"/>
        <v>1.1100000000000001</v>
      </c>
      <c r="AK5" s="28">
        <f t="shared" si="15"/>
        <v>5.3</v>
      </c>
      <c r="AL5" s="29"/>
      <c r="AM5" s="28">
        <f t="shared" si="5"/>
        <v>0</v>
      </c>
      <c r="AN5" s="29">
        <v>0</v>
      </c>
      <c r="AO5" s="28">
        <f t="shared" si="6"/>
        <v>0</v>
      </c>
      <c r="AP5" s="29">
        <v>0</v>
      </c>
      <c r="AQ5" s="28">
        <f t="shared" si="7"/>
        <v>0</v>
      </c>
      <c r="AR5" s="29">
        <v>0.08</v>
      </c>
      <c r="AS5" s="28">
        <f t="shared" si="8"/>
        <v>0.64</v>
      </c>
      <c r="AT5" s="45"/>
      <c r="AU5" s="29">
        <v>0</v>
      </c>
      <c r="AV5" s="28">
        <f t="shared" si="9"/>
        <v>0</v>
      </c>
      <c r="AW5" s="28">
        <f t="shared" si="10"/>
        <v>0.64</v>
      </c>
      <c r="AX5" s="28">
        <f t="shared" si="2"/>
        <v>5.94</v>
      </c>
      <c r="AY5" s="30">
        <f t="shared" si="11"/>
        <v>0.25280000000000002</v>
      </c>
      <c r="AZ5" s="31">
        <v>7.95</v>
      </c>
      <c r="BA5" s="31">
        <v>0</v>
      </c>
      <c r="BB5" s="30" t="str">
        <f t="shared" si="12"/>
        <v/>
      </c>
      <c r="BC5" s="31"/>
      <c r="BD5" s="43"/>
      <c r="BE5" s="40">
        <f t="shared" si="13"/>
        <v>0</v>
      </c>
      <c r="BF5" s="40">
        <f t="shared" si="14"/>
        <v>0</v>
      </c>
    </row>
    <row r="6" spans="1:58" ht="46.5" customHeight="1">
      <c r="A6" s="25"/>
      <c r="B6" s="24">
        <v>5</v>
      </c>
      <c r="C6" s="25"/>
      <c r="D6" s="25"/>
      <c r="E6" s="1" t="s">
        <v>65</v>
      </c>
      <c r="F6" s="1"/>
      <c r="G6" s="1" t="s">
        <v>4</v>
      </c>
      <c r="H6" s="1" t="s">
        <v>76</v>
      </c>
      <c r="I6" s="51" t="s">
        <v>104</v>
      </c>
      <c r="J6" s="41" t="s">
        <v>77</v>
      </c>
      <c r="K6" s="1" t="s">
        <v>68</v>
      </c>
      <c r="L6" s="1" t="s">
        <v>68</v>
      </c>
      <c r="M6" s="1" t="s">
        <v>8</v>
      </c>
      <c r="N6" s="1" t="s">
        <v>69</v>
      </c>
      <c r="O6" s="1" t="s">
        <v>91</v>
      </c>
      <c r="P6" s="54" t="s">
        <v>112</v>
      </c>
      <c r="Q6" s="1"/>
      <c r="R6" s="1"/>
      <c r="S6" s="25"/>
      <c r="T6" s="25" t="s">
        <v>39</v>
      </c>
      <c r="U6" s="31">
        <v>2.95</v>
      </c>
      <c r="V6" s="26">
        <v>3.11</v>
      </c>
      <c r="W6" s="25" t="s">
        <v>3</v>
      </c>
      <c r="X6" s="35">
        <v>31</v>
      </c>
      <c r="Y6" s="35">
        <v>23</v>
      </c>
      <c r="Z6" s="35">
        <v>24</v>
      </c>
      <c r="AA6" s="25">
        <v>2</v>
      </c>
      <c r="AB6" s="53">
        <v>4</v>
      </c>
      <c r="AC6" s="50">
        <f t="shared" si="0"/>
        <v>1.7111999999999999E-2</v>
      </c>
      <c r="AD6" s="38">
        <v>56</v>
      </c>
      <c r="AE6" s="27">
        <f t="shared" si="3"/>
        <v>13090</v>
      </c>
      <c r="AF6" s="25">
        <v>3800</v>
      </c>
      <c r="AG6" s="28">
        <f t="shared" si="4"/>
        <v>0.28999999999999998</v>
      </c>
      <c r="AH6" s="1" t="s">
        <v>52</v>
      </c>
      <c r="AI6" s="42">
        <v>0.28799999999999998</v>
      </c>
      <c r="AJ6" s="28">
        <f t="shared" si="1"/>
        <v>0.9</v>
      </c>
      <c r="AK6" s="28">
        <f t="shared" si="15"/>
        <v>4.3</v>
      </c>
      <c r="AL6" s="29"/>
      <c r="AM6" s="28">
        <f t="shared" si="5"/>
        <v>0</v>
      </c>
      <c r="AN6" s="29">
        <v>0</v>
      </c>
      <c r="AO6" s="28">
        <f t="shared" si="6"/>
        <v>0</v>
      </c>
      <c r="AP6" s="29">
        <v>0</v>
      </c>
      <c r="AQ6" s="28">
        <f t="shared" si="7"/>
        <v>0</v>
      </c>
      <c r="AR6" s="29">
        <v>0.08</v>
      </c>
      <c r="AS6" s="28">
        <f t="shared" si="8"/>
        <v>0.52</v>
      </c>
      <c r="AT6" s="45"/>
      <c r="AU6" s="29">
        <v>0</v>
      </c>
      <c r="AV6" s="28">
        <f t="shared" si="9"/>
        <v>0</v>
      </c>
      <c r="AW6" s="28">
        <f t="shared" si="10"/>
        <v>0.52</v>
      </c>
      <c r="AX6" s="28">
        <f t="shared" si="2"/>
        <v>4.82</v>
      </c>
      <c r="AY6" s="30">
        <f t="shared" si="11"/>
        <v>0.25850000000000001</v>
      </c>
      <c r="AZ6" s="31">
        <v>6.5</v>
      </c>
      <c r="BA6" s="31">
        <v>0</v>
      </c>
      <c r="BB6" s="30" t="str">
        <f t="shared" si="12"/>
        <v/>
      </c>
      <c r="BC6" s="31"/>
      <c r="BD6" s="43"/>
      <c r="BE6" s="40">
        <f t="shared" si="13"/>
        <v>0</v>
      </c>
      <c r="BF6" s="40">
        <f t="shared" si="14"/>
        <v>0</v>
      </c>
    </row>
    <row r="7" spans="1:58" ht="46.5" customHeight="1">
      <c r="A7" s="25"/>
      <c r="B7" s="24">
        <v>6</v>
      </c>
      <c r="C7" s="25"/>
      <c r="D7" s="25"/>
      <c r="E7" s="1" t="s">
        <v>65</v>
      </c>
      <c r="F7" s="1"/>
      <c r="G7" s="1" t="s">
        <v>4</v>
      </c>
      <c r="H7" s="1" t="s">
        <v>78</v>
      </c>
      <c r="I7" s="51" t="s">
        <v>105</v>
      </c>
      <c r="J7" s="41" t="s">
        <v>79</v>
      </c>
      <c r="K7" s="41" t="s">
        <v>86</v>
      </c>
      <c r="L7" s="1" t="s">
        <v>80</v>
      </c>
      <c r="M7" s="1" t="s">
        <v>7</v>
      </c>
      <c r="N7" s="1" t="s">
        <v>69</v>
      </c>
      <c r="O7" s="1" t="s">
        <v>92</v>
      </c>
      <c r="P7" s="54" t="s">
        <v>113</v>
      </c>
      <c r="Q7" s="1"/>
      <c r="R7" s="1"/>
      <c r="S7" s="25"/>
      <c r="T7" s="25" t="s">
        <v>39</v>
      </c>
      <c r="U7" s="31">
        <v>3.44</v>
      </c>
      <c r="V7" s="26">
        <v>3.62</v>
      </c>
      <c r="W7" s="25" t="s">
        <v>3</v>
      </c>
      <c r="X7" s="35">
        <v>31</v>
      </c>
      <c r="Y7" s="35">
        <v>23</v>
      </c>
      <c r="Z7" s="35">
        <v>29</v>
      </c>
      <c r="AA7" s="25">
        <v>2</v>
      </c>
      <c r="AB7" s="53">
        <v>4</v>
      </c>
      <c r="AC7" s="50">
        <f t="shared" si="0"/>
        <v>2.0677000000000001E-2</v>
      </c>
      <c r="AD7" s="38">
        <v>56</v>
      </c>
      <c r="AE7" s="27">
        <f t="shared" si="3"/>
        <v>10833</v>
      </c>
      <c r="AF7" s="25">
        <v>3800</v>
      </c>
      <c r="AG7" s="28">
        <f t="shared" si="4"/>
        <v>0.35</v>
      </c>
      <c r="AH7" s="1" t="s">
        <v>52</v>
      </c>
      <c r="AI7" s="42">
        <v>0.28799999999999998</v>
      </c>
      <c r="AJ7" s="28">
        <f t="shared" si="1"/>
        <v>1.04</v>
      </c>
      <c r="AK7" s="28">
        <f t="shared" si="15"/>
        <v>5.01</v>
      </c>
      <c r="AL7" s="29"/>
      <c r="AM7" s="28">
        <f t="shared" si="5"/>
        <v>0</v>
      </c>
      <c r="AN7" s="29">
        <v>0</v>
      </c>
      <c r="AO7" s="28">
        <f t="shared" si="6"/>
        <v>0</v>
      </c>
      <c r="AP7" s="29">
        <v>0</v>
      </c>
      <c r="AQ7" s="28">
        <f t="shared" si="7"/>
        <v>0</v>
      </c>
      <c r="AR7" s="29">
        <v>0.08</v>
      </c>
      <c r="AS7" s="28">
        <f t="shared" si="8"/>
        <v>0.6</v>
      </c>
      <c r="AT7" s="45"/>
      <c r="AU7" s="29">
        <v>0</v>
      </c>
      <c r="AV7" s="28">
        <f t="shared" si="9"/>
        <v>0</v>
      </c>
      <c r="AW7" s="28">
        <f t="shared" si="10"/>
        <v>0.6</v>
      </c>
      <c r="AX7" s="28">
        <f t="shared" si="2"/>
        <v>5.61</v>
      </c>
      <c r="AY7" s="30">
        <f t="shared" si="11"/>
        <v>0.252</v>
      </c>
      <c r="AZ7" s="31">
        <v>7.5</v>
      </c>
      <c r="BA7" s="31">
        <v>0</v>
      </c>
      <c r="BB7" s="30" t="str">
        <f t="shared" si="12"/>
        <v/>
      </c>
      <c r="BC7" s="31"/>
      <c r="BD7" s="43"/>
      <c r="BE7" s="40">
        <f t="shared" si="13"/>
        <v>0</v>
      </c>
      <c r="BF7" s="40">
        <f t="shared" si="14"/>
        <v>0</v>
      </c>
    </row>
    <row r="8" spans="1:58" ht="46.5" customHeight="1">
      <c r="A8" s="25"/>
      <c r="B8" s="24">
        <v>7</v>
      </c>
      <c r="C8" s="25"/>
      <c r="D8" s="25"/>
      <c r="E8" s="1" t="s">
        <v>65</v>
      </c>
      <c r="F8" s="1"/>
      <c r="G8" s="1" t="s">
        <v>4</v>
      </c>
      <c r="H8" s="1" t="s">
        <v>81</v>
      </c>
      <c r="I8" s="51" t="s">
        <v>106</v>
      </c>
      <c r="J8" s="41" t="s">
        <v>82</v>
      </c>
      <c r="K8" s="1" t="s">
        <v>68</v>
      </c>
      <c r="L8" s="41" t="s">
        <v>84</v>
      </c>
      <c r="M8" s="1" t="s">
        <v>6</v>
      </c>
      <c r="N8" s="51" t="s">
        <v>120</v>
      </c>
      <c r="O8" s="41" t="s">
        <v>94</v>
      </c>
      <c r="P8" s="54" t="s">
        <v>114</v>
      </c>
      <c r="Q8" s="1"/>
      <c r="R8" s="1"/>
      <c r="S8" s="25"/>
      <c r="T8" s="25" t="s">
        <v>40</v>
      </c>
      <c r="U8" s="31">
        <v>2.64</v>
      </c>
      <c r="V8" s="26">
        <v>2.78</v>
      </c>
      <c r="W8" s="25" t="s">
        <v>3</v>
      </c>
      <c r="X8" s="35">
        <v>31</v>
      </c>
      <c r="Y8" s="35">
        <v>23</v>
      </c>
      <c r="Z8" s="35">
        <v>13</v>
      </c>
      <c r="AA8" s="25">
        <v>2</v>
      </c>
      <c r="AB8" s="53">
        <v>4</v>
      </c>
      <c r="AC8" s="50">
        <f t="shared" si="0"/>
        <v>9.2689999999999995E-3</v>
      </c>
      <c r="AD8" s="38">
        <v>56</v>
      </c>
      <c r="AE8" s="27">
        <f t="shared" si="3"/>
        <v>24167</v>
      </c>
      <c r="AF8" s="25">
        <v>3800</v>
      </c>
      <c r="AG8" s="28">
        <f t="shared" si="4"/>
        <v>0.16</v>
      </c>
      <c r="AH8" s="1" t="s">
        <v>52</v>
      </c>
      <c r="AI8" s="42">
        <v>0.28799999999999998</v>
      </c>
      <c r="AJ8" s="28">
        <f t="shared" si="1"/>
        <v>0.8</v>
      </c>
      <c r="AK8" s="28">
        <f t="shared" si="15"/>
        <v>3.74</v>
      </c>
      <c r="AL8" s="29"/>
      <c r="AM8" s="28">
        <f t="shared" si="5"/>
        <v>0</v>
      </c>
      <c r="AN8" s="29">
        <v>0</v>
      </c>
      <c r="AO8" s="28">
        <f t="shared" si="6"/>
        <v>0</v>
      </c>
      <c r="AP8" s="29">
        <v>0</v>
      </c>
      <c r="AQ8" s="28">
        <f t="shared" si="7"/>
        <v>0</v>
      </c>
      <c r="AR8" s="29">
        <v>0.08</v>
      </c>
      <c r="AS8" s="28">
        <f t="shared" si="8"/>
        <v>0.39</v>
      </c>
      <c r="AT8" s="45"/>
      <c r="AU8" s="29">
        <v>0</v>
      </c>
      <c r="AV8" s="28">
        <f t="shared" si="9"/>
        <v>0</v>
      </c>
      <c r="AW8" s="28">
        <f t="shared" si="10"/>
        <v>0.39</v>
      </c>
      <c r="AX8" s="28">
        <f t="shared" si="2"/>
        <v>4.13</v>
      </c>
      <c r="AY8" s="30">
        <f t="shared" si="11"/>
        <v>0.14849999999999999</v>
      </c>
      <c r="AZ8" s="31">
        <v>4.8499999999999996</v>
      </c>
      <c r="BA8" s="31">
        <v>0</v>
      </c>
      <c r="BB8" s="30" t="str">
        <f t="shared" si="12"/>
        <v/>
      </c>
      <c r="BC8" s="31"/>
      <c r="BD8" s="43"/>
      <c r="BE8" s="40">
        <f t="shared" si="13"/>
        <v>0</v>
      </c>
      <c r="BF8" s="40">
        <f t="shared" si="14"/>
        <v>0</v>
      </c>
    </row>
    <row r="9" spans="1:58" ht="46.5" customHeight="1">
      <c r="A9" s="25"/>
      <c r="B9" s="24">
        <v>8</v>
      </c>
      <c r="C9" s="25"/>
      <c r="D9" s="25"/>
      <c r="E9" s="1" t="s">
        <v>65</v>
      </c>
      <c r="F9" s="1"/>
      <c r="G9" s="1" t="s">
        <v>4</v>
      </c>
      <c r="H9" s="1" t="s">
        <v>81</v>
      </c>
      <c r="I9" s="51" t="s">
        <v>106</v>
      </c>
      <c r="J9" s="41" t="s">
        <v>82</v>
      </c>
      <c r="K9" s="1" t="s">
        <v>68</v>
      </c>
      <c r="L9" s="41" t="s">
        <v>84</v>
      </c>
      <c r="M9" s="1" t="s">
        <v>6</v>
      </c>
      <c r="N9" s="51" t="s">
        <v>120</v>
      </c>
      <c r="O9" s="41" t="s">
        <v>95</v>
      </c>
      <c r="P9" s="54" t="s">
        <v>115</v>
      </c>
      <c r="Q9" s="1"/>
      <c r="R9" s="1"/>
      <c r="S9" s="25"/>
      <c r="T9" s="25" t="s">
        <v>40</v>
      </c>
      <c r="U9" s="31">
        <v>2.64</v>
      </c>
      <c r="V9" s="26">
        <v>2.78</v>
      </c>
      <c r="W9" s="25" t="s">
        <v>3</v>
      </c>
      <c r="X9" s="35">
        <v>31</v>
      </c>
      <c r="Y9" s="35">
        <v>23</v>
      </c>
      <c r="Z9" s="35">
        <v>13</v>
      </c>
      <c r="AA9" s="25">
        <v>2</v>
      </c>
      <c r="AB9" s="53">
        <v>4</v>
      </c>
      <c r="AC9" s="50">
        <f t="shared" ref="AC9:AC13" si="16">IF(X9="","",X9*Y9*Z9/1000000)</f>
        <v>9.2689999999999995E-3</v>
      </c>
      <c r="AD9" s="38">
        <v>56</v>
      </c>
      <c r="AE9" s="27">
        <f t="shared" ref="AE9:AE13" si="17">IF(AB9="","",AD9/AC9*AB9)</f>
        <v>24167</v>
      </c>
      <c r="AF9" s="25">
        <v>3800</v>
      </c>
      <c r="AG9" s="28">
        <f t="shared" ref="AG9:AG13" si="18">IF(ISERROR(AF9/AE9),"",AF9/AE9)</f>
        <v>0.16</v>
      </c>
      <c r="AH9" s="1" t="s">
        <v>52</v>
      </c>
      <c r="AI9" s="42">
        <v>0.28799999999999998</v>
      </c>
      <c r="AJ9" s="28">
        <f t="shared" ref="AJ9:AJ13" si="19">IF(ISERROR(V9*AI9),"",V9*AI9)</f>
        <v>0.8</v>
      </c>
      <c r="AK9" s="28">
        <f t="shared" ref="AK9:AK13" si="20">IF(ISERROR(V9+AG9+AJ9),"",V9+AG9+AJ9)</f>
        <v>3.74</v>
      </c>
      <c r="AL9" s="29"/>
      <c r="AM9" s="28">
        <f t="shared" ref="AM9:AM13" si="21">IF(ISERROR(AZ9*AL9),"",AZ9*AL9)</f>
        <v>0</v>
      </c>
      <c r="AN9" s="29">
        <v>0</v>
      </c>
      <c r="AO9" s="28">
        <f t="shared" ref="AO9:AO13" si="22">IF(ISERROR(V9*AN9),"",V9*AN9)</f>
        <v>0</v>
      </c>
      <c r="AP9" s="29">
        <v>0</v>
      </c>
      <c r="AQ9" s="28">
        <f t="shared" ref="AQ9:AQ13" si="23">IF(ISERROR(AZ9*AP9),"",AZ9*AP9)</f>
        <v>0</v>
      </c>
      <c r="AR9" s="29">
        <v>0.08</v>
      </c>
      <c r="AS9" s="28">
        <f t="shared" ref="AS9:AS13" si="24">IF(ISERROR(AZ9*AR9),"",AZ9*AR9)</f>
        <v>0.39</v>
      </c>
      <c r="AT9" s="45"/>
      <c r="AU9" s="29">
        <v>0</v>
      </c>
      <c r="AV9" s="28">
        <f t="shared" ref="AV9:AV13" si="25">IF(ISERROR(AZ9*AU9),"",AZ9*AU9)</f>
        <v>0</v>
      </c>
      <c r="AW9" s="28">
        <f t="shared" ref="AW9:AW13" si="26">IF(ISERROR(AM9+AO9+AQ9+AS9+AV9),"",AM9+AO9+AQ9+AS9+AV9)</f>
        <v>0.39</v>
      </c>
      <c r="AX9" s="28">
        <f t="shared" ref="AX9:AX13" si="27">IF(ISERROR(AK9+AW9),"",AK9+AW9)</f>
        <v>4.13</v>
      </c>
      <c r="AY9" s="30">
        <f t="shared" ref="AY9:AY13" si="28">IF(ISERROR((AZ9-AX9)/AZ9),"",(AZ9-AX9)/AZ9)</f>
        <v>0.14849999999999999</v>
      </c>
      <c r="AZ9" s="31">
        <v>4.8499999999999996</v>
      </c>
      <c r="BA9" s="31">
        <v>0</v>
      </c>
      <c r="BB9" s="30" t="str">
        <f t="shared" ref="BB9:BB13" si="29">IF(ISERROR((BA9-AZ9)/BA9),"",(BA9-AZ9)/BA9)</f>
        <v/>
      </c>
      <c r="BC9" s="31"/>
      <c r="BD9" s="43"/>
      <c r="BE9" s="40">
        <f t="shared" ref="BE9:BE13" si="30">IF(ISERROR(AX9*BD9),"",AX9*BD9)</f>
        <v>0</v>
      </c>
      <c r="BF9" s="40">
        <f t="shared" ref="BF9:BF13" si="31">IF(ISERROR(AZ9*BD9),"",AZ9*BD9)</f>
        <v>0</v>
      </c>
    </row>
    <row r="10" spans="1:58" ht="46.5" customHeight="1">
      <c r="A10" s="25"/>
      <c r="B10" s="24">
        <v>9</v>
      </c>
      <c r="C10" s="25"/>
      <c r="D10" s="25"/>
      <c r="E10" s="1" t="s">
        <v>65</v>
      </c>
      <c r="F10" s="1"/>
      <c r="G10" s="1" t="s">
        <v>4</v>
      </c>
      <c r="H10" s="1" t="s">
        <v>81</v>
      </c>
      <c r="I10" s="51" t="s">
        <v>107</v>
      </c>
      <c r="J10" s="41" t="s">
        <v>82</v>
      </c>
      <c r="K10" s="1" t="s">
        <v>68</v>
      </c>
      <c r="L10" s="41" t="s">
        <v>84</v>
      </c>
      <c r="M10" s="1" t="s">
        <v>6</v>
      </c>
      <c r="N10" s="51" t="s">
        <v>120</v>
      </c>
      <c r="O10" s="41" t="s">
        <v>96</v>
      </c>
      <c r="P10" s="54" t="s">
        <v>116</v>
      </c>
      <c r="Q10" s="1"/>
      <c r="R10" s="1"/>
      <c r="S10" s="25"/>
      <c r="T10" s="25" t="s">
        <v>40</v>
      </c>
      <c r="U10" s="31">
        <v>2.64</v>
      </c>
      <c r="V10" s="26">
        <v>2.78</v>
      </c>
      <c r="W10" s="25" t="s">
        <v>3</v>
      </c>
      <c r="X10" s="35">
        <v>31</v>
      </c>
      <c r="Y10" s="35">
        <v>23</v>
      </c>
      <c r="Z10" s="35">
        <v>13</v>
      </c>
      <c r="AA10" s="25">
        <v>2</v>
      </c>
      <c r="AB10" s="53">
        <v>4</v>
      </c>
      <c r="AC10" s="50">
        <f t="shared" si="16"/>
        <v>9.2689999999999995E-3</v>
      </c>
      <c r="AD10" s="38">
        <v>56</v>
      </c>
      <c r="AE10" s="27">
        <f t="shared" si="17"/>
        <v>24167</v>
      </c>
      <c r="AF10" s="25">
        <v>3800</v>
      </c>
      <c r="AG10" s="28">
        <f t="shared" si="18"/>
        <v>0.16</v>
      </c>
      <c r="AH10" s="1" t="s">
        <v>52</v>
      </c>
      <c r="AI10" s="42">
        <v>0.28799999999999998</v>
      </c>
      <c r="AJ10" s="28">
        <f t="shared" si="19"/>
        <v>0.8</v>
      </c>
      <c r="AK10" s="28">
        <f t="shared" si="20"/>
        <v>3.74</v>
      </c>
      <c r="AL10" s="29"/>
      <c r="AM10" s="28">
        <f t="shared" si="21"/>
        <v>0</v>
      </c>
      <c r="AN10" s="29">
        <v>0</v>
      </c>
      <c r="AO10" s="28">
        <f t="shared" si="22"/>
        <v>0</v>
      </c>
      <c r="AP10" s="29">
        <v>0</v>
      </c>
      <c r="AQ10" s="28">
        <f t="shared" si="23"/>
        <v>0</v>
      </c>
      <c r="AR10" s="29">
        <v>0.08</v>
      </c>
      <c r="AS10" s="28">
        <f t="shared" si="24"/>
        <v>0.39</v>
      </c>
      <c r="AT10" s="45"/>
      <c r="AU10" s="29">
        <v>0</v>
      </c>
      <c r="AV10" s="28">
        <f t="shared" si="25"/>
        <v>0</v>
      </c>
      <c r="AW10" s="28">
        <f t="shared" si="26"/>
        <v>0.39</v>
      </c>
      <c r="AX10" s="28">
        <f t="shared" si="27"/>
        <v>4.13</v>
      </c>
      <c r="AY10" s="30">
        <f t="shared" si="28"/>
        <v>0.14849999999999999</v>
      </c>
      <c r="AZ10" s="31">
        <v>4.8499999999999996</v>
      </c>
      <c r="BA10" s="31">
        <v>0</v>
      </c>
      <c r="BB10" s="30" t="str">
        <f t="shared" si="29"/>
        <v/>
      </c>
      <c r="BC10" s="31"/>
      <c r="BD10" s="43"/>
      <c r="BE10" s="40">
        <f t="shared" si="30"/>
        <v>0</v>
      </c>
      <c r="BF10" s="40">
        <f t="shared" si="31"/>
        <v>0</v>
      </c>
    </row>
    <row r="11" spans="1:58" ht="46.5" customHeight="1">
      <c r="A11" s="25"/>
      <c r="B11" s="24">
        <v>10</v>
      </c>
      <c r="C11" s="25"/>
      <c r="D11" s="25"/>
      <c r="E11" s="1" t="s">
        <v>65</v>
      </c>
      <c r="F11" s="1"/>
      <c r="G11" s="1" t="s">
        <v>4</v>
      </c>
      <c r="H11" s="1" t="s">
        <v>81</v>
      </c>
      <c r="I11" s="51" t="s">
        <v>107</v>
      </c>
      <c r="J11" s="41" t="s">
        <v>82</v>
      </c>
      <c r="K11" s="1" t="s">
        <v>68</v>
      </c>
      <c r="L11" s="41" t="s">
        <v>84</v>
      </c>
      <c r="M11" s="1" t="s">
        <v>6</v>
      </c>
      <c r="N11" s="51" t="s">
        <v>120</v>
      </c>
      <c r="O11" s="41" t="s">
        <v>97</v>
      </c>
      <c r="P11" s="54" t="s">
        <v>117</v>
      </c>
      <c r="Q11" s="1"/>
      <c r="R11" s="1"/>
      <c r="S11" s="25"/>
      <c r="T11" s="25" t="s">
        <v>40</v>
      </c>
      <c r="U11" s="31">
        <v>2.64</v>
      </c>
      <c r="V11" s="26">
        <v>2.78</v>
      </c>
      <c r="W11" s="25" t="s">
        <v>3</v>
      </c>
      <c r="X11" s="35">
        <v>31</v>
      </c>
      <c r="Y11" s="35">
        <v>23</v>
      </c>
      <c r="Z11" s="35">
        <v>13</v>
      </c>
      <c r="AA11" s="25">
        <v>2</v>
      </c>
      <c r="AB11" s="53">
        <v>4</v>
      </c>
      <c r="AC11" s="50">
        <f t="shared" si="16"/>
        <v>9.2689999999999995E-3</v>
      </c>
      <c r="AD11" s="38">
        <v>56</v>
      </c>
      <c r="AE11" s="27">
        <f t="shared" si="17"/>
        <v>24167</v>
      </c>
      <c r="AF11" s="25">
        <v>3800</v>
      </c>
      <c r="AG11" s="28">
        <f t="shared" si="18"/>
        <v>0.16</v>
      </c>
      <c r="AH11" s="1" t="s">
        <v>52</v>
      </c>
      <c r="AI11" s="42">
        <v>0.28799999999999998</v>
      </c>
      <c r="AJ11" s="28">
        <f t="shared" si="19"/>
        <v>0.8</v>
      </c>
      <c r="AK11" s="28">
        <f t="shared" si="20"/>
        <v>3.74</v>
      </c>
      <c r="AL11" s="29"/>
      <c r="AM11" s="28">
        <f t="shared" si="21"/>
        <v>0</v>
      </c>
      <c r="AN11" s="29">
        <v>0</v>
      </c>
      <c r="AO11" s="28">
        <f t="shared" si="22"/>
        <v>0</v>
      </c>
      <c r="AP11" s="29">
        <v>0</v>
      </c>
      <c r="AQ11" s="28">
        <f t="shared" si="23"/>
        <v>0</v>
      </c>
      <c r="AR11" s="29">
        <v>0.08</v>
      </c>
      <c r="AS11" s="28">
        <f t="shared" si="24"/>
        <v>0.39</v>
      </c>
      <c r="AT11" s="45"/>
      <c r="AU11" s="29">
        <v>0</v>
      </c>
      <c r="AV11" s="28">
        <f t="shared" si="25"/>
        <v>0</v>
      </c>
      <c r="AW11" s="28">
        <f t="shared" si="26"/>
        <v>0.39</v>
      </c>
      <c r="AX11" s="28">
        <f t="shared" si="27"/>
        <v>4.13</v>
      </c>
      <c r="AY11" s="30">
        <f t="shared" si="28"/>
        <v>0.14849999999999999</v>
      </c>
      <c r="AZ11" s="31">
        <v>4.8499999999999996</v>
      </c>
      <c r="BA11" s="31">
        <v>0</v>
      </c>
      <c r="BB11" s="30" t="str">
        <f t="shared" si="29"/>
        <v/>
      </c>
      <c r="BC11" s="31"/>
      <c r="BD11" s="43"/>
      <c r="BE11" s="40">
        <f t="shared" si="30"/>
        <v>0</v>
      </c>
      <c r="BF11" s="40">
        <f t="shared" si="31"/>
        <v>0</v>
      </c>
    </row>
    <row r="12" spans="1:58" ht="46.5" customHeight="1">
      <c r="A12" s="25"/>
      <c r="B12" s="24">
        <v>11</v>
      </c>
      <c r="C12" s="25"/>
      <c r="D12" s="25"/>
      <c r="E12" s="1" t="s">
        <v>65</v>
      </c>
      <c r="F12" s="1"/>
      <c r="G12" s="1" t="s">
        <v>4</v>
      </c>
      <c r="H12" s="1" t="s">
        <v>81</v>
      </c>
      <c r="I12" s="51" t="s">
        <v>107</v>
      </c>
      <c r="J12" s="41" t="s">
        <v>82</v>
      </c>
      <c r="K12" s="1" t="s">
        <v>68</v>
      </c>
      <c r="L12" s="41" t="s">
        <v>84</v>
      </c>
      <c r="M12" s="1" t="s">
        <v>6</v>
      </c>
      <c r="N12" s="51" t="s">
        <v>120</v>
      </c>
      <c r="O12" s="41" t="s">
        <v>98</v>
      </c>
      <c r="P12" s="54" t="s">
        <v>118</v>
      </c>
      <c r="Q12" s="1"/>
      <c r="R12" s="1"/>
      <c r="S12" s="25"/>
      <c r="T12" s="25" t="s">
        <v>40</v>
      </c>
      <c r="U12" s="31">
        <v>2.64</v>
      </c>
      <c r="V12" s="26">
        <v>2.78</v>
      </c>
      <c r="W12" s="25" t="s">
        <v>3</v>
      </c>
      <c r="X12" s="35">
        <v>31</v>
      </c>
      <c r="Y12" s="35">
        <v>23</v>
      </c>
      <c r="Z12" s="35">
        <v>13</v>
      </c>
      <c r="AA12" s="25">
        <v>2</v>
      </c>
      <c r="AB12" s="53">
        <v>4</v>
      </c>
      <c r="AC12" s="50">
        <f t="shared" si="16"/>
        <v>9.2689999999999995E-3</v>
      </c>
      <c r="AD12" s="38">
        <v>56</v>
      </c>
      <c r="AE12" s="27">
        <f t="shared" si="17"/>
        <v>24167</v>
      </c>
      <c r="AF12" s="25">
        <v>3800</v>
      </c>
      <c r="AG12" s="28">
        <f t="shared" si="18"/>
        <v>0.16</v>
      </c>
      <c r="AH12" s="1" t="s">
        <v>52</v>
      </c>
      <c r="AI12" s="42">
        <v>0.28799999999999998</v>
      </c>
      <c r="AJ12" s="28">
        <f t="shared" si="19"/>
        <v>0.8</v>
      </c>
      <c r="AK12" s="28">
        <f t="shared" si="20"/>
        <v>3.74</v>
      </c>
      <c r="AL12" s="29"/>
      <c r="AM12" s="28">
        <f t="shared" si="21"/>
        <v>0</v>
      </c>
      <c r="AN12" s="29">
        <v>0</v>
      </c>
      <c r="AO12" s="28">
        <f t="shared" si="22"/>
        <v>0</v>
      </c>
      <c r="AP12" s="29">
        <v>0</v>
      </c>
      <c r="AQ12" s="28">
        <f t="shared" si="23"/>
        <v>0</v>
      </c>
      <c r="AR12" s="29">
        <v>0.08</v>
      </c>
      <c r="AS12" s="28">
        <f t="shared" si="24"/>
        <v>0.39</v>
      </c>
      <c r="AT12" s="45"/>
      <c r="AU12" s="29">
        <v>0</v>
      </c>
      <c r="AV12" s="28">
        <f t="shared" si="25"/>
        <v>0</v>
      </c>
      <c r="AW12" s="28">
        <f t="shared" si="26"/>
        <v>0.39</v>
      </c>
      <c r="AX12" s="28">
        <f t="shared" si="27"/>
        <v>4.13</v>
      </c>
      <c r="AY12" s="30">
        <f t="shared" si="28"/>
        <v>0.14849999999999999</v>
      </c>
      <c r="AZ12" s="31">
        <v>4.8499999999999996</v>
      </c>
      <c r="BA12" s="31">
        <v>0</v>
      </c>
      <c r="BB12" s="30" t="str">
        <f t="shared" si="29"/>
        <v/>
      </c>
      <c r="BC12" s="31"/>
      <c r="BD12" s="43"/>
      <c r="BE12" s="40">
        <f t="shared" si="30"/>
        <v>0</v>
      </c>
      <c r="BF12" s="40">
        <f t="shared" si="31"/>
        <v>0</v>
      </c>
    </row>
    <row r="13" spans="1:58" ht="46.5" customHeight="1">
      <c r="A13" s="25"/>
      <c r="B13" s="24">
        <v>12</v>
      </c>
      <c r="C13" s="25"/>
      <c r="D13" s="25"/>
      <c r="E13" s="1" t="s">
        <v>65</v>
      </c>
      <c r="F13" s="1"/>
      <c r="G13" s="1" t="s">
        <v>4</v>
      </c>
      <c r="H13" s="1" t="s">
        <v>81</v>
      </c>
      <c r="I13" s="51" t="s">
        <v>107</v>
      </c>
      <c r="J13" s="41" t="s">
        <v>82</v>
      </c>
      <c r="K13" s="1" t="s">
        <v>68</v>
      </c>
      <c r="L13" s="41" t="s">
        <v>84</v>
      </c>
      <c r="M13" s="1" t="s">
        <v>6</v>
      </c>
      <c r="N13" s="51" t="s">
        <v>120</v>
      </c>
      <c r="O13" s="1" t="s">
        <v>93</v>
      </c>
      <c r="P13" s="54" t="s">
        <v>119</v>
      </c>
      <c r="Q13" s="1"/>
      <c r="R13" s="1"/>
      <c r="S13" s="25"/>
      <c r="T13" s="25" t="s">
        <v>40</v>
      </c>
      <c r="U13" s="31">
        <v>2.64</v>
      </c>
      <c r="V13" s="26">
        <v>2.78</v>
      </c>
      <c r="W13" s="25" t="s">
        <v>3</v>
      </c>
      <c r="X13" s="35">
        <v>31</v>
      </c>
      <c r="Y13" s="35">
        <v>23</v>
      </c>
      <c r="Z13" s="35">
        <v>13</v>
      </c>
      <c r="AA13" s="25">
        <v>2</v>
      </c>
      <c r="AB13" s="53">
        <v>4</v>
      </c>
      <c r="AC13" s="50">
        <f t="shared" si="16"/>
        <v>9.2689999999999995E-3</v>
      </c>
      <c r="AD13" s="38">
        <v>56</v>
      </c>
      <c r="AE13" s="27">
        <f t="shared" si="17"/>
        <v>24167</v>
      </c>
      <c r="AF13" s="25">
        <v>3800</v>
      </c>
      <c r="AG13" s="28">
        <f t="shared" si="18"/>
        <v>0.16</v>
      </c>
      <c r="AH13" s="1" t="s">
        <v>52</v>
      </c>
      <c r="AI13" s="42">
        <v>0.28799999999999998</v>
      </c>
      <c r="AJ13" s="28">
        <f t="shared" si="19"/>
        <v>0.8</v>
      </c>
      <c r="AK13" s="28">
        <f t="shared" si="20"/>
        <v>3.74</v>
      </c>
      <c r="AL13" s="29"/>
      <c r="AM13" s="28">
        <f t="shared" si="21"/>
        <v>0</v>
      </c>
      <c r="AN13" s="29">
        <v>0</v>
      </c>
      <c r="AO13" s="28">
        <f t="shared" si="22"/>
        <v>0</v>
      </c>
      <c r="AP13" s="29">
        <v>0</v>
      </c>
      <c r="AQ13" s="28">
        <f t="shared" si="23"/>
        <v>0</v>
      </c>
      <c r="AR13" s="29">
        <v>0.08</v>
      </c>
      <c r="AS13" s="28">
        <f t="shared" si="24"/>
        <v>0.39</v>
      </c>
      <c r="AT13" s="45"/>
      <c r="AU13" s="29">
        <v>0</v>
      </c>
      <c r="AV13" s="28">
        <f t="shared" si="25"/>
        <v>0</v>
      </c>
      <c r="AW13" s="28">
        <f t="shared" si="26"/>
        <v>0.39</v>
      </c>
      <c r="AX13" s="28">
        <f t="shared" si="27"/>
        <v>4.13</v>
      </c>
      <c r="AY13" s="30">
        <f t="shared" si="28"/>
        <v>0.14849999999999999</v>
      </c>
      <c r="AZ13" s="31">
        <v>4.8499999999999996</v>
      </c>
      <c r="BA13" s="31">
        <v>0</v>
      </c>
      <c r="BB13" s="30" t="str">
        <f t="shared" si="29"/>
        <v/>
      </c>
      <c r="BC13" s="31"/>
      <c r="BD13" s="43"/>
      <c r="BE13" s="40">
        <f t="shared" si="30"/>
        <v>0</v>
      </c>
      <c r="BF13" s="40">
        <f t="shared" si="31"/>
        <v>0</v>
      </c>
    </row>
  </sheetData>
  <sheetProtection insertRows="0" deleteRows="0" sort="0"/>
  <protectedRanges>
    <protectedRange sqref="AZ1 BD2:BF241 M14:R241 AE2:BB241 B2:K241 Q2:R13 L2:O13 T2:AC241" name="Range1"/>
    <protectedRange sqref="AD2:AD241" name="Range1_1"/>
    <protectedRange sqref="L14:L253" name="Range1_1_1"/>
    <protectedRange sqref="S2:S248" name="Range1_3"/>
    <protectedRange sqref="BC2:BC248" name="Range1_4"/>
    <protectedRange sqref="P2:P13" name="Range1_11_1"/>
  </protectedRanges>
  <phoneticPr fontId="8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6282F771-F39E-462F-B199-73527ACC5556}">
          <x14:formula1>
            <xm:f>#REF!</xm:f>
          </x14:formula1>
          <xm:sqref>E2:E13</xm:sqref>
        </x14:dataValidation>
        <x14:dataValidation type="list" allowBlank="1" showInputMessage="1" showErrorMessage="1" xr:uid="{71D5F21E-1AC6-46DD-A2B2-63D8FAAE3191}">
          <x14:formula1>
            <xm:f>#REF!</xm:f>
          </x14:formula1>
          <xm:sqref>M2:M13</xm:sqref>
        </x14:dataValidation>
        <x14:dataValidation type="list" allowBlank="1" showInputMessage="1" showErrorMessage="1" xr:uid="{832AC6F6-5C7E-4FDB-A0A4-812EF9D06287}">
          <x14:formula1>
            <xm:f>#REF!</xm:f>
          </x14:formula1>
          <xm:sqref>T2:T13</xm:sqref>
        </x14:dataValidation>
        <x14:dataValidation type="list" allowBlank="1" showInputMessage="1" showErrorMessage="1" xr:uid="{7D73D7A8-3D07-4B0A-A890-A7F177C092FC}">
          <x14:formula1>
            <xm:f>#REF!</xm:f>
          </x14:formula1>
          <xm:sqref>W2:W13</xm:sqref>
        </x14:dataValidation>
        <x14:dataValidation type="list" allowBlank="1" showInputMessage="1" showErrorMessage="1" xr:uid="{0625C699-266B-4DC2-A5AA-8DC2A2AD8BE7}">
          <x14:formula1>
            <xm:f>#REF!</xm:f>
          </x14:formula1>
          <xm:sqref>F2:F13</xm:sqref>
        </x14:dataValidation>
        <x14:dataValidation type="list" allowBlank="1" showInputMessage="1" showErrorMessage="1" xr:uid="{FBC3776E-75CE-48C7-B154-770A3FC6FEA3}">
          <x14:formula1>
            <xm:f>#REF!</xm:f>
          </x14:formula1>
          <xm:sqref>A2:A13</xm:sqref>
        </x14:dataValidation>
        <x14:dataValidation type="list" allowBlank="1" showInputMessage="1" showErrorMessage="1" xr:uid="{7A3144F0-1A57-4D46-8105-17C7D14735C6}">
          <x14:formula1>
            <xm:f>#REF!</xm:f>
          </x14:formula1>
          <xm:sqref>G2:G13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2026-06-17T04:59:53Z</dcterms:modified>
</cp:coreProperties>
</file>