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CD60017-653A-478B-B6D1-112907C57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'[4]1-Import Product Data Sheet'!$X$2</definedName>
    <definedName name="AssortedSKU_Range">[5]Mapping!$J$2:$J$3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edding">#REF!</definedName>
    <definedName name="Bedding.">#REF!</definedName>
    <definedName name="Bedspreads_Coverlets">#REF!</definedName>
    <definedName name="bigidea">[7]Lists!$I$6:$I$29</definedName>
    <definedName name="Blankets_Throws">#REF!</definedName>
    <definedName name="BLANKETSTHROWSA1">[3]!Table1[[#All],[KING]]</definedName>
    <definedName name="BLANKETSTHROWSS">[3]!Table1[[#All],[KING SHAM]]</definedName>
    <definedName name="Brand">'[4]1-Import Product Data Sheet'!$N$102:$N$144</definedName>
    <definedName name="Branded">[7]Lists!$F$6:$F$38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[5]Mapping!$F$2:$F$19</definedName>
    <definedName name="CATEGORY">[8]Sheet1!$DW$2:$DW$3</definedName>
    <definedName name="chargeback">'[2]other data'!$B$2:$B$6</definedName>
    <definedName name="cls">#REF!</definedName>
    <definedName name="color">[7]Lists!$J$6:$J$29</definedName>
    <definedName name="COLOR_FAMILY">'[9]x-Lists'!$AB$2:$AB$18</definedName>
    <definedName name="colour">[8]Sheet1!$EH$2:$EH$3</definedName>
    <definedName name="COMFORTERSBEDDINGSETSA1">[3]!Table1[[#All],[TWIN]]</definedName>
    <definedName name="COMFORTERSBEDDINGSETSS">[3]!Table1[[#All],[COMFORTER SET]]</definedName>
    <definedName name="COO_Dest">[5]COO!$D$1:$D$3:'[5]COO'!$D$2</definedName>
    <definedName name="COOCountry_Range">[5]Mapping!$R$2:$R$245</definedName>
    <definedName name="COODest_Range">[5]Mapping!$P$2:$P$3</definedName>
    <definedName name="CopyContentCountry">#REF!</definedName>
    <definedName name="CopyContentDC">'[10]Cost Price Brackets'!#REF!</definedName>
    <definedName name="CopyCountryFormulas">#REF!</definedName>
    <definedName name="CopyLandFormulas">#REF!</definedName>
    <definedName name="CopyTitleEnglishDC">'[10]Cost Price Brackets'!#REF!</definedName>
    <definedName name="countries">'[2]other data'!$I$3:$I$249</definedName>
    <definedName name="crs">'[11]SUBCATS INTERNAL USE'!$A$3:$C$1000</definedName>
    <definedName name="CURTAINSDRAPESA1">[3]!Table1[[#All],[VALENCE]]</definedName>
    <definedName name="CURTAINSDRAPESS">[3]!Table1[[#All],[OTHER]]</definedName>
    <definedName name="Cycle">[7]Lists!$E$6:$E$30</definedName>
    <definedName name="dealPricing_Range">[5]Mapping!$AZ$2:$AZ$3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l">'[11]SUBCATS INTERNAL USE'!$G$2:$H$512</definedName>
    <definedName name="den">[7]Lists!$L$6:$L$29</definedName>
    <definedName name="Description1_Range">[5]Mapping!$AM$2:$AM$72</definedName>
    <definedName name="Description2_Range">[5]Mapping!$AN$2:$AN$84</definedName>
    <definedName name="diffgrp">'[2]diff group head'!$A$2:$A$47</definedName>
    <definedName name="DIFFS">'[2]other data'!$AF$2:$AF$13</definedName>
    <definedName name="division">'[12]X-PORTS'!$K$4:$K$12</definedName>
    <definedName name="Division1">'[6]Hardline Drop down'!$A$5:$A$16</definedName>
    <definedName name="Down_Comforters">#REF!</definedName>
    <definedName name="Duvet_Covers">#REF!</definedName>
    <definedName name="DUVETCOVERSA1">[3]!Table1[[#All],[EURO]]</definedName>
    <definedName name="DUVETCOVERSS">[3]!Table1[[#All],[DUVETS]]</definedName>
    <definedName name="Electrics">#REF!</definedName>
    <definedName name="ESSENTIALOILDIFFUSERS">#REF!</definedName>
    <definedName name="ESSENTIALOILSDIFFUSERS">#REF!</definedName>
    <definedName name="FASHION">[13]LIST!$E$2:$E$7</definedName>
    <definedName name="Feature1_Range">[5]Mapping!$AG$2:$AG$25</definedName>
    <definedName name="Feature10_Range">[14]Mapping!$AP$2:$AP$17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eature7_Range">[14]Mapping!$AM$2:$AM$21</definedName>
    <definedName name="Feature8_Range">[14]Mapping!$AN$2:$AN$9</definedName>
    <definedName name="Feature9_Range">[14]Mapping!$AO$2:$AO$5</definedName>
    <definedName name="FIFRACompliance_Range">[5]Mapping!$L$2:$L$10</definedName>
    <definedName name="FIFRAExemption_Range">[5]Mapping!$N$2:$N$3</definedName>
    <definedName name="fiscalweeks">#REF!</definedName>
    <definedName name="foam">[8]Sheet1!$EC$2:$EC$3</definedName>
    <definedName name="FOBCostPerPiece">#REF!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'[2]other data'!$AC$3:$AC$14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INITIALBUY">[13]LIST!$G$2:$G$7</definedName>
    <definedName name="JARCANDLES">#REF!</definedName>
    <definedName name="JARS">#REF!</definedName>
    <definedName name="KD">[8]Sheet1!$DS$2:$DS$2</definedName>
    <definedName name="Kids_Bath">#REF!</definedName>
    <definedName name="Kids_or_Teen">#REF!</definedName>
    <definedName name="KIDSBEDDINGA1">[3]!Table1[[#All],[STANDARD]]</definedName>
    <definedName name="KIDSBEDDINGS">[3]!Table1[[#All],[COORDINATING PILLOWS]]</definedName>
    <definedName name="LicensedProduct_Range">[5]Mapping!$AF$2:$AF$3</definedName>
    <definedName name="LIFESTYLE">[13]LIST!$C$2:$C$7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'[6]Hardline Drop down'!$C$5:$C$21</definedName>
    <definedName name="ORDERTYPE">'[2]other data'!$AN$2:$AN$6</definedName>
    <definedName name="OTB">'[2]other data'!$R$2:$R$14</definedName>
    <definedName name="OTHERCANDLES">#REF!</definedName>
    <definedName name="Outdoor">#REF!</definedName>
    <definedName name="PACK">[8]Sheet1!$EE$2:$EE$3</definedName>
    <definedName name="PackageType">'[4]1-Import Product Data Sheet'!$L$102:$L$131</definedName>
    <definedName name="PastContentCountry">#REF!</definedName>
    <definedName name="PastContentDC">'[10]Cost Price Brackets'!#REF!</definedName>
    <definedName name="PastCountryFormula">#REF!</definedName>
    <definedName name="PastDCFormulas">'[10]Cost Price Brackets'!#REF!</definedName>
    <definedName name="PastPalletContentDCs">'[10]Cost Price Brackets'!#REF!</definedName>
    <definedName name="PastTitleEnglishDC">'[10]Cost Price Brackets'!#REF!</definedName>
    <definedName name="PDQList">'[4]1-Import Product Data Sheet'!$AR$1:$AR$24</definedName>
    <definedName name="Pet_Care">#REF!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_Shams">#REF!</definedName>
    <definedName name="Pillowcas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o_type">'[2]other data'!$AU$2:$AU$11</definedName>
    <definedName name="POOP">#REF!</definedName>
    <definedName name="PORT_IFF">[15]a!$A$10:$B$35</definedName>
    <definedName name="ports">'[12]X-PORTS'!$D$4:$D$33</definedName>
    <definedName name="PortSeq">'[4]1-Import Product Data Sheet'!$U$2</definedName>
    <definedName name="PortSeqLCL">#REF!</definedName>
    <definedName name="POTPOURRI">#REF!</definedName>
    <definedName name="POtype">#REF!</definedName>
    <definedName name="Preticketed_Range">[5]Mapping!$H$2:$H$3</definedName>
    <definedName name="PrevBuy">'[4]1-Import Product Data Sheet'!$AR$26:$AR$27</definedName>
    <definedName name="PRICE">[13]LIST!$B$2:$B$6</definedName>
    <definedName name="Prints">#REF!</definedName>
    <definedName name="QSFOB">[16]Q1!$C$38</definedName>
    <definedName name="Quilts">#REF!</definedName>
    <definedName name="QUILTSANDCOVERLETSA1">[3]!Table1[[#All],[KING / CAL KING]]</definedName>
    <definedName name="QUILTSANDCOVERLETSS">[3]!Table1[[#All],[QUILT]]</definedName>
    <definedName name="RateSeq">'[4]1-Import Product Data Sheet'!$X$2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US_O_YN_Range">[5]Mapping!$AP$2:$AP$3</definedName>
    <definedName name="RoutingDesc">'[11]DOMESTIC Worksheet'!$AG$3:$AG$12</definedName>
    <definedName name="runnum">'[2]other data'!$BI$2:$BI$18</definedName>
    <definedName name="scalenum">'[2]other data'!$BG$2:$BG$18</definedName>
    <definedName name="Season">'[6]Hardline Drop down'!$D$5:$D$15</definedName>
    <definedName name="Seasonal">#REF!</definedName>
    <definedName name="SellUnits_Range">[5]Mapping!$D$2:$D$53</definedName>
    <definedName name="Sheet2DeleteArea0">#REF!</definedName>
    <definedName name="Sheet2DeleteArea1">#REF!</definedName>
    <definedName name="Sheet2DeleteArea2">#REF!</definedName>
    <definedName name="Sheets_Full_Queen_King">#REF!</definedName>
    <definedName name="Sheets_Twin">#REF!</definedName>
    <definedName name="SHEETSA1">[3]!Table1[[#All],[KING PC]]</definedName>
    <definedName name="SHEETSS">[3]!Table1[[#All],[BEDDING SETS]]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[5]Mapping!$BB$2:$BB$3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'[9]x-Lists'!$AQ$2:$AQ$12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owels_Bath_Sheets">#REF!</definedName>
    <definedName name="TransitCalendar">#REF!</definedName>
    <definedName name="TransitOTBWeeks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'[6]Hardline Drop down'!$E$5</definedName>
    <definedName name="USPORTS">'[12]X-PORTS'!$I$5:$I$7</definedName>
    <definedName name="VALENCESA1">[3]!Table1[[#All],[PANEL]]</definedName>
    <definedName name="VALENCESS">[3]!Table1[[#All],[N/A]]</definedName>
    <definedName name="VASE">#REF!</definedName>
    <definedName name="VendorType">'[6]Hardline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[3]!Table1[[#All],[VALENCES]]</definedName>
    <definedName name="wood">[8]Sheet1!$EG$2:$EG$3</definedName>
    <definedName name="World1">[7]Lists!$H$6:$H$29</definedName>
    <definedName name="WREATH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8" l="1"/>
  <c r="AD4" i="8"/>
  <c r="AE4" i="8" s="1"/>
  <c r="AG4" i="8" s="1"/>
  <c r="BA2" i="8"/>
  <c r="BA3" i="8" s="1"/>
  <c r="BA4" i="8" s="1"/>
  <c r="AI3" i="8"/>
  <c r="AI2" i="8"/>
  <c r="BC4" i="8" l="1"/>
  <c r="AT4" i="8"/>
  <c r="AQ4" i="8"/>
  <c r="AN4" i="8"/>
  <c r="AL4" i="8"/>
  <c r="AU4" i="8" l="1"/>
  <c r="AV4" i="8" s="1"/>
  <c r="BB4" i="8" s="1"/>
  <c r="AJ4" i="8"/>
  <c r="AQ2" i="8"/>
  <c r="AQ3" i="8"/>
  <c r="AW4" i="8" l="1"/>
  <c r="BC9" i="8"/>
  <c r="AT9" i="8"/>
  <c r="AQ9" i="8"/>
  <c r="AN9" i="8"/>
  <c r="AL9" i="8"/>
  <c r="AJ9" i="8"/>
  <c r="AE9" i="8"/>
  <c r="AG9" i="8" s="1"/>
  <c r="AD9" i="8"/>
  <c r="U9" i="8"/>
  <c r="BC8" i="8"/>
  <c r="AT8" i="8"/>
  <c r="AQ8" i="8"/>
  <c r="AN8" i="8"/>
  <c r="AL8" i="8"/>
  <c r="AJ8" i="8"/>
  <c r="AE8" i="8"/>
  <c r="AG8" i="8" s="1"/>
  <c r="AD8" i="8"/>
  <c r="U8" i="8"/>
  <c r="BC7" i="8"/>
  <c r="AT7" i="8"/>
  <c r="AQ7" i="8"/>
  <c r="AN7" i="8"/>
  <c r="AL7" i="8"/>
  <c r="AJ7" i="8"/>
  <c r="AE7" i="8"/>
  <c r="AG7" i="8" s="1"/>
  <c r="AD7" i="8"/>
  <c r="U7" i="8"/>
  <c r="BC6" i="8"/>
  <c r="AT6" i="8"/>
  <c r="AQ6" i="8"/>
  <c r="AN6" i="8"/>
  <c r="AL6" i="8"/>
  <c r="AJ6" i="8"/>
  <c r="AE6" i="8"/>
  <c r="AG6" i="8" s="1"/>
  <c r="AD6" i="8"/>
  <c r="U6" i="8"/>
  <c r="BC5" i="8"/>
  <c r="AT5" i="8"/>
  <c r="AQ5" i="8"/>
  <c r="AN5" i="8"/>
  <c r="AL5" i="8"/>
  <c r="AJ5" i="8"/>
  <c r="AE5" i="8"/>
  <c r="AG5" i="8" s="1"/>
  <c r="AD5" i="8"/>
  <c r="U5" i="8"/>
  <c r="BC3" i="8"/>
  <c r="AT3" i="8"/>
  <c r="AN3" i="8"/>
  <c r="AL3" i="8"/>
  <c r="AD3" i="8"/>
  <c r="AE3" i="8" s="1"/>
  <c r="AG3" i="8" s="1"/>
  <c r="AJ3" i="8"/>
  <c r="BC2" i="8"/>
  <c r="AT2" i="8"/>
  <c r="AN2" i="8"/>
  <c r="AL2" i="8"/>
  <c r="AD2" i="8"/>
  <c r="AE2" i="8" s="1"/>
  <c r="AG2" i="8" s="1"/>
  <c r="AJ2" i="8"/>
  <c r="AU3" i="8" l="1"/>
  <c r="AV3" i="8" s="1"/>
  <c r="BB3" i="8" s="1"/>
  <c r="AU2" i="8"/>
  <c r="AV2" i="8" s="1"/>
  <c r="BB2" i="8" s="1"/>
  <c r="AU5" i="8"/>
  <c r="AV5" i="8" s="1"/>
  <c r="AW5" i="8" s="1"/>
  <c r="AU9" i="8"/>
  <c r="AV9" i="8" s="1"/>
  <c r="AW9" i="8" s="1"/>
  <c r="AU6" i="8"/>
  <c r="AV6" i="8" s="1"/>
  <c r="AW6" i="8" s="1"/>
  <c r="AU8" i="8"/>
  <c r="AV8" i="8" s="1"/>
  <c r="BB8" i="8" s="1"/>
  <c r="AU7" i="8"/>
  <c r="AV7" i="8" s="1"/>
  <c r="BB7" i="8" s="1"/>
  <c r="BB5" i="8" l="1"/>
  <c r="BB9" i="8"/>
  <c r="BB6" i="8"/>
  <c r="AW3" i="8"/>
  <c r="AW2" i="8"/>
  <c r="AW7" i="8"/>
  <c r="AW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<sst xmlns="http://schemas.openxmlformats.org/spreadsheetml/2006/main" count="104" uniqueCount="84">
  <si>
    <t>Brand</t>
  </si>
  <si>
    <t>Package Type</t>
  </si>
  <si>
    <t>Licensor</t>
  </si>
  <si>
    <t>Normal</t>
  </si>
  <si>
    <t>COMFORTER (SET)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</si>
  <si>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</si>
  <si>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</si>
  <si>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</si>
  <si>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</si>
  <si>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</si>
  <si>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</si>
  <si>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</si>
  <si>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</si>
  <si>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</si>
  <si>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</si>
  <si>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</si>
  <si>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</si>
  <si>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</si>
  <si>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</si>
  <si>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</si>
  <si>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</si>
  <si>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</si>
  <si>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</si>
  <si>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</si>
  <si>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</si>
  <si>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</si>
  <si>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</si>
  <si>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</si>
  <si>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</si>
  <si>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</si>
  <si>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</si>
  <si>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</si>
  <si>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</si>
  <si>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</si>
  <si>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</si>
  <si>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</si>
  <si>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</si>
  <si>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</si>
  <si>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</si>
  <si>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</si>
  <si>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</si>
  <si>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</si>
  <si>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</si>
  <si>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</si>
  <si>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</si>
  <si>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</si>
  <si>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</si>
  <si>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</si>
  <si>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</si>
  <si>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</si>
  <si>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</si>
  <si>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</si>
  <si>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</si>
  <si>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</si>
  <si>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</si>
  <si>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</si>
  <si>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</si>
  <si>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</si>
  <si>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</si>
  <si>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</si>
  <si>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</si>
  <si>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Normal</t>
    <phoneticPr fontId="12" type="noConversion"/>
  </si>
  <si>
    <t>knitted comforter set of man-made fibers</t>
  </si>
  <si>
    <t>9404.40.9022</t>
  </si>
  <si>
    <t>customer GTIN</t>
  </si>
  <si>
    <t>customer item# under ALDIDI(item code)</t>
  </si>
  <si>
    <t>customer item# under ALDI (display ID)</t>
  </si>
  <si>
    <t>price</t>
  </si>
  <si>
    <t>Trim</t>
  </si>
  <si>
    <t>4069366035756</t>
    <phoneticPr fontId="12" type="noConversion"/>
  </si>
  <si>
    <t>715106</t>
    <phoneticPr fontId="12" type="noConversion"/>
  </si>
  <si>
    <t>65.33</t>
    <phoneticPr fontId="12" type="noConversion"/>
  </si>
  <si>
    <t>744366</t>
    <phoneticPr fontId="12" type="noConversion"/>
  </si>
  <si>
    <t>Each Assortment including 4pcs: 1pc Queen Floral ALDI10-1875 (UPC 4069366028796) ; 1pc Queen Arch ALDI10-1877(UPC 4069366029007);1pc King Floral ALDI10-1876(UPC 4069366028864); 1pc King Arch ALDI10-1878(UPC 4069366029014)</t>
    <phoneticPr fontId="12" type="noConversion"/>
  </si>
  <si>
    <t>White</t>
  </si>
  <si>
    <t>ALDI KH 2026 DA Comforter</t>
  </si>
  <si>
    <t>Comforter: 115gsm white microfiber for shell, 200gsm poly fiber filling, 12" ETE Box with Self Piping self fabric Bag + insert + 2 side inserts, 4pcs/ctn (2 F/Q +2 K)</t>
  </si>
  <si>
    <t>100% Polyester ALDI KH 2026 DA Comforter</t>
    <phoneticPr fontId="12" type="noConversion"/>
  </si>
  <si>
    <t>1 Full/Queen comforer 88"Wx92"L</t>
    <phoneticPr fontId="12" type="noConversion"/>
  </si>
  <si>
    <t>1 King comforter 106"Wx92"L</t>
    <phoneticPr fontId="12" type="noConversion"/>
  </si>
  <si>
    <t xml:space="preserve">1 Full/Queen comforer 88"Wx92"L
1 King comforter 106"Wx92"L
</t>
    <phoneticPr fontId="12" type="noConversion"/>
  </si>
  <si>
    <t>ALDI10-2005</t>
    <phoneticPr fontId="12" type="noConversion"/>
  </si>
  <si>
    <t>ALDI10-2006</t>
  </si>
  <si>
    <t>ALDI90-2007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</si>
</sst>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\ ;[Red]\([$$-481]#,##0.00\)"/>
    <numFmt numFmtId="184" formatCode="\$#,##0.00;\-\$#,##0.00"/>
    <numFmt numFmtId="185" formatCode="[$$-409]#,##0.00;\-[$$-409]#,##0.00"/>
    <numFmt numFmtId="186" formatCode="[$$-409]#,##0.00"/>
    <numFmt numFmtId="188" formatCode="[$$-481]#,##0.00_);[Red]\([$$-481]#,##0.00\)"/>
  </numFmts>
  <fonts count="15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82" fontId="11" fillId="0" borderId="0">
      <alignment vertical="center"/>
    </xf>
    <xf numFmtId="0" fontId="13" fillId="0" borderId="0"/>
    <xf numFmtId="182" fontId="11" fillId="0" borderId="0">
      <alignment vertical="center"/>
    </xf>
    <xf numFmtId="185" fontId="1" fillId="0" borderId="0"/>
    <xf numFmtId="185" fontId="4" fillId="0" borderId="0"/>
    <xf numFmtId="186" fontId="4" fillId="0" borderId="0"/>
    <xf numFmtId="185" fontId="4" fillId="0" borderId="0"/>
    <xf numFmtId="185" fontId="14" fillId="0" borderId="0"/>
    <xf numFmtId="0" fontId="14" fillId="0" borderId="0"/>
    <xf numFmtId="0" fontId="14" fillId="0" borderId="0"/>
    <xf numFmtId="185" fontId="14" fillId="0" borderId="0"/>
    <xf numFmtId="185" fontId="4" fillId="0" borderId="0"/>
    <xf numFmtId="0" fontId="14" fillId="0" borderId="0">
      <alignment vertical="center"/>
    </xf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0" fontId="7" fillId="5" borderId="1" xfId="1" applyFont="1" applyFill="1" applyBorder="1" applyAlignment="1">
      <alignment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78" fontId="9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8" fontId="9" fillId="5" borderId="2" xfId="1" applyNumberFormat="1" applyFont="1" applyFill="1" applyBorder="1" applyAlignment="1">
      <alignment wrapText="1"/>
    </xf>
    <xf numFmtId="178" fontId="0" fillId="6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2" fillId="8" borderId="1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184" fontId="3" fillId="0" borderId="1" xfId="0" applyNumberFormat="1" applyFont="1" applyBorder="1" applyAlignment="1">
      <alignment wrapText="1"/>
    </xf>
    <xf numFmtId="49" fontId="3" fillId="6" borderId="1" xfId="0" applyNumberFormat="1" applyFont="1" applyFill="1" applyBorder="1" applyAlignment="1">
      <alignment wrapText="1"/>
    </xf>
    <xf numFmtId="0" fontId="6" fillId="6" borderId="1" xfId="0" applyFont="1" applyFill="1" applyBorder="1" applyAlignment="1">
      <alignment horizontal="left" vertical="center" wrapText="1"/>
    </xf>
  </cellXfs>
  <cellStyles count="21">
    <cellStyle name="Currency 2" xfId="5" xr:uid="{2FAF1D55-D6CB-42D0-8B51-42EB00C03301}"/>
    <cellStyle name="Normal 10 20" xfId="13" xr:uid="{AC7C0DF4-5B6E-4521-B6BA-550A0BAFD54A}"/>
    <cellStyle name="Normal 10 22" xfId="14" xr:uid="{466EF749-D091-415D-8022-D53EF8444FB3}"/>
    <cellStyle name="Normal 2" xfId="4" xr:uid="{48B94C46-0AEB-498B-8577-219C43D37EB5}"/>
    <cellStyle name="Normal 2 18 2" xfId="1" xr:uid="{1BA08453-9F65-454B-A4A0-7177E70831F2}"/>
    <cellStyle name="Normal 2 4 2 14" xfId="7" xr:uid="{3B6D25F8-588D-4E76-91D5-CD6B9DF301E0}"/>
    <cellStyle name="Normal 29" xfId="10" xr:uid="{27001769-76B2-4184-B622-D47F804B720B}"/>
    <cellStyle name="Normal 29 2" xfId="11" xr:uid="{25EA48EB-D818-4B9E-B094-1DE3886E3AB4}"/>
    <cellStyle name="Normal 3" xfId="9" xr:uid="{8C794DDC-0C67-4636-81BE-EF4034782CB3}"/>
    <cellStyle name="Normal 35" xfId="8" xr:uid="{E0AA482E-ACB6-4AD1-8C2D-D71FF6F97077}"/>
    <cellStyle name="Normal 36" xfId="17" xr:uid="{51F4EA21-6A6F-47D2-A0ED-EB08D10BCFA6}"/>
    <cellStyle name="Normal 4 21 2" xfId="20" xr:uid="{063726DF-F734-4A5A-BDBF-AAAF7ECFECBA}"/>
    <cellStyle name="Normal_JC080425-MPD-WP-RE 2 2" xfId="18" xr:uid="{1A8A8A7B-49EA-450A-AF65-50180EF00392}"/>
    <cellStyle name="Percent 2" xfId="6" xr:uid="{E70589B9-27E6-48C2-9E75-E5CCCEF28152}"/>
    <cellStyle name="Style 1" xfId="3" xr:uid="{F4609D05-B161-47A5-8040-F8D4BA086F06}"/>
    <cellStyle name="常规" xfId="0" builtinId="0"/>
    <cellStyle name="常规 10 2 3 5 2" xfId="16" xr:uid="{BA871107-4DC3-4DFF-ACFA-05A5C35345CE}"/>
    <cellStyle name="常规 10 4 2" xfId="15" xr:uid="{EDB7A55A-5810-4A9B-B382-D540D3FEF0A7}"/>
    <cellStyle name="常规 2 3" xfId="19" xr:uid="{CFEC1853-1AA4-492E-84EC-A66BC1E814FF}"/>
    <cellStyle name="样式 1 2" xfId="2" xr:uid="{DC9B73B6-A1E9-48DB-83A0-64D6E1D16DDF}"/>
    <cellStyle name="样式 1 4" xfId="12" xr:uid="{0491B567-829B-4DAC-9513-B8047920A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pauline.zhou\OneDrive%20-%20JLA%20Home\Documents\1%20Aldi\Production\2025%20715505%20DA%20Comforter\2025%20715505%20DA%20CMF%20QTY%2038434%20CRD%20250917\Price%20History\Pricing%20Sheet%202022%20-%20Down%20Alt%20Comforter%20FINAL%20250410.xlsx" TargetMode="External"/><Relationship Id="rId2" Type="http://schemas.microsoft.com/office/2019/04/relationships/externalLinkLongPath" Target="https://jlahome1-my.sharepoint.com/Users/pauline.zhou/OneDrive%20-%20JLA%20Home/Documents/1%20Aldi/Production/2025%20715505%20DA%20Comforter/2025%20715505%20DA%20CMF%20QTY%2038434%20CRD%20250917/Price%20History/Pricing%20Sheet%202022%20-%20Down%20Alt%20Comforter%20FINAL%20250410.xlsx?869DED35" TargetMode="External"/><Relationship Id="rId1" Type="http://schemas.openxmlformats.org/officeDocument/2006/relationships/externalLinkPath" Target="file:///\\869DED35\Pricing%20Sheet%202022%20-%20Down%20Alt%20Comforter%20FINAL%202504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ricing Form Non-Food"/>
      <sheetName val="Cost Component Breakdown"/>
      <sheetName val="Cost Price Brackets"/>
      <sheetName val="Pickup Locations"/>
      <sheetName val="Shipping Locations"/>
      <sheetName val="ALDI Site Addresses"/>
      <sheetName val="Background Tables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LIS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 refreshError="1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C9"/>
  <sheetViews>
    <sheetView tabSelected="1" zoomScale="80" zoomScaleNormal="80" workbookViewId="0">
      <selection activeCell="H19" sqref="H19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2.85546875" style="3" customWidth="1"/>
    <col min="7" max="7" width="7.5703125" style="3" customWidth="1"/>
    <col min="8" max="8" width="25.28515625" style="3" customWidth="1"/>
    <col min="9" max="9" width="21.42578125" style="3" customWidth="1"/>
    <col min="10" max="10" width="33.85546875" style="3" customWidth="1"/>
    <col min="11" max="11" width="18.28515625" style="49" customWidth="1"/>
    <col min="12" max="12" width="22.7109375" style="3" customWidth="1"/>
    <col min="13" max="13" width="12.28515625" style="3" customWidth="1"/>
    <col min="14" max="14" width="6.140625" style="3" customWidth="1"/>
    <col min="15" max="15" width="13.7109375" style="3" customWidth="1"/>
    <col min="16" max="16" width="12.85546875" style="3" customWidth="1"/>
    <col min="17" max="17" width="14.7109375" style="54" customWidth="1"/>
    <col min="18" max="18" width="8.71093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5" customWidth="1"/>
    <col min="29" max="29" width="6.28515625" style="7" customWidth="1"/>
    <col min="30" max="30" width="10" style="46" customWidth="1"/>
    <col min="31" max="31" width="9.85546875" style="7" customWidth="1"/>
    <col min="32" max="32" width="7.85546875" style="3" customWidth="1"/>
    <col min="33" max="33" width="8.85546875" style="6" customWidth="1"/>
    <col min="34" max="34" width="12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1.7109375" style="6" customWidth="1"/>
    <col min="52" max="52" width="10" style="6" customWidth="1"/>
    <col min="53" max="53" width="9.140625" style="6"/>
    <col min="54" max="54" width="13.5703125" style="3" customWidth="1"/>
    <col min="55" max="55" width="13" style="3" customWidth="1"/>
    <col min="56" max="16384" width="9.140625" style="3"/>
  </cols>
  <sheetData>
    <row r="1" spans="1:55" ht="68.099999999999994" customHeight="1" x14ac:dyDescent="0.25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52</v>
      </c>
      <c r="G1" s="39" t="s">
        <v>9</v>
      </c>
      <c r="H1" s="12" t="s">
        <v>10</v>
      </c>
      <c r="I1" s="38" t="s">
        <v>55</v>
      </c>
      <c r="J1" s="12" t="s">
        <v>11</v>
      </c>
      <c r="K1" s="38" t="s">
        <v>58</v>
      </c>
      <c r="L1" s="12" t="s">
        <v>12</v>
      </c>
      <c r="M1" s="12" t="s">
        <v>13</v>
      </c>
      <c r="N1" s="39" t="s">
        <v>14</v>
      </c>
      <c r="O1" s="39" t="s">
        <v>60</v>
      </c>
      <c r="P1" s="39" t="s">
        <v>15</v>
      </c>
      <c r="Q1" s="55" t="s">
        <v>16</v>
      </c>
      <c r="R1" s="38" t="s">
        <v>56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2" t="s">
        <v>22</v>
      </c>
      <c r="Z1" s="42" t="s">
        <v>23</v>
      </c>
      <c r="AA1" s="42" t="s">
        <v>24</v>
      </c>
      <c r="AB1" s="20" t="s">
        <v>25</v>
      </c>
      <c r="AC1" s="21" t="s">
        <v>26</v>
      </c>
      <c r="AD1" s="47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44" t="s">
        <v>36</v>
      </c>
      <c r="AN1" s="23" t="s">
        <v>37</v>
      </c>
      <c r="AO1" s="19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3" t="s">
        <v>44</v>
      </c>
      <c r="AV1" s="26" t="s">
        <v>45</v>
      </c>
      <c r="AW1" s="26" t="s">
        <v>46</v>
      </c>
      <c r="AX1" s="45" t="s">
        <v>47</v>
      </c>
      <c r="AY1" s="51" t="s">
        <v>59</v>
      </c>
      <c r="AZ1" s="11" t="s">
        <v>48</v>
      </c>
      <c r="BA1" s="11" t="s">
        <v>49</v>
      </c>
      <c r="BB1" s="27" t="s">
        <v>50</v>
      </c>
      <c r="BC1" s="27" t="s">
        <v>51</v>
      </c>
    </row>
    <row r="2" spans="1:55" ht="75" x14ac:dyDescent="0.25">
      <c r="A2" s="28">
        <v>1</v>
      </c>
      <c r="B2" s="1"/>
      <c r="C2" s="1"/>
      <c r="D2" s="1" t="s">
        <v>5</v>
      </c>
      <c r="E2" s="1"/>
      <c r="F2" s="1" t="s">
        <v>4</v>
      </c>
      <c r="G2" s="1"/>
      <c r="H2" s="53" t="s">
        <v>77</v>
      </c>
      <c r="I2" s="53" t="s">
        <v>75</v>
      </c>
      <c r="J2" s="53" t="s">
        <v>76</v>
      </c>
      <c r="K2" s="50" t="s">
        <v>62</v>
      </c>
      <c r="L2" s="53" t="s">
        <v>78</v>
      </c>
      <c r="M2" s="53" t="s">
        <v>74</v>
      </c>
      <c r="N2" s="1"/>
      <c r="O2" s="1"/>
      <c r="P2" s="59" t="s">
        <v>81</v>
      </c>
      <c r="Q2" s="58"/>
      <c r="R2" s="1" t="s">
        <v>53</v>
      </c>
      <c r="S2" s="29">
        <v>58.75</v>
      </c>
      <c r="T2" s="30">
        <v>7.7</v>
      </c>
      <c r="U2" s="31">
        <v>7.63</v>
      </c>
      <c r="V2" s="32">
        <v>7.63</v>
      </c>
      <c r="W2" s="52">
        <v>7.63</v>
      </c>
      <c r="X2" s="1" t="s">
        <v>3</v>
      </c>
      <c r="Y2" s="43">
        <v>52</v>
      </c>
      <c r="Z2" s="43">
        <v>45</v>
      </c>
      <c r="AA2" s="43">
        <v>62</v>
      </c>
      <c r="AB2" s="30">
        <v>2</v>
      </c>
      <c r="AC2" s="33">
        <v>4</v>
      </c>
      <c r="AD2" s="48">
        <f>IF(Y2="","",Y2*Z2*AA2/1000000)</f>
        <v>0.14499999999999999</v>
      </c>
      <c r="AE2" s="34">
        <f>IF(AC2="","",65/AD2*AC2)</f>
        <v>1793</v>
      </c>
      <c r="AF2" s="1">
        <v>0</v>
      </c>
      <c r="AG2" s="35">
        <f>IF(ISERROR(AF2/AE2),"",AF2/AE2)</f>
        <v>0</v>
      </c>
      <c r="AH2" s="53" t="s">
        <v>63</v>
      </c>
      <c r="AI2" s="36">
        <f>12.8%+10%</f>
        <v>0.22800000000000001</v>
      </c>
      <c r="AJ2" s="35">
        <f>IF(ISERROR(V2*AI2),"",V2*AI2)</f>
        <v>1.74</v>
      </c>
      <c r="AK2" s="36"/>
      <c r="AL2" s="35">
        <f>IF(ISERROR(AX2*AK2),"",AX2*AK2)</f>
        <v>0</v>
      </c>
      <c r="AM2" s="36"/>
      <c r="AN2" s="35">
        <f>IF(ISERROR(AX2*AM2),"",AX2*AM2)</f>
        <v>0</v>
      </c>
      <c r="AO2" s="1"/>
      <c r="AP2" s="36"/>
      <c r="AQ2" s="35">
        <f t="shared" ref="AQ2:AQ3" si="0">IF(ISERROR(AX2*AP2),"",AX2*AP2)</f>
        <v>0</v>
      </c>
      <c r="AR2" s="9"/>
      <c r="AS2" s="36"/>
      <c r="AT2" s="35">
        <f>IF(ISERROR(AX2*AS2),"",AX2*AS2)</f>
        <v>0</v>
      </c>
      <c r="AU2" s="35">
        <f t="shared" ref="AU2:AU3" si="1">IF(ISERROR(AL2+AN2+AQ2+AT2),"",AL2+AN2+AQ2+AT2)</f>
        <v>0</v>
      </c>
      <c r="AV2" s="35">
        <f t="shared" ref="AV2:AV3" si="2">IF(ISERROR(V2+AU2),"",V2+AU2)</f>
        <v>7.63</v>
      </c>
      <c r="AW2" s="37">
        <f>IF(ISERROR((AX2-AV2)/AX2),"",(AX2-AV2)/AX2)</f>
        <v>4.7399999999999998E-2</v>
      </c>
      <c r="AX2" s="35">
        <v>8.01</v>
      </c>
      <c r="AY2" s="9"/>
      <c r="AZ2" s="9" t="s">
        <v>57</v>
      </c>
      <c r="BA2" s="10">
        <f>43970/2</f>
        <v>21985</v>
      </c>
      <c r="BB2" s="35">
        <f t="shared" ref="BB2:BB9" si="3">IF(ISERROR(AV2*BA2),"",AV2*BA2)</f>
        <v>167745.54999999999</v>
      </c>
      <c r="BC2" s="35">
        <f>IF(ISERROR(AX2*BA2),"",AX2*BA2)</f>
        <v>176099.85</v>
      </c>
    </row>
    <row r="3" spans="1:55" ht="75" x14ac:dyDescent="0.25">
      <c r="A3" s="28">
        <v>2</v>
      </c>
      <c r="B3" s="1"/>
      <c r="C3" s="1"/>
      <c r="D3" s="1" t="s">
        <v>5</v>
      </c>
      <c r="E3" s="1"/>
      <c r="F3" s="1" t="s">
        <v>4</v>
      </c>
      <c r="G3" s="1"/>
      <c r="H3" s="53" t="s">
        <v>77</v>
      </c>
      <c r="I3" s="53" t="s">
        <v>75</v>
      </c>
      <c r="J3" s="53" t="s">
        <v>76</v>
      </c>
      <c r="K3" s="50" t="s">
        <v>62</v>
      </c>
      <c r="L3" s="53" t="s">
        <v>79</v>
      </c>
      <c r="M3" s="53" t="s">
        <v>74</v>
      </c>
      <c r="N3" s="1"/>
      <c r="O3" s="1"/>
      <c r="P3" s="59" t="s">
        <v>82</v>
      </c>
      <c r="Q3" s="58"/>
      <c r="R3" s="1" t="s">
        <v>53</v>
      </c>
      <c r="S3" s="29">
        <v>66.75</v>
      </c>
      <c r="T3" s="30">
        <v>7.7</v>
      </c>
      <c r="U3" s="31">
        <v>8.67</v>
      </c>
      <c r="V3" s="32">
        <v>8.67</v>
      </c>
      <c r="W3" s="52">
        <v>8.67</v>
      </c>
      <c r="X3" s="53" t="s">
        <v>61</v>
      </c>
      <c r="Y3" s="43">
        <v>52</v>
      </c>
      <c r="Z3" s="43">
        <v>45</v>
      </c>
      <c r="AA3" s="43">
        <v>62</v>
      </c>
      <c r="AB3" s="30">
        <v>2</v>
      </c>
      <c r="AC3" s="33">
        <v>4</v>
      </c>
      <c r="AD3" s="48">
        <f t="shared" ref="AD3:AD9" si="4">IF(Y3="","",Y3*Z3*AA3/1000000)</f>
        <v>0.14499999999999999</v>
      </c>
      <c r="AE3" s="34">
        <f t="shared" ref="AE3:AE9" si="5">IF(AC3="","",65/AD3*AC3)</f>
        <v>1793</v>
      </c>
      <c r="AF3" s="1">
        <v>0</v>
      </c>
      <c r="AG3" s="35">
        <f t="shared" ref="AG3:AG9" si="6">IF(ISERROR(AF3/AE3),"",AF3/AE3)</f>
        <v>0</v>
      </c>
      <c r="AH3" s="53" t="s">
        <v>63</v>
      </c>
      <c r="AI3" s="36">
        <f>12.8%+10%</f>
        <v>0.22800000000000001</v>
      </c>
      <c r="AJ3" s="35">
        <f>IF(ISERROR(V3*AI3),"",V3*AI3)</f>
        <v>1.98</v>
      </c>
      <c r="AK3" s="36"/>
      <c r="AL3" s="35">
        <f t="shared" ref="AL3:AL9" si="7">IF(ISERROR(AX3*AK3),"",AX3*AK3)</f>
        <v>0</v>
      </c>
      <c r="AM3" s="36"/>
      <c r="AN3" s="35">
        <f t="shared" ref="AN3:AN9" si="8">IF(ISERROR(AX3*AM3),"",AX3*AM3)</f>
        <v>0</v>
      </c>
      <c r="AO3" s="1"/>
      <c r="AP3" s="36"/>
      <c r="AQ3" s="35">
        <f t="shared" si="0"/>
        <v>0</v>
      </c>
      <c r="AR3" s="9"/>
      <c r="AS3" s="36"/>
      <c r="AT3" s="35">
        <f t="shared" ref="AT3:AT9" si="9">IF(ISERROR(AX3*AS3),"",AX3*AS3)</f>
        <v>0</v>
      </c>
      <c r="AU3" s="35">
        <f t="shared" si="1"/>
        <v>0</v>
      </c>
      <c r="AV3" s="35">
        <f t="shared" si="2"/>
        <v>8.67</v>
      </c>
      <c r="AW3" s="37">
        <f t="shared" ref="AW3:AW9" si="10">IF(ISERROR((AX3-AV3)/AX3),"",(AX3-AV3)/AX3)</f>
        <v>4.2999999999999997E-2</v>
      </c>
      <c r="AX3" s="35">
        <v>9.06</v>
      </c>
      <c r="AY3" s="9"/>
      <c r="AZ3" s="9" t="s">
        <v>57</v>
      </c>
      <c r="BA3" s="10">
        <f>BA2</f>
        <v>21985</v>
      </c>
      <c r="BB3" s="35">
        <f t="shared" si="3"/>
        <v>190609.95</v>
      </c>
      <c r="BC3" s="35">
        <f t="shared" ref="BC3:BC9" si="11">IF(ISERROR(AX3*BA3),"",AX3*BA3)</f>
        <v>199184.1</v>
      </c>
    </row>
    <row r="4" spans="1:55" ht="75" x14ac:dyDescent="0.25">
      <c r="A4" s="28">
        <v>5</v>
      </c>
      <c r="B4" s="1"/>
      <c r="C4" s="1"/>
      <c r="D4" s="1" t="s">
        <v>5</v>
      </c>
      <c r="E4" s="1"/>
      <c r="F4" s="1" t="s">
        <v>4</v>
      </c>
      <c r="G4" s="1"/>
      <c r="H4" s="53" t="s">
        <v>77</v>
      </c>
      <c r="I4" s="53" t="s">
        <v>75</v>
      </c>
      <c r="J4" s="53" t="s">
        <v>76</v>
      </c>
      <c r="K4" s="50" t="s">
        <v>62</v>
      </c>
      <c r="L4" s="53" t="s">
        <v>80</v>
      </c>
      <c r="M4" s="53" t="s">
        <v>74</v>
      </c>
      <c r="N4" s="1"/>
      <c r="O4" s="1"/>
      <c r="P4" s="59" t="s">
        <v>83</v>
      </c>
      <c r="Q4" s="58"/>
      <c r="R4" s="1" t="s">
        <v>54</v>
      </c>
      <c r="S4" s="29"/>
      <c r="T4" s="30"/>
      <c r="U4" s="31"/>
      <c r="V4" s="32"/>
      <c r="W4" s="52"/>
      <c r="X4" s="53" t="s">
        <v>61</v>
      </c>
      <c r="Y4" s="43">
        <v>52</v>
      </c>
      <c r="Z4" s="43">
        <v>45</v>
      </c>
      <c r="AA4" s="43">
        <v>62</v>
      </c>
      <c r="AB4" s="30">
        <v>2</v>
      </c>
      <c r="AC4" s="33">
        <v>4</v>
      </c>
      <c r="AD4" s="48">
        <f t="shared" ref="AD4" si="12">IF(Y4="","",Y4*Z4*AA4/1000000)</f>
        <v>0.14499999999999999</v>
      </c>
      <c r="AE4" s="34">
        <f t="shared" ref="AE4" si="13">IF(AC4="","",65/AD4*AC4)</f>
        <v>1793</v>
      </c>
      <c r="AF4" s="1">
        <v>0</v>
      </c>
      <c r="AG4" s="35">
        <f t="shared" ref="AG4" si="14">IF(ISERROR(AF4/AE4),"",AF4/AE4)</f>
        <v>0</v>
      </c>
      <c r="AH4" s="53" t="s">
        <v>63</v>
      </c>
      <c r="AI4" s="36">
        <f>12.8%+10%</f>
        <v>0.22800000000000001</v>
      </c>
      <c r="AJ4" s="35">
        <f t="shared" ref="AJ4" si="15">IF(ISERROR(V4*AI4),"",V4*AI4)</f>
        <v>0</v>
      </c>
      <c r="AK4" s="36"/>
      <c r="AL4" s="35">
        <f t="shared" ref="AL4" si="16">IF(ISERROR(AX4*AK4),"",AX4*AK4)</f>
        <v>0</v>
      </c>
      <c r="AM4" s="36"/>
      <c r="AN4" s="35">
        <f t="shared" ref="AN4" si="17">IF(ISERROR(AX4*AM4),"",AX4*AM4)</f>
        <v>0</v>
      </c>
      <c r="AO4" s="1"/>
      <c r="AP4" s="36"/>
      <c r="AQ4" s="35">
        <f t="shared" ref="AQ4" si="18">IF(ISERROR(AX4*AP4),"",AX4*AP4)</f>
        <v>0</v>
      </c>
      <c r="AR4" s="9"/>
      <c r="AS4" s="36"/>
      <c r="AT4" s="35">
        <f t="shared" ref="AT4" si="19">IF(ISERROR(AX4*AS4),"",AX4*AS4)</f>
        <v>0</v>
      </c>
      <c r="AU4" s="35">
        <f t="shared" ref="AU4" si="20">IF(ISERROR(AL4+AN4+AQ4+AT4),"",AL4+AN4+AQ4+AT4)</f>
        <v>0</v>
      </c>
      <c r="AV4" s="35">
        <f t="shared" ref="AV4" si="21">IF(ISERROR(V4+AU4),"",V4+AU4)</f>
        <v>0</v>
      </c>
      <c r="AW4" s="37" t="str">
        <f t="shared" ref="AW4" si="22">IF(ISERROR((AX4-AV4)/AX4),"",(AX4-AV4)/AX4)</f>
        <v/>
      </c>
      <c r="AX4" s="35"/>
      <c r="AY4" s="9"/>
      <c r="AZ4" s="9" t="s">
        <v>57</v>
      </c>
      <c r="BA4" s="10">
        <f>BA3</f>
        <v>21985</v>
      </c>
      <c r="BB4" s="35">
        <f t="shared" ref="BB4" si="23">IF(ISERROR(AV4*BA4),"",AV4*BA4)</f>
        <v>0</v>
      </c>
      <c r="BC4" s="35">
        <f t="shared" ref="BC4" si="24">IF(ISERROR(AX4*BA4),"",AX4*BA4)</f>
        <v>0</v>
      </c>
    </row>
    <row r="5" spans="1:55" ht="30" hidden="1" x14ac:dyDescent="0.25">
      <c r="A5" s="28">
        <v>6</v>
      </c>
      <c r="B5" s="1"/>
      <c r="C5" s="1"/>
      <c r="D5" s="1"/>
      <c r="E5" s="1"/>
      <c r="F5" s="1"/>
      <c r="G5" s="1"/>
      <c r="H5" s="53"/>
      <c r="I5" s="53"/>
      <c r="J5" s="53"/>
      <c r="K5" s="50"/>
      <c r="L5" s="53"/>
      <c r="M5" s="53"/>
      <c r="N5" s="1"/>
      <c r="O5" s="53"/>
      <c r="P5" s="53" t="s">
        <v>64</v>
      </c>
      <c r="Q5" s="56" t="s">
        <v>69</v>
      </c>
      <c r="R5" s="1"/>
      <c r="S5" s="29"/>
      <c r="T5" s="30"/>
      <c r="U5" s="31" t="str">
        <f t="shared" ref="U3:U9" si="25">IF(ISERROR(S5/T5),"",S5/T5)</f>
        <v/>
      </c>
      <c r="V5" s="32"/>
      <c r="W5" s="9"/>
      <c r="X5" s="53"/>
      <c r="Y5" s="43"/>
      <c r="Z5" s="43"/>
      <c r="AA5" s="43"/>
      <c r="AB5" s="30"/>
      <c r="AC5" s="33"/>
      <c r="AD5" s="48" t="str">
        <f t="shared" si="4"/>
        <v/>
      </c>
      <c r="AE5" s="34" t="str">
        <f t="shared" si="5"/>
        <v/>
      </c>
      <c r="AF5" s="1"/>
      <c r="AG5" s="35" t="str">
        <f t="shared" si="6"/>
        <v/>
      </c>
      <c r="AH5" s="53"/>
      <c r="AI5" s="36"/>
      <c r="AJ5" s="35">
        <f t="shared" ref="AJ5:AJ9" si="26">IF(ISERROR(V5*AI5),"",V5*AI5)</f>
        <v>0</v>
      </c>
      <c r="AK5" s="36"/>
      <c r="AL5" s="35">
        <f t="shared" si="7"/>
        <v>0</v>
      </c>
      <c r="AM5" s="36"/>
      <c r="AN5" s="35">
        <f t="shared" si="8"/>
        <v>0</v>
      </c>
      <c r="AO5" s="1"/>
      <c r="AP5" s="36"/>
      <c r="AQ5" s="35">
        <f t="shared" ref="AQ5:AQ9" si="27">IF(ISERROR(AX5*AP5),"",AX5*AP5)</f>
        <v>0</v>
      </c>
      <c r="AR5" s="9"/>
      <c r="AS5" s="36"/>
      <c r="AT5" s="35">
        <f t="shared" si="9"/>
        <v>0</v>
      </c>
      <c r="AU5" s="35">
        <f t="shared" ref="AU5:AU9" si="28">IF(ISERROR(AL5+AN5+AQ5+AT5),"",AL5+AN5+AQ5+AT5)</f>
        <v>0</v>
      </c>
      <c r="AV5" s="35">
        <f t="shared" ref="AV5:AV9" si="29">IF(ISERROR(V5+AU5),"",V5+AU5)</f>
        <v>0</v>
      </c>
      <c r="AW5" s="37" t="str">
        <f t="shared" si="10"/>
        <v/>
      </c>
      <c r="AX5" s="35"/>
      <c r="AY5" s="9"/>
      <c r="AZ5" s="9"/>
      <c r="BA5" s="10"/>
      <c r="BB5" s="35">
        <f t="shared" si="3"/>
        <v>0</v>
      </c>
      <c r="BC5" s="35">
        <f t="shared" si="11"/>
        <v>0</v>
      </c>
    </row>
    <row r="6" spans="1:55" ht="60" hidden="1" x14ac:dyDescent="0.25">
      <c r="A6" s="28">
        <v>7</v>
      </c>
      <c r="B6" s="1"/>
      <c r="C6" s="1"/>
      <c r="D6" s="1"/>
      <c r="E6" s="1"/>
      <c r="F6" s="1"/>
      <c r="G6" s="1"/>
      <c r="H6" s="1"/>
      <c r="I6" s="1"/>
      <c r="J6" s="1"/>
      <c r="K6" s="50"/>
      <c r="L6" s="1"/>
      <c r="M6" s="1"/>
      <c r="N6" s="1"/>
      <c r="O6" s="1"/>
      <c r="P6" s="1" t="s">
        <v>65</v>
      </c>
      <c r="Q6" s="56" t="s">
        <v>70</v>
      </c>
      <c r="R6" s="1"/>
      <c r="S6" s="29"/>
      <c r="T6" s="30"/>
      <c r="U6" s="31" t="str">
        <f t="shared" si="25"/>
        <v/>
      </c>
      <c r="V6" s="32"/>
      <c r="W6" s="9"/>
      <c r="X6" s="1"/>
      <c r="Y6" s="43"/>
      <c r="Z6" s="43"/>
      <c r="AA6" s="43"/>
      <c r="AB6" s="30"/>
      <c r="AC6" s="10"/>
      <c r="AD6" s="48" t="str">
        <f t="shared" si="4"/>
        <v/>
      </c>
      <c r="AE6" s="34" t="str">
        <f t="shared" si="5"/>
        <v/>
      </c>
      <c r="AF6" s="1"/>
      <c r="AG6" s="35" t="str">
        <f t="shared" si="6"/>
        <v/>
      </c>
      <c r="AH6" s="1"/>
      <c r="AI6" s="36"/>
      <c r="AJ6" s="35">
        <f t="shared" si="26"/>
        <v>0</v>
      </c>
      <c r="AK6" s="36"/>
      <c r="AL6" s="35">
        <f t="shared" si="7"/>
        <v>0</v>
      </c>
      <c r="AM6" s="36"/>
      <c r="AN6" s="35">
        <f t="shared" si="8"/>
        <v>0</v>
      </c>
      <c r="AO6" s="1"/>
      <c r="AP6" s="36"/>
      <c r="AQ6" s="35">
        <f t="shared" si="27"/>
        <v>0</v>
      </c>
      <c r="AR6" s="9"/>
      <c r="AS6" s="36"/>
      <c r="AT6" s="35">
        <f t="shared" si="9"/>
        <v>0</v>
      </c>
      <c r="AU6" s="35">
        <f t="shared" si="28"/>
        <v>0</v>
      </c>
      <c r="AV6" s="35">
        <f t="shared" si="29"/>
        <v>0</v>
      </c>
      <c r="AW6" s="37" t="str">
        <f t="shared" si="10"/>
        <v/>
      </c>
      <c r="AX6" s="35"/>
      <c r="AY6" s="9"/>
      <c r="AZ6" s="9"/>
      <c r="BA6" s="10"/>
      <c r="BB6" s="35">
        <f t="shared" si="3"/>
        <v>0</v>
      </c>
      <c r="BC6" s="35">
        <f t="shared" si="11"/>
        <v>0</v>
      </c>
    </row>
    <row r="7" spans="1:55" ht="60" hidden="1" x14ac:dyDescent="0.25">
      <c r="A7" s="28">
        <v>8</v>
      </c>
      <c r="B7" s="1"/>
      <c r="C7" s="1"/>
      <c r="D7" s="1"/>
      <c r="E7" s="1"/>
      <c r="F7" s="1"/>
      <c r="G7" s="1"/>
      <c r="H7" s="1"/>
      <c r="I7" s="1"/>
      <c r="J7" s="1"/>
      <c r="K7" s="50"/>
      <c r="L7" s="1"/>
      <c r="M7" s="1"/>
      <c r="N7" s="1"/>
      <c r="O7" s="1"/>
      <c r="P7" s="1" t="s">
        <v>66</v>
      </c>
      <c r="Q7" s="56" t="s">
        <v>72</v>
      </c>
      <c r="R7" s="1"/>
      <c r="S7" s="29"/>
      <c r="T7" s="30"/>
      <c r="U7" s="31" t="str">
        <f t="shared" si="25"/>
        <v/>
      </c>
      <c r="V7" s="32"/>
      <c r="W7" s="9"/>
      <c r="X7" s="1"/>
      <c r="Y7" s="43"/>
      <c r="Z7" s="43"/>
      <c r="AA7" s="43"/>
      <c r="AB7" s="30"/>
      <c r="AC7" s="10"/>
      <c r="AD7" s="48" t="str">
        <f t="shared" si="4"/>
        <v/>
      </c>
      <c r="AE7" s="34" t="str">
        <f t="shared" si="5"/>
        <v/>
      </c>
      <c r="AF7" s="1"/>
      <c r="AG7" s="35" t="str">
        <f t="shared" si="6"/>
        <v/>
      </c>
      <c r="AH7" s="1"/>
      <c r="AI7" s="36"/>
      <c r="AJ7" s="35">
        <f t="shared" si="26"/>
        <v>0</v>
      </c>
      <c r="AK7" s="36"/>
      <c r="AL7" s="35">
        <f t="shared" si="7"/>
        <v>0</v>
      </c>
      <c r="AM7" s="36"/>
      <c r="AN7" s="35">
        <f t="shared" si="8"/>
        <v>0</v>
      </c>
      <c r="AO7" s="1"/>
      <c r="AP7" s="36"/>
      <c r="AQ7" s="35">
        <f t="shared" si="27"/>
        <v>0</v>
      </c>
      <c r="AR7" s="9"/>
      <c r="AS7" s="36"/>
      <c r="AT7" s="35">
        <f t="shared" si="9"/>
        <v>0</v>
      </c>
      <c r="AU7" s="35">
        <f t="shared" si="28"/>
        <v>0</v>
      </c>
      <c r="AV7" s="35">
        <f t="shared" si="29"/>
        <v>0</v>
      </c>
      <c r="AW7" s="37" t="str">
        <f t="shared" si="10"/>
        <v/>
      </c>
      <c r="AX7" s="35"/>
      <c r="AY7" s="9"/>
      <c r="AZ7" s="9"/>
      <c r="BA7" s="10"/>
      <c r="BB7" s="35">
        <f t="shared" si="3"/>
        <v>0</v>
      </c>
      <c r="BC7" s="35">
        <f t="shared" si="11"/>
        <v>0</v>
      </c>
    </row>
    <row r="8" spans="1:55" hidden="1" x14ac:dyDescent="0.25">
      <c r="A8" s="28">
        <v>9</v>
      </c>
      <c r="B8" s="1"/>
      <c r="C8" s="1"/>
      <c r="D8" s="1"/>
      <c r="E8" s="1"/>
      <c r="F8" s="1"/>
      <c r="G8" s="1"/>
      <c r="H8" s="1"/>
      <c r="I8" s="1"/>
      <c r="J8" s="1"/>
      <c r="K8" s="50"/>
      <c r="L8" s="1"/>
      <c r="M8" s="1"/>
      <c r="N8" s="1"/>
      <c r="O8" s="1"/>
      <c r="P8" s="53" t="s">
        <v>67</v>
      </c>
      <c r="Q8" s="57" t="s">
        <v>71</v>
      </c>
      <c r="R8" s="1"/>
      <c r="S8" s="29"/>
      <c r="T8" s="30"/>
      <c r="U8" s="31" t="str">
        <f t="shared" si="25"/>
        <v/>
      </c>
      <c r="V8" s="32"/>
      <c r="W8" s="9"/>
      <c r="X8" s="1"/>
      <c r="Y8" s="43"/>
      <c r="Z8" s="43"/>
      <c r="AA8" s="43"/>
      <c r="AB8" s="30"/>
      <c r="AC8" s="10"/>
      <c r="AD8" s="48" t="str">
        <f t="shared" si="4"/>
        <v/>
      </c>
      <c r="AE8" s="34" t="str">
        <f t="shared" si="5"/>
        <v/>
      </c>
      <c r="AF8" s="1"/>
      <c r="AG8" s="35" t="str">
        <f t="shared" si="6"/>
        <v/>
      </c>
      <c r="AH8" s="1"/>
      <c r="AI8" s="36"/>
      <c r="AJ8" s="35">
        <f t="shared" si="26"/>
        <v>0</v>
      </c>
      <c r="AK8" s="36"/>
      <c r="AL8" s="35">
        <f t="shared" si="7"/>
        <v>0</v>
      </c>
      <c r="AM8" s="36"/>
      <c r="AN8" s="35">
        <f t="shared" si="8"/>
        <v>0</v>
      </c>
      <c r="AO8" s="1"/>
      <c r="AP8" s="36"/>
      <c r="AQ8" s="35">
        <f t="shared" si="27"/>
        <v>0</v>
      </c>
      <c r="AR8" s="9"/>
      <c r="AS8" s="36"/>
      <c r="AT8" s="35">
        <f t="shared" si="9"/>
        <v>0</v>
      </c>
      <c r="AU8" s="35">
        <f t="shared" si="28"/>
        <v>0</v>
      </c>
      <c r="AV8" s="35">
        <f t="shared" si="29"/>
        <v>0</v>
      </c>
      <c r="AW8" s="37" t="str">
        <f t="shared" si="10"/>
        <v/>
      </c>
      <c r="AX8" s="35"/>
      <c r="AY8" s="9"/>
      <c r="AZ8" s="9"/>
      <c r="BA8" s="10"/>
      <c r="BB8" s="35">
        <f t="shared" si="3"/>
        <v>0</v>
      </c>
      <c r="BC8" s="35">
        <f t="shared" si="11"/>
        <v>0</v>
      </c>
    </row>
    <row r="9" spans="1:55" ht="285" hidden="1" x14ac:dyDescent="0.25">
      <c r="A9" s="28">
        <v>10</v>
      </c>
      <c r="B9" s="1"/>
      <c r="C9" s="1"/>
      <c r="D9" s="1"/>
      <c r="E9" s="1"/>
      <c r="F9" s="1"/>
      <c r="G9" s="1"/>
      <c r="H9" s="1"/>
      <c r="I9" s="1"/>
      <c r="J9" s="1"/>
      <c r="K9" s="50"/>
      <c r="L9" s="1"/>
      <c r="M9" s="1"/>
      <c r="N9" s="1"/>
      <c r="O9" s="1"/>
      <c r="P9" s="53" t="s">
        <v>68</v>
      </c>
      <c r="Q9" s="57" t="s">
        <v>73</v>
      </c>
      <c r="R9" s="1"/>
      <c r="S9" s="29"/>
      <c r="T9" s="30"/>
      <c r="U9" s="31" t="str">
        <f t="shared" si="25"/>
        <v/>
      </c>
      <c r="V9" s="32"/>
      <c r="W9" s="9"/>
      <c r="X9" s="1"/>
      <c r="Y9" s="43"/>
      <c r="Z9" s="43"/>
      <c r="AA9" s="43"/>
      <c r="AB9" s="30"/>
      <c r="AC9" s="10"/>
      <c r="AD9" s="48" t="str">
        <f t="shared" si="4"/>
        <v/>
      </c>
      <c r="AE9" s="34" t="str">
        <f t="shared" si="5"/>
        <v/>
      </c>
      <c r="AF9" s="1"/>
      <c r="AG9" s="35" t="str">
        <f t="shared" si="6"/>
        <v/>
      </c>
      <c r="AH9" s="1"/>
      <c r="AI9" s="36"/>
      <c r="AJ9" s="35">
        <f t="shared" si="26"/>
        <v>0</v>
      </c>
      <c r="AK9" s="36"/>
      <c r="AL9" s="35">
        <f t="shared" si="7"/>
        <v>0</v>
      </c>
      <c r="AM9" s="36"/>
      <c r="AN9" s="35">
        <f t="shared" si="8"/>
        <v>0</v>
      </c>
      <c r="AO9" s="1"/>
      <c r="AP9" s="36"/>
      <c r="AQ9" s="35">
        <f t="shared" si="27"/>
        <v>0</v>
      </c>
      <c r="AR9" s="9"/>
      <c r="AS9" s="36"/>
      <c r="AT9" s="35">
        <f t="shared" si="9"/>
        <v>0</v>
      </c>
      <c r="AU9" s="35">
        <f t="shared" si="28"/>
        <v>0</v>
      </c>
      <c r="AV9" s="35">
        <f t="shared" si="29"/>
        <v>0</v>
      </c>
      <c r="AW9" s="37" t="str">
        <f t="shared" si="10"/>
        <v/>
      </c>
      <c r="AX9" s="35"/>
      <c r="AY9" s="9"/>
      <c r="AZ9" s="9"/>
      <c r="BA9" s="10"/>
      <c r="BB9" s="35">
        <f t="shared" si="3"/>
        <v>0</v>
      </c>
      <c r="BC9" s="35">
        <f t="shared" si="11"/>
        <v>0</v>
      </c>
    </row>
  </sheetData>
  <sheetProtection insertRows="0" deleteRows="0" sort="0"/>
  <protectedRanges>
    <protectedRange sqref="A2:C5 AZ1 AM5:AX9 AM1:AN1 P10:AU224 P8:P9 R9:AL9 Q6:AL8 P5:AL5 A6:J224 E2:J5 L2:N224 Q2:AX4 BA2:BA9" name="Range1"/>
    <protectedRange sqref="K2:K231" name="Range1_1"/>
    <protectedRange sqref="AY2:AY226" name="Range1_2"/>
    <protectedRange sqref="O2:O226" name="Range1_3"/>
    <protectedRange sqref="D2:D5" name="Range1_4"/>
    <protectedRange sqref="P6:P7" name="Range1_5"/>
    <protectedRange sqref="Q9" name="Range1_6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395DBF2-9719-490D-A5F3-FDB71566C045}">
          <x14:formula1>
            <xm:f>#REF!</xm:f>
          </x14:formula1>
          <xm:sqref>D6:D9</xm:sqref>
        </x14:dataValidation>
        <x14:dataValidation type="list" allowBlank="1" showInputMessage="1" showErrorMessage="1" xr:uid="{7BEF637D-A3A7-483C-9885-282E13F8253E}">
          <x14:formula1>
            <xm:f>#REF!</xm:f>
          </x14:formula1>
          <xm:sqref>X2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R2:R9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AZ2:AZ9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E2:E9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2026-06-15T01:33:17Z</dcterms:modified>
</cp:coreProperties>
</file>