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4B6C390-080D-4DF5-BD8F-2388B003305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tem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ac">#REF!</definedName>
    <definedName name="ACCESSORIES">'[3]x-Lists'!$AH$2:$AH$12</definedName>
    <definedName name="AD">'[4]other data'!$T$2:$T$5</definedName>
    <definedName name="ALLOCATION">'[3]x-Lists'!$Q$2</definedName>
    <definedName name="ARTIFICIALFLOWERSPLANTS">#REF!</definedName>
    <definedName name="ARTIFICIALFLOWERSPLANTSA1">[5]!Table1[[#All],[VALENCE]]</definedName>
    <definedName name="ARTIFICIALFLOWERSPLANTSAW2">#REF!</definedName>
    <definedName name="ARTIFICIALFLOWERSPLANTSSILHOUETTE">[5]!Table1[[#All],[QUILT]]</definedName>
    <definedName name="Artwork">#REF!</definedName>
    <definedName name="as">#REF!</definedName>
    <definedName name="AssortedSKU_Range">#N/A</definedName>
    <definedName name="Banner">'[6]Hardline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[5]!Table1[[#All],[BEDDING]]</definedName>
    <definedName name="BEDBATHSIZE">[5]!Table1[[#All],[FULL/QUEEN]]</definedName>
    <definedName name="BEDBATHTICKETTYPE">[5]!Table1[[#All],[SMALL GUM]]</definedName>
    <definedName name="BEDBATHTICKETYPE">[5]!Table1[[#All],[SMALL GUM]]</definedName>
    <definedName name="BIG_IDEAS">'[3]x-Lists'!$AU$2:$AU$17</definedName>
    <definedName name="BLANKETSTHROWSA1">[5]!Table1[[#All],[KING]]</definedName>
    <definedName name="BLANKETSTHROWSS">[5]!Table1[[#All],[KING SHAM]]</definedName>
    <definedName name="brands">'[4]other data'!$K$2:$K$48</definedName>
    <definedName name="BULKPREPACKTYPE">'[3]x-Lists'!$H$2:$H$4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[5]!Table1[KING]</definedName>
    <definedName name="CANDLES">[5]!Table1[[#All],[BEDSKIRTS]]</definedName>
    <definedName name="CANDLESA1">[5]!Table1[TWIN]</definedName>
    <definedName name="CANDLESA2">[5]!Table1[Column13]</definedName>
    <definedName name="CANDLESETS">[5]!Table1[TWIN]</definedName>
    <definedName name="CANDLESMATERIAL">#REF!</definedName>
    <definedName name="CANDLESMATERIAL\">#REF!</definedName>
    <definedName name="CANDLESPRODUCT">[5]!Table1[[#Headers],[BEDSKIRTS]]</definedName>
    <definedName name="CANDLESSILHOUETTE">[5]!Table1[[#All],[COMFORTER SET]]</definedName>
    <definedName name="CANDLESTICKETTYPE">[5]!Table1[[#All],[LARGE GUM]]</definedName>
    <definedName name="CANDLESTICKETYPE">[5]!Table1[LARGE GUM]</definedName>
    <definedName name="Case_Freight_Range">#N/A</definedName>
    <definedName name="CATEGORY">[1]Sheet1!$DW$2:$DW$3</definedName>
    <definedName name="categoryfinal">'[7]Import Quote Sheet'!$A$90:$A$190</definedName>
    <definedName name="CFSCY">'[3]x-imports'!$A$2:$A$3</definedName>
    <definedName name="chargeback">'[4]other data'!$B$2:$B$6</definedName>
    <definedName name="CLIMATE">'[3]x-Lists'!$O$2:$O$11</definedName>
    <definedName name="COLOR">'[3]x-Lists'!$AB$2:$AB$7</definedName>
    <definedName name="COLOR_FAMILY">'[3]x-Lists'!$AC$2:$AC$19</definedName>
    <definedName name="colour">[1]Sheet1!$EH$2:$EH$3</definedName>
    <definedName name="COMFORTERSBEDDINGSETSA1">[5]!Table1[[#All],[TWIN]]</definedName>
    <definedName name="COMFORTERSBEDDINGSETSS">[5]!Table1[[#All],[COMFORTER SET]]</definedName>
    <definedName name="COO_Dest">#N/A</definedName>
    <definedName name="COOCountry_Range">#N/A</definedName>
    <definedName name="COODest_Range">#N/A</definedName>
    <definedName name="countries">'[4]other data'!$I$3:$I$249</definedName>
    <definedName name="CURTAINSDRAPESA1">[5]!Table1[[#All],[VALENCE]]</definedName>
    <definedName name="CURTAINSDRAPESS">[5]!Table1[[#All],[OTHER]]</definedName>
    <definedName name="d">#N/A</definedName>
    <definedName name="_xlnm.Database">'[3]x-Lists'!$A$2:$A$9</definedName>
    <definedName name="dealPricing_Range">#N/A</definedName>
    <definedName name="DEC">#REF!</definedName>
    <definedName name="DECOARTIVEACCENTSSILHOUETTE">[5]!Table1[[#All],[DUVETS]]</definedName>
    <definedName name="DECOR">#REF!</definedName>
    <definedName name="DECORA1">[5]!Table1[NOT USED]</definedName>
    <definedName name="Decorative_Accessories">#REF!</definedName>
    <definedName name="DECORATIVEACCENSSILHOUETTE">#REF!</definedName>
    <definedName name="DECORATIVEACCENTS">[5]!Table1[[#All],[THROW PILLOWS]]</definedName>
    <definedName name="DECORATIVEACCENTSA1">[5]!Table1[[#All],[KING]]</definedName>
    <definedName name="DECORATIVEACCENTSA2">#REF!</definedName>
    <definedName name="DECORATIVEACCENTSSILHOUETTE">[5]!Table1[[#All],[DUVETS]]</definedName>
    <definedName name="DECORATIVEPILLOWSCHAIRPADS">[5]!Table1[[#All],[THROW PILLOWS]]</definedName>
    <definedName name="DECORATIVEPILLOWSCHAIRPADSA1">[5]!Table1[[#All],[QUEEN]]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'[3]x-imports'!$B$2:$B$3</definedName>
    <definedName name="DIAMETER">'[3]x-Lists'!$AM$2:$AM$9</definedName>
    <definedName name="diffgrp">'[4]diff group head'!$A$2:$A$47</definedName>
    <definedName name="DIFFS">'[4]other data'!$AF$2:$AF$13</definedName>
    <definedName name="Division1">'[6]Hardline Drop down'!$A$5:$A$16</definedName>
    <definedName name="DUVETCOVERSA1">[5]!Table1[[#All],[EURO]]</definedName>
    <definedName name="DUVETCOVERSS">[5]!Table1[[#All],[DUVETS]]</definedName>
    <definedName name="ENERGY_EFFICIENT">'[3]x-Lists'!$AJ$2:$AJ$7</definedName>
    <definedName name="ESSENTIALOILDIFFUSERS">#REF!</definedName>
    <definedName name="ESSENTIALOILSDIFFUSERS">#REF!</definedName>
    <definedName name="EVENT">'[3]x-Lists'!$AQ$2:$AQ$8</definedName>
    <definedName name="Exchange_Rate">[8]Costs!$J$11</definedName>
    <definedName name="FABRIC_WEIGHT">'[3]x-Lists'!$AI$2:$AI$5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'[3]x-Lists'!$AR$2:$AR$7</definedName>
    <definedName name="finalports">'[7]Import Quote Sheet'!$B$90:$B$123</definedName>
    <definedName name="fiscalweeks">#REF!</definedName>
    <definedName name="foam">[1]Sheet1!$EC$2:$EC$3</definedName>
    <definedName name="FOBPORT">'[3]x-imports'!$C$2:$C$40</definedName>
    <definedName name="FRAGRANCEACCESSORIES">[5]!Table1[NOT USED]</definedName>
    <definedName name="FRAGRANCEPLUGINS">[5]!Table1[Column13]</definedName>
    <definedName name="FRAGRANCESPRAYS">#REF!</definedName>
    <definedName name="FRAMES">[5]!Table1[THROW PILLOWS]</definedName>
    <definedName name="FRAMESA1">[5]!Table1[KING]</definedName>
    <definedName name="FRAMESA2">#REF!</definedName>
    <definedName name="FRAMESTICKETTYPE">#REF!</definedName>
    <definedName name="FREIGHT">'[3]x-Lists'!$I$2:$I$5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'[3]x-Lists'!$AD$2:$AD$5</definedName>
    <definedName name="HANGER">[4]hangers!$B$3:$B$42</definedName>
    <definedName name="hanger2">[4]hangers!$G$3:$G$42</definedName>
    <definedName name="HOLIDAY">'[3]x-Lists'!$AP$2:$AP$10</definedName>
    <definedName name="HOMEDECOR">[5]!Table1[[#All],[DECORATIVE PILLOWS &amp; CHAIR PADS]]</definedName>
    <definedName name="HOMEDECORSIZE">[5]!Table1[[#All],[UNKOWN]]</definedName>
    <definedName name="HOMEDECORTICKETTYPE">[5]!Table1[[#All],[LARGE GUM]]</definedName>
    <definedName name="JARCANDLES">#REF!</definedName>
    <definedName name="JARS">#REF!</definedName>
    <definedName name="KD">[1]Sheet1!$DS$2</definedName>
    <definedName name="KIDSBEDDINGA1">[5]!Table1[[#All],[STANDARD]]</definedName>
    <definedName name="KIDSBEDDINGS">[5]!Table1[[#All],[COORDINATING PILLOWS]]</definedName>
    <definedName name="LicensedProduct_Range">#N/A</definedName>
    <definedName name="LIFESTYLE">'[3]x-Lists'!$T$2:$T$5</definedName>
    <definedName name="LOCALIZATION__PRICEPOINT">'[3]x-Lists'!$Z$2:$Z$5</definedName>
    <definedName name="loctype">'[4]other data'!$BN$2:$BN$6</definedName>
    <definedName name="M">[1]Sheet1!$EA$2:$EA$3</definedName>
    <definedName name="MATERIAL">'[3]x-Lists'!$AE$2:$AE$83</definedName>
    <definedName name="MELTS">#REF!</definedName>
    <definedName name="NOPE">[5]!Table1[[#All],[BEDDING]]</definedName>
    <definedName name="NOTHING">[5]!Table1[[#Headers],[DECORATIVE PILLOWS &amp; CHAIR PADS]]</definedName>
    <definedName name="NOVELTYCANDLES\">#REF!</definedName>
    <definedName name="Office">'[6]Hardline Drop down'!$C$5:$C$21</definedName>
    <definedName name="ORDERTYPE">'[4]other data'!$AN$2:$AN$6</definedName>
    <definedName name="OTB">'[4]other data'!$R$2:$R$14</definedName>
    <definedName name="OTHERCANDLES">#REF!</definedName>
    <definedName name="PACK">[1]Sheet1!$EE$2:$EE$3</definedName>
    <definedName name="PACK_SET">'[3]x-Lists'!$AO$2:$AO$34</definedName>
    <definedName name="PATTERN">'[3]x-Lists'!$AF$2:$AF$49</definedName>
    <definedName name="PAYMENTTERMS">'[3]x-imports'!$E$2:$E$3</definedName>
    <definedName name="PICTUREFRAMESPHOTOALBUMS">[5]!Table1[[#All],[VALENCES]]</definedName>
    <definedName name="PICTUREFRAMESPHOTOALBUMSA1">[5]!Table1[[#All],[NOT USED]]</definedName>
    <definedName name="PICTUREFRAMESPHOTOALBUMSA2">#REF!</definedName>
    <definedName name="PICTUREFRAMESPHOTOALBUMSSILHOUETTE">[5]!Table1[[#All],[COORDINATING PILLOWS]]</definedName>
    <definedName name="PILLARCANDLES">#REF!</definedName>
    <definedName name="PILLOWSHAMSA1">[5]!Table1[[#All],[CAL KING]]</definedName>
    <definedName name="PILLOWSHAMSS">[5]!Table1[[#All],[STD SHAM]]</definedName>
    <definedName name="PITCTUREFRAMESPHOTOALBUMS">[5]!Table1[[#All],[VALENCES]]</definedName>
    <definedName name="PkgFormat">#N/A</definedName>
    <definedName name="PO_BUY_TYPE">'[3]x-Lists'!$W$2:$W$5</definedName>
    <definedName name="po_type">'[4]other data'!$AU$2:$AU$11</definedName>
    <definedName name="POOP">#REF!</definedName>
    <definedName name="PORT_IFF">[2]a!$A$10:$B$35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'[3]x-Lists'!$P$2</definedName>
    <definedName name="QUEUING_ITEMS">'[3]x-Lists'!$Y$2:$Y$50</definedName>
    <definedName name="QUILTSANDCOVERLETSA1">[5]!Table1[[#All],[KING / CAL KING]]</definedName>
    <definedName name="QUILTSANDCOVERLETSS">[5]!Table1[[#All],[QUILT]]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'[4]other data'!$BI$2:$BI$18</definedName>
    <definedName name="saetwe">[10]Mapping!$D$2:$D$53</definedName>
    <definedName name="scalenum">'[4]other data'!$BG$2:$BG$18</definedName>
    <definedName name="SCORECARD">'[3]x-Lists'!$E$2:$E$5</definedName>
    <definedName name="SEASON">'[3]x-Lists'!$L$2:$L$6</definedName>
    <definedName name="SellUnits_Range">#N/A</definedName>
    <definedName name="SHAPE">'[3]x-Lists'!$AK$2:$AK$10</definedName>
    <definedName name="SHEETSA1">[5]!Table1[[#All],[KING PC]]</definedName>
    <definedName name="SHEETSS">[5]!Table1[[#All],[BEDDING SETS]]</definedName>
    <definedName name="SHIPTO">'[3]x-Lists'!$B$2:$B$6</definedName>
    <definedName name="SIZE">'[3]x-Lists'!$AL$2:$AL$66</definedName>
    <definedName name="size1">#REF!</definedName>
    <definedName name="size1a">#REF!</definedName>
    <definedName name="SPECIAL">[4]comments!$B$3:$B$54</definedName>
    <definedName name="SPECIAL_PROCESSING">'[3]x-Lists'!$R$2:$R$15</definedName>
    <definedName name="ssn_code">'[4]other data'!$AQ$2:$AQ$110</definedName>
    <definedName name="ssn_phase">'[4]other data'!$AS$2:$AS$83</definedName>
    <definedName name="suggestedMessage_Range">#N/A</definedName>
    <definedName name="SUPPLIER">'[4]vendor info'!$A$4:$A$400</definedName>
    <definedName name="TBJ">'[4]other data'!$AK$2:$AK$10</definedName>
    <definedName name="TERMS">'[4]other data'!$P$2:$P$7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HROWPILLOWSA1">[5]!Table1[[#All],[NOT USED]]</definedName>
    <definedName name="THROWPILLOWSS">[5]!Table1[[#All],[DEC PILLOW ]]</definedName>
    <definedName name="THROWSPILLOWSA1">[5]!Table1[[#All],[NOT USED]]</definedName>
    <definedName name="TICKET">[4]tickets!$B$3:$B$27</definedName>
    <definedName name="ticket2">[4]tickets!$G$3:$G$27</definedName>
    <definedName name="TICKETTYPE">'[3]x-Lists'!$N$2:$N$8</definedName>
    <definedName name="TransitCalendar">#REF!</definedName>
    <definedName name="TransitOTBWeeks">#REF!</definedName>
    <definedName name="TREATMENT">'[3]x-Lists'!$AT$2:$AT$28</definedName>
    <definedName name="UDA3A">'[4]other data'!$AY$2:$AY$4</definedName>
    <definedName name="UDA3B">'[4]other data'!$AZ$2:$AZ$6</definedName>
    <definedName name="UNIT">[1]Sheet1!$EF$2:$EF$3</definedName>
    <definedName name="upc">'[4]other data'!$AH$2:$AH$10</definedName>
    <definedName name="UPC1A">'[4]other data'!$BD$2:$BD$5</definedName>
    <definedName name="UPC2A">'[4]other data'!$BF$2:$BF$5</definedName>
    <definedName name="Upload">'[6]Hardline Drop down'!$E$5</definedName>
    <definedName name="VALENCESA1">[5]!Table1[[#All],[PANEL]]</definedName>
    <definedName name="VALENCESS">[5]!Table1[[#All],[N/A]]</definedName>
    <definedName name="VASE">#REF!</definedName>
    <definedName name="VendorType">'[6]Hardline Drop down'!$F$5:$F$8</definedName>
    <definedName name="VOTIVETEALIGHTCANDLES">#REF!</definedName>
    <definedName name="WALLDECOR">[5]!Table1[VALENCES]</definedName>
    <definedName name="WALLDECORA1">#REF!</definedName>
    <definedName name="WALLDECORA2">#REF!</definedName>
    <definedName name="WALLDECORSILHOUETTE">[5]!Table1[[#All],[BEDDING SETS]]</definedName>
    <definedName name="WAREHOUSE">'[4]other data'!$BL$2:$BL$24</definedName>
    <definedName name="WAXMELTSTARTS">#REF!</definedName>
    <definedName name="WAXMELTWARMERS">#REF!</definedName>
    <definedName name="WEB_SIZE_CHART">'[3]x-Lists'!$X$2:$X$46</definedName>
    <definedName name="WINDOWTREATMENTS">[5]!Table1[[#All],[VALENCES]]</definedName>
    <definedName name="wood">[1]Sheet1!$EG$2:$EG$3</definedName>
    <definedName name="WREATH">#REF!</definedName>
    <definedName name="YESNO">'[3]x-Lists'!$D$2:$D$3</definedName>
    <definedName name="YNE">'[4]other data'!$BB$2:$BB$5</definedName>
    <definedName name="YNES">'[4]other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5" i="2" l="1"/>
  <c r="AW5" i="2" s="1"/>
  <c r="AB5" i="2"/>
  <c r="AC5" i="2" s="1"/>
  <c r="AE5" i="2" s="1"/>
  <c r="AX4" i="2"/>
  <c r="AW4" i="2" s="1"/>
  <c r="AB4" i="2"/>
  <c r="AC4" i="2" s="1"/>
  <c r="AE4" i="2" s="1"/>
  <c r="AX3" i="2"/>
  <c r="AW3" i="2" s="1"/>
  <c r="AB3" i="2"/>
  <c r="AC3" i="2" s="1"/>
  <c r="AE3" i="2" s="1"/>
  <c r="AX2" i="2"/>
  <c r="AW2" i="2" s="1"/>
  <c r="AB2" i="2"/>
  <c r="AC2" i="2" s="1"/>
  <c r="AE2" i="2" s="1"/>
  <c r="AO2" i="2" l="1"/>
  <c r="AK2" i="2"/>
  <c r="AP2" i="2"/>
  <c r="AH3" i="2"/>
  <c r="AI3" i="2" s="1"/>
  <c r="AH5" i="2"/>
  <c r="AI5" i="2" s="1"/>
  <c r="AS3" i="2"/>
  <c r="AK3" i="2"/>
  <c r="AM3" i="2"/>
  <c r="AO3" i="2"/>
  <c r="AM5" i="2"/>
  <c r="AS5" i="2"/>
  <c r="AK5" i="2"/>
  <c r="AO5" i="2"/>
  <c r="AH2" i="2"/>
  <c r="AI2" i="2" s="1"/>
  <c r="AS2" i="2"/>
  <c r="AM4" i="2"/>
  <c r="AP5" i="2"/>
  <c r="AK4" i="2"/>
  <c r="AS4" i="2"/>
  <c r="AM2" i="2"/>
  <c r="AT2" i="2" s="1"/>
  <c r="AP3" i="2"/>
  <c r="AO4" i="2"/>
  <c r="AP4" i="2"/>
  <c r="AT3" i="2" l="1"/>
  <c r="AU2" i="2"/>
  <c r="AV2" i="2" s="1"/>
  <c r="AT4" i="2"/>
  <c r="AH4" i="2"/>
  <c r="AI4" i="2" s="1"/>
  <c r="AU4" i="2" s="1"/>
  <c r="AV4" i="2" s="1"/>
  <c r="AU3" i="2"/>
  <c r="AV3" i="2" s="1"/>
  <c r="AT5" i="2"/>
  <c r="AU5" i="2" s="1"/>
  <c r="AV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<sst xmlns="http://schemas.openxmlformats.org/spreadsheetml/2006/main" count="101" uniqueCount="66">
  <si>
    <t>Essence</t>
  </si>
  <si>
    <t>Brand</t>
  </si>
  <si>
    <t>Madison Park Signature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</si>
  <si>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</si>
  <si>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</si>
  <si>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</si>
  <si>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</si>
  <si>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</si>
  <si>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</si>
  <si>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</si>
  <si>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</si>
  <si>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</si>
  <si>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</si>
  <si>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</si>
  <si>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</si>
  <si>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</si>
  <si>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</si>
  <si>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</si>
  <si>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</si>
  <si>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</si>
  <si>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</si>
  <si>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</si>
  <si>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</si>
  <si>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</si>
  <si>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</si>
  <si>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</si>
  <si>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</si>
  <si>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</si>
  <si>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</si>
  <si>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</si>
  <si>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</si>
  <si>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</si>
  <si>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</si>
  <si>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</si>
  <si>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</si>
  <si>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</si>
  <si>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</si>
  <si>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</si>
  <si>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</si>
  <si>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</si>
  <si>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</si>
  <si>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</si>
  <si>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</si>
  <si>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</si>
  <si>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</si>
  <si>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</si>
  <si>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</si>
  <si>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</si>
  <si>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</si>
  <si>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</si>
  <si>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</si>
  <si>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</si>
  <si>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</si>
  <si>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</si>
  <si>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</si>
  <si>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</si>
  <si>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100% Cotton Clipped Jacquard Comforter Set</t>
  </si>
  <si>
    <t>Comforter/sham face: 100% cotton clip jacquard pieced with decorative button; Back: 180TC 100% cotton; Filling: 300gsm polyester; Euro sham face: 100% arylic knitted fabric , back 100% cotton faux linen, 20" square cover: 100% acrylic knitted fabric, 20" square cover: 100% cotton faux linen with embroidery on face, 14x20" oblong pillow cover: 100% cotton faux line with embroidery on face, all pillows with hidden zipper 100% polyester filling</t>
  </si>
  <si>
    <t>100% Cotton</t>
  </si>
  <si>
    <t xml:space="preserve">Full/Queen
1 Comforter 92"Wx96"L
2 Sham 20"Wx26"L+2"(2)
2 Euro Sham 26"Wx26"L+2"(2)
1 Deco Pillow 20"Wx20"L
1 Deco Pillow 20“Wx20"L
1 Deco Pillow 14”Wx20"L </t>
  </si>
  <si>
    <t>Mocha</t>
  </si>
  <si>
    <t>Piece</t>
  </si>
  <si>
    <t>Partially Compressed</t>
  </si>
  <si>
    <t>9404.40.1000</t>
  </si>
  <si>
    <t xml:space="preserve">King
1 Comforter 110"Wx96"L
2 Sham 20"Wx36"L+2"(2)
2 Euro Sham 26"Wx26"L+2"(2)
1 Deco Pillow 20"Wx20"L
1 Deco Pillow 20“Wx20"L
1 Deco Pillow 14”Wx20"L </t>
  </si>
  <si>
    <t>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</si>
</sst>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"/>
    <numFmt numFmtId="178" formatCode="&quot;$&quot;#,##0.00"/>
    <numFmt numFmtId="179" formatCode="_(&quot;$&quot;* #,##0.00_);_(&quot;$&quot;* \(#,##0.00\);_(&quot;$&quot;* \-??_);_(@_)"/>
    <numFmt numFmtId="180" formatCode="_(&quot;$&quot;* #,##0.00_);_(&quot;$&quot;* \(#,##0.00\);_(&quot;$&quot;* &quot;-&quot;??_);_(@_)"/>
    <numFmt numFmtId="182" formatCode="[$¥-478]#,##0.00"/>
    <numFmt numFmtId="183" formatCode="0.0"/>
    <numFmt numFmtId="185" formatCode="[$￥-804]#,##0.00;[Red][$￥-804]#,##0.00"/>
  </numFmts>
  <fonts count="13" x14ac:knownFonts="1">
    <font>
      <sz val="11"/>
      <name val="Calibri"/>
      <charset val="1"/>
    </font>
    <font>
      <sz val="11"/>
      <color theme="1"/>
      <name val="Aptos Narrow"/>
      <family val="2"/>
      <scheme val="minor"/>
    </font>
    <font>
      <b/>
      <sz val="11"/>
      <name val="Calibri"/>
      <charset val="1"/>
    </font>
    <font>
      <b/>
      <i/>
      <sz val="11"/>
      <name val="Calibri"/>
      <charset val="1"/>
    </font>
    <font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0"/>
      <color rgb="FF0000FF"/>
      <name val="Arial"/>
      <family val="2"/>
    </font>
    <font>
      <sz val="11"/>
      <color theme="1"/>
      <name val="Aptos Narrow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11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rgb="FF8ED973"/>
      </patternFill>
    </fill>
    <fill>
      <patternFill patternType="solid">
        <fgColor rgb="FFFFFF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theme="5" tint="0.79985961485641044"/>
        <bgColor rgb="FFFFF2CC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2"/>
        <bgColor rgb="FFE2EFDA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1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4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180" fontId="9" fillId="0" borderId="0" applyFont="0" applyFill="0" applyBorder="0" applyAlignment="0" applyProtection="0"/>
    <xf numFmtId="179" fontId="11" fillId="0" borderId="0"/>
    <xf numFmtId="0" fontId="4" fillId="0" borderId="0"/>
    <xf numFmtId="0" fontId="10" fillId="0" borderId="0"/>
    <xf numFmtId="0" fontId="9" fillId="0" borderId="0"/>
    <xf numFmtId="9" fontId="11" fillId="0" borderId="0"/>
    <xf numFmtId="0" fontId="1" fillId="0" borderId="0"/>
    <xf numFmtId="0" fontId="11" fillId="0" borderId="0"/>
    <xf numFmtId="0" fontId="4" fillId="0" borderId="0"/>
    <xf numFmtId="185" fontId="8" fillId="0" borderId="0">
      <alignment vertical="center"/>
    </xf>
  </cellStyleXfs>
  <cellXfs count="51">
    <xf numFmtId="0" fontId="0" fillId="0" borderId="0" xfId="0"/>
    <xf numFmtId="0" fontId="0" fillId="0" borderId="0" xfId="0" applyAlignment="1">
      <alignment wrapText="1"/>
    </xf>
    <xf numFmtId="182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183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wrapText="1"/>
    </xf>
    <xf numFmtId="182" fontId="2" fillId="6" borderId="1" xfId="0" applyNumberFormat="1" applyFont="1" applyFill="1" applyBorder="1" applyAlignment="1">
      <alignment horizontal="center" wrapText="1"/>
    </xf>
    <xf numFmtId="2" fontId="2" fillId="6" borderId="1" xfId="0" applyNumberFormat="1" applyFont="1" applyFill="1" applyBorder="1" applyAlignment="1">
      <alignment horizontal="center" wrapText="1"/>
    </xf>
    <xf numFmtId="178" fontId="7" fillId="6" borderId="1" xfId="0" applyNumberFormat="1" applyFont="1" applyFill="1" applyBorder="1" applyAlignment="1">
      <alignment wrapText="1"/>
    </xf>
    <xf numFmtId="178" fontId="2" fillId="7" borderId="2" xfId="0" applyNumberFormat="1" applyFont="1" applyFill="1" applyBorder="1" applyAlignment="1">
      <alignment horizontal="center" wrapText="1"/>
    </xf>
    <xf numFmtId="182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8" borderId="1" xfId="0" applyNumberForma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78" fontId="2" fillId="6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83" fontId="2" fillId="0" borderId="1" xfId="0" applyNumberFormat="1" applyFont="1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0" fontId="6" fillId="0" borderId="1" xfId="0" applyFont="1" applyBorder="1" applyAlignment="1">
      <alignment wrapText="1"/>
    </xf>
    <xf numFmtId="183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76" fontId="7" fillId="0" borderId="1" xfId="0" applyNumberFormat="1" applyFont="1" applyBorder="1" applyAlignment="1">
      <alignment wrapText="1"/>
    </xf>
    <xf numFmtId="1" fontId="0" fillId="0" borderId="1" xfId="0" applyNumberFormat="1" applyBorder="1" applyAlignment="1">
      <alignment wrapText="1"/>
    </xf>
    <xf numFmtId="176" fontId="0" fillId="8" borderId="1" xfId="0" applyNumberFormat="1" applyFill="1" applyBorder="1" applyAlignment="1">
      <alignment wrapText="1"/>
    </xf>
    <xf numFmtId="1" fontId="7" fillId="0" borderId="1" xfId="0" applyNumberFormat="1" applyFont="1" applyBorder="1" applyAlignment="1">
      <alignment wrapText="1"/>
    </xf>
    <xf numFmtId="178" fontId="7" fillId="0" borderId="1" xfId="0" applyNumberFormat="1" applyFont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0" fontId="0" fillId="0" borderId="1" xfId="0" applyNumberFormat="1" applyBorder="1" applyAlignment="1">
      <alignment wrapText="1"/>
    </xf>
    <xf numFmtId="178" fontId="7" fillId="3" borderId="1" xfId="0" applyNumberFormat="1" applyFont="1" applyFill="1" applyBorder="1" applyAlignment="1">
      <alignment wrapText="1"/>
    </xf>
    <xf numFmtId="10" fontId="7" fillId="3" borderId="1" xfId="0" applyNumberFormat="1" applyFont="1" applyFill="1" applyBorder="1" applyAlignment="1">
      <alignment wrapText="1"/>
    </xf>
    <xf numFmtId="10" fontId="0" fillId="8" borderId="1" xfId="0" applyNumberForma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center" wrapText="1"/>
    </xf>
    <xf numFmtId="10" fontId="2" fillId="3" borderId="1" xfId="0" applyNumberFormat="1" applyFont="1" applyFill="1" applyBorder="1" applyAlignment="1">
      <alignment horizontal="center" wrapText="1"/>
    </xf>
    <xf numFmtId="178" fontId="6" fillId="8" borderId="1" xfId="0" applyNumberFormat="1" applyFont="1" applyFill="1" applyBorder="1" applyAlignment="1">
      <alignment wrapText="1"/>
    </xf>
    <xf numFmtId="9" fontId="0" fillId="0" borderId="1" xfId="5" applyFont="1" applyFill="1" applyBorder="1" applyAlignment="1" applyProtection="1">
      <alignment wrapText="1"/>
    </xf>
  </cellXfs>
  <cellStyles count="16">
    <cellStyle name="Currency 2" xfId="7" xr:uid="{00000000-0005-0000-0000-000019000000}"/>
    <cellStyle name="Currency 2 3 2" xfId="6" xr:uid="{00000000-0005-0000-0000-000014000000}"/>
    <cellStyle name="Currency_Sheet1 2" xfId="1" xr:uid="{00000000-0005-0000-0000-000001000000}"/>
    <cellStyle name="Normal 2" xfId="13" xr:uid="{00000000-0005-0000-0000-00003A000000}"/>
    <cellStyle name="Normal 2 18 2" xfId="14" xr:uid="{00000000-0005-0000-0000-00003C000000}"/>
    <cellStyle name="Normal 33" xfId="4" xr:uid="{00000000-0005-0000-0000-000006000000}"/>
    <cellStyle name="Normal 4" xfId="12" xr:uid="{00000000-0005-0000-0000-000036000000}"/>
    <cellStyle name="Normal_Copy of Request For Quote -- updated by VV on 043008 FINAL FINAL (4)" xfId="9" xr:uid="{00000000-0005-0000-0000-00002B000000}"/>
    <cellStyle name="Percent 2" xfId="11" xr:uid="{00000000-0005-0000-0000-00002F000000}"/>
    <cellStyle name="Style 1" xfId="8" xr:uid="{00000000-0005-0000-0000-00001F000000}"/>
    <cellStyle name="百分比" xfId="5" builtinId="5"/>
    <cellStyle name="常规" xfId="0" builtinId="0"/>
    <cellStyle name="常规 2" xfId="2" xr:uid="{00000000-0005-0000-0000-000003000000}"/>
    <cellStyle name="常规 3" xfId="15" xr:uid="{00000000-0005-0000-0000-00003F000000}"/>
    <cellStyle name="常规 8" xfId="10" xr:uid="{00000000-0005-0000-0000-00002C000000}"/>
    <cellStyle name="样式 1 2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800080"/>
      <rgbColor rgb="00008080"/>
      <rgbColor rgb="00FFC7CE"/>
      <rgbColor rgb="00808080"/>
      <rgbColor rgb="009999FF"/>
      <rgbColor rgb="007030A0"/>
      <rgbColor rgb="00FFFFCC"/>
      <rgbColor rgb="00E8E8E8"/>
      <rgbColor rgb="00660066"/>
      <rgbColor rgb="00FF8080"/>
      <rgbColor rgb="000066CC"/>
      <rgbColor rgb="00C1E5F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BE3D6"/>
      <rgbColor rgb="00E2EFDA"/>
      <rgbColor rgb="00FFF2CC"/>
      <rgbColor rgb="0083CBEB"/>
      <rgbColor rgb="00FF99CC"/>
      <rgbColor rgb="00CC99FF"/>
      <rgbColor rgb="00F6C6AD"/>
      <rgbColor rgb="002E75B6"/>
      <rgbColor rgb="0084E291"/>
      <rgbColor rgb="0092D050"/>
      <rgbColor rgb="00FFC000"/>
      <rgbColor rgb="00FF9900"/>
      <rgbColor rgb="00C55A11"/>
      <rgbColor rgb="00666699"/>
      <rgbColor rgb="008ED973"/>
      <rgbColor rgb="001F3864"/>
      <rgbColor rgb="00339966"/>
      <rgbColor rgb="00003300"/>
      <rgbColor rgb="00333300"/>
      <rgbColor rgb="00843C0C"/>
      <rgbColor rgb="00993366"/>
      <rgbColor rgb="00333399"/>
      <rgbColor rgb="00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Ecom%20Adult/2026%20CMS/MPS%20CMS/192.168.20.8/&#23478;&#32442;&#20845;&#37096;/joyce/customer/CS/CS%20stock%20list(ET)-081030.xls" TargetMode="External"/><Relationship Id="rId1" Type="http://schemas.openxmlformats.org/officeDocument/2006/relationships/externalLinkPath" Target="/Users/Lululin/Desktop/Ecom%20Adult/2026%20CMS/MPS%20CMS/192.168.20.8/&#23478;&#32442;&#20845;&#37096;/joyce/customer/CS/CS%20stock%20list(ET)-081030.xls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?EA75A1C9" TargetMode="External"/><Relationship Id="rId1" Type="http://schemas.openxmlformats.org/officeDocument/2006/relationships/externalLinkPath" Target="file:///\\EA75A1C9\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D: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D:/Documents%20and%20Settings/zhangqing/&#26700;&#38754;/BBB/item%20set%20up/Final/BBB_Bombay_Cambay_Item%20Set%20Up_20111021.XLS?F8B5FE14" TargetMode="External"/><Relationship Id="rId1" Type="http://schemas.openxmlformats.org/officeDocument/2006/relationships/externalLinkPath" Target="file:///\\F8B5FE14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joyce/customer/CS/CS%20stock%20list(ET)-081030.xls?9E161721" TargetMode="External"/><Relationship Id="rId1" Type="http://schemas.openxmlformats.org/officeDocument/2006/relationships/externalLinkPath" Target="file:///\\9E161721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Ecom%20Adult/2026%20CMS/MPS%20CMS/192.168.20.8/&#23478;&#32442;&#20845;&#37096;/Documents%20and%20Settings/dingxiaoping/Local%20Settings/Temporary%20Internet%20Files/Content.IE5/K9AN0PEF/files/TARGET/FORMS/TARGET%20QUOTE%20SHEET%20FORMAT.XLS" TargetMode="External"/><Relationship Id="rId1" Type="http://schemas.openxmlformats.org/officeDocument/2006/relationships/externalLinkPath" Target="/Users/Lululin/Desktop/Ecom%20Adult/2026%20CMS/MPS%20CMS/192.168.20.8/&#23478;&#32442;&#20845;&#37096;/Documents%20and%20Settings/dingxiaoping/Local%20Settings/Temporary%20Internet%20Files/Content.IE5/K9AN0PEF/files/TARGET/FORMS/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S:/Kristina%20Lance-Bedding/MYTEX/POS%202015/MYTEX%20FEB-MAR%20IMPORTS.xlsx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S:/Kristina%20Lance-Bedding/MYTEX/POS%202015/MYTEX%20FEB-MAR%20IMPORTS.xlsx?66D402A1" TargetMode="External"/><Relationship Id="rId1" Type="http://schemas.openxmlformats.org/officeDocument/2006/relationships/externalLinkPath" Target="file:///\\66D402A1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?24B4A9C1" TargetMode="External"/><Relationship Id="rId1" Type="http://schemas.openxmlformats.org/officeDocument/2006/relationships/externalLinkPath" Target="file:///\\24B4A9C1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ownloads/192.168.20.8/&#33829;&#36816;&#37096;/Users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ownloads/192.168.20.8/&#33829;&#36816;&#37096;/Users/Lululin/Desktop/Adult%202025/Adele/&#26032;&#39068;&#33394;/C:/Users/Minhas/AppData/Local/Microsoft/Windows/INetCache/Content.Outlook/VJ2E5VPJ/FA20%20BIG%20ONE%20JERSEY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?5FD8F879" TargetMode="External"/><Relationship Id="rId1" Type="http://schemas.openxmlformats.org/officeDocument/2006/relationships/externalLinkPath" Target="file:///\\5FD8F879\ITP%20-%20SP%20PROMO%205PC%20COMF-2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FDC7EBAF" TargetMode="External"/><Relationship Id="rId1" Type="http://schemas.openxmlformats.org/officeDocument/2006/relationships/externalLinkPath" Target="file:///\\FDC7EBAF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974E2B02" TargetMode="External"/><Relationship Id="rId1" Type="http://schemas.openxmlformats.org/officeDocument/2006/relationships/externalLinkPath" Target="file:///\\974E2B02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192.168.20.8/SLard%20-%20Design/Customs%20Memo/Master%20Copy%20Quote%20Sheet%202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?54335A2A" TargetMode="External"/><Relationship Id="rId1" Type="http://schemas.openxmlformats.org/officeDocument/2006/relationships/externalLinkPath" Target="file:///\\54335A2A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Quote Sheet"/>
      <sheetName val="example"/>
      <sheetName val="a"/>
      <sheetName val="Data"/>
      <sheetName val="BBB"/>
      <sheetName val="Amazon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</a:majorFont>
      <a:minorFont>
        <a:latin typeface="Aptos Narrow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5"/>
  <sheetViews>
    <sheetView tabSelected="1" topLeftCell="L4" zoomScale="109" zoomScaleNormal="109" workbookViewId="0">
      <selection activeCell="Q5" sqref="Q5"/>
    </sheetView>
  </sheetViews>
  <sheetFormatPr defaultColWidth="9.140625" defaultRowHeight="15" x14ac:dyDescent="0.25"/>
  <cols>
    <col min="1" max="1" width="10.140625" style="7" customWidth="1"/>
    <col min="2" max="2" width="34.42578125" style="1" customWidth="1"/>
    <col min="3" max="3" width="16.5703125" style="1" customWidth="1"/>
    <col min="4" max="4" width="14.42578125" style="1" customWidth="1"/>
    <col min="5" max="5" width="10.85546875" style="1" customWidth="1"/>
    <col min="6" max="6" width="18.42578125" style="1" customWidth="1"/>
    <col min="7" max="7" width="11.42578125" style="1" customWidth="1"/>
    <col min="8" max="9" width="11.140625" style="1" customWidth="1"/>
    <col min="10" max="10" width="44.28515625" style="1" customWidth="1"/>
    <col min="11" max="11" width="11.5703125" style="1" customWidth="1"/>
    <col min="12" max="12" width="31.5703125" style="1" customWidth="1"/>
    <col min="13" max="13" width="13.28515625" style="1" customWidth="1"/>
    <col min="14" max="14" width="11.85546875" style="1" customWidth="1"/>
    <col min="15" max="15" width="16.85546875" style="1" customWidth="1"/>
    <col min="16" max="16" width="8.85546875" style="1" customWidth="1"/>
    <col min="17" max="17" width="11.140625" style="2" customWidth="1"/>
    <col min="18" max="18" width="9.85546875" style="3" customWidth="1"/>
    <col min="19" max="19" width="12" style="5" customWidth="1"/>
    <col min="20" max="20" width="11.140625" style="5" customWidth="1"/>
    <col min="21" max="21" width="8.140625" style="5" customWidth="1"/>
    <col min="22" max="22" width="13.85546875" style="1" customWidth="1"/>
    <col min="23" max="23" width="11.140625" style="8" customWidth="1"/>
    <col min="24" max="24" width="13.140625" style="8" customWidth="1"/>
    <col min="25" max="25" width="11.140625" style="8" customWidth="1"/>
    <col min="26" max="26" width="12.85546875" style="3" customWidth="1"/>
    <col min="27" max="27" width="9.42578125" style="4" customWidth="1"/>
    <col min="28" max="28" width="13" style="9" customWidth="1"/>
    <col min="29" max="29" width="14.140625" style="4" customWidth="1"/>
    <col min="30" max="30" width="13.85546875" style="1" customWidth="1"/>
    <col min="31" max="31" width="13.85546875" style="5" customWidth="1"/>
    <col min="32" max="32" width="12.5703125" style="1" customWidth="1"/>
    <col min="33" max="33" width="13" style="10" customWidth="1"/>
    <col min="34" max="34" width="12.42578125" style="5" customWidth="1"/>
    <col min="35" max="35" width="8.85546875" style="5" customWidth="1"/>
    <col min="36" max="36" width="7.85546875" style="10" customWidth="1"/>
    <col min="37" max="37" width="7.28515625" style="5" customWidth="1"/>
    <col min="38" max="38" width="12.5703125" style="10" customWidth="1"/>
    <col min="39" max="39" width="12" style="5" customWidth="1"/>
    <col min="40" max="40" width="11.5703125" style="10" customWidth="1"/>
    <col min="41" max="42" width="10.85546875" style="5" customWidth="1"/>
    <col min="43" max="43" width="9.5703125" style="1" customWidth="1"/>
    <col min="44" max="44" width="9.5703125" style="10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10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10" customWidth="1"/>
    <col min="53" max="53" width="12.140625" style="4" customWidth="1"/>
    <col min="54" max="16384" width="9.140625" style="1"/>
  </cols>
  <sheetData>
    <row r="1" spans="1:53" ht="63" customHeight="1" x14ac:dyDescent="0.25">
      <c r="A1" s="11" t="s">
        <v>5</v>
      </c>
      <c r="B1" s="11" t="s">
        <v>6</v>
      </c>
      <c r="C1" s="12" t="s">
        <v>7</v>
      </c>
      <c r="D1" s="13" t="s">
        <v>1</v>
      </c>
      <c r="E1" s="13" t="s">
        <v>3</v>
      </c>
      <c r="F1" s="15" t="s">
        <v>8</v>
      </c>
      <c r="G1" s="12" t="s">
        <v>9</v>
      </c>
      <c r="H1" s="16" t="s">
        <v>10</v>
      </c>
      <c r="I1" s="16" t="s">
        <v>11</v>
      </c>
      <c r="J1" s="16" t="s">
        <v>12</v>
      </c>
      <c r="K1" s="16" t="s">
        <v>13</v>
      </c>
      <c r="L1" s="16" t="s">
        <v>14</v>
      </c>
      <c r="M1" s="16" t="s">
        <v>15</v>
      </c>
      <c r="N1" s="12" t="s">
        <v>16</v>
      </c>
      <c r="O1" s="12" t="s">
        <v>17</v>
      </c>
      <c r="P1" s="16" t="s">
        <v>18</v>
      </c>
      <c r="Q1" s="20" t="s">
        <v>19</v>
      </c>
      <c r="R1" s="21" t="s">
        <v>20</v>
      </c>
      <c r="S1" s="22" t="s">
        <v>21</v>
      </c>
      <c r="T1" s="23" t="s">
        <v>22</v>
      </c>
      <c r="U1" s="28" t="s">
        <v>23</v>
      </c>
      <c r="V1" s="29" t="s">
        <v>24</v>
      </c>
      <c r="W1" s="30" t="s">
        <v>25</v>
      </c>
      <c r="X1" s="30" t="s">
        <v>26</v>
      </c>
      <c r="Y1" s="30" t="s">
        <v>27</v>
      </c>
      <c r="Z1" s="34" t="s">
        <v>28</v>
      </c>
      <c r="AA1" s="35" t="s">
        <v>29</v>
      </c>
      <c r="AB1" s="36" t="s">
        <v>30</v>
      </c>
      <c r="AC1" s="39" t="s">
        <v>31</v>
      </c>
      <c r="AD1" s="11" t="s">
        <v>32</v>
      </c>
      <c r="AE1" s="40" t="s">
        <v>33</v>
      </c>
      <c r="AF1" s="11" t="s">
        <v>34</v>
      </c>
      <c r="AG1" s="42" t="s">
        <v>35</v>
      </c>
      <c r="AH1" s="40" t="s">
        <v>36</v>
      </c>
      <c r="AI1" s="40" t="s">
        <v>37</v>
      </c>
      <c r="AJ1" s="42" t="s">
        <v>38</v>
      </c>
      <c r="AK1" s="40" t="s">
        <v>39</v>
      </c>
      <c r="AL1" s="42" t="s">
        <v>40</v>
      </c>
      <c r="AM1" s="40" t="s">
        <v>41</v>
      </c>
      <c r="AN1" s="42" t="s">
        <v>42</v>
      </c>
      <c r="AO1" s="40" t="s">
        <v>43</v>
      </c>
      <c r="AP1" s="40" t="s">
        <v>44</v>
      </c>
      <c r="AQ1" s="29" t="s">
        <v>45</v>
      </c>
      <c r="AR1" s="42" t="s">
        <v>46</v>
      </c>
      <c r="AS1" s="40" t="s">
        <v>47</v>
      </c>
      <c r="AT1" s="40" t="s">
        <v>48</v>
      </c>
      <c r="AU1" s="44" t="s">
        <v>49</v>
      </c>
      <c r="AV1" s="45" t="s">
        <v>50</v>
      </c>
      <c r="AW1" s="44" t="s">
        <v>51</v>
      </c>
      <c r="AX1" s="44" t="s">
        <v>52</v>
      </c>
      <c r="AY1" s="47" t="s">
        <v>53</v>
      </c>
      <c r="AZ1" s="48" t="s">
        <v>54</v>
      </c>
      <c r="BA1" s="35" t="s">
        <v>55</v>
      </c>
    </row>
    <row r="2" spans="1:53" ht="114.95" customHeight="1" x14ac:dyDescent="0.25">
      <c r="A2" s="14">
        <v>1</v>
      </c>
      <c r="B2" s="6"/>
      <c r="C2" s="6"/>
      <c r="D2" s="6" t="s">
        <v>2</v>
      </c>
      <c r="E2" s="6"/>
      <c r="F2" s="6" t="s">
        <v>4</v>
      </c>
      <c r="G2" s="6" t="s">
        <v>0</v>
      </c>
      <c r="H2" s="17" t="s">
        <v>56</v>
      </c>
      <c r="I2" s="17" t="s">
        <v>56</v>
      </c>
      <c r="J2" s="18" t="s">
        <v>57</v>
      </c>
      <c r="K2" s="6" t="s">
        <v>58</v>
      </c>
      <c r="L2" s="6" t="s">
        <v>59</v>
      </c>
      <c r="M2" s="6" t="s">
        <v>60</v>
      </c>
      <c r="N2" s="19"/>
      <c r="O2" s="19"/>
      <c r="P2" s="6" t="s">
        <v>61</v>
      </c>
      <c r="Q2" s="24">
        <v>382.8</v>
      </c>
      <c r="R2" s="25">
        <v>7.7</v>
      </c>
      <c r="S2" s="26">
        <v>49.71</v>
      </c>
      <c r="T2" s="27">
        <v>49.714285714285715</v>
      </c>
      <c r="U2" s="31"/>
      <c r="V2" s="32" t="s">
        <v>62</v>
      </c>
      <c r="W2" s="33">
        <v>58</v>
      </c>
      <c r="X2" s="33">
        <v>53</v>
      </c>
      <c r="Y2" s="33">
        <v>29</v>
      </c>
      <c r="Z2" s="25">
        <v>2</v>
      </c>
      <c r="AA2" s="37">
        <v>1</v>
      </c>
      <c r="AB2" s="38">
        <f>IF(W2="","",W2*X2*Y2/1000000)</f>
        <v>8.9146000000000003E-2</v>
      </c>
      <c r="AC2" s="41">
        <f>IF(AA2="","",65/AB2*AA2)</f>
        <v>729.14095977385409</v>
      </c>
      <c r="AD2" s="6">
        <v>4350</v>
      </c>
      <c r="AE2" s="26">
        <f>IF(ISERROR(AD2/AC2),"",AD2/AC2)</f>
        <v>5.9659246153846155</v>
      </c>
      <c r="AF2" s="6" t="s">
        <v>63</v>
      </c>
      <c r="AG2" s="43">
        <v>0.14399999999999999</v>
      </c>
      <c r="AH2" s="26">
        <f>IF(ISERROR(T2*AG2),"",T2*AG2)</f>
        <v>7.1588571428571424</v>
      </c>
      <c r="AI2" s="26">
        <f>IF(ISERROR(T2+AE2+AH2),"",T2+AE2+AH2)</f>
        <v>62.839067472527475</v>
      </c>
      <c r="AJ2" s="43">
        <v>0.06</v>
      </c>
      <c r="AK2" s="26">
        <f>IF(ISERROR(AW2*AJ2),"",AW2*AJ2)</f>
        <v>9.4282857142857139</v>
      </c>
      <c r="AL2" s="43">
        <v>0.1</v>
      </c>
      <c r="AM2" s="26">
        <f>IF(ISERROR(AW2*AL2),"",AW2*AL2)</f>
        <v>15.713809523809525</v>
      </c>
      <c r="AN2" s="43">
        <v>0.1</v>
      </c>
      <c r="AO2" s="26">
        <f>IF(ISERROR(AW2*AN2),"",AW2*AN2)</f>
        <v>15.713809523809525</v>
      </c>
      <c r="AP2" s="26">
        <f>IF((AX2-AW2)&lt;2.5,2.5-(AX2-AW2),0)</f>
        <v>0</v>
      </c>
      <c r="AQ2" s="6"/>
      <c r="AR2" s="43"/>
      <c r="AS2" s="26">
        <f>IF(ISERROR(AW2*AR2),"",AW2*AR2)</f>
        <v>0</v>
      </c>
      <c r="AT2" s="26">
        <f>IF(ISERROR(AK2+AM2+AO2+AP2+AS2),"",AK2+AM2+AO2+AP2+AS2)</f>
        <v>40.85590476190476</v>
      </c>
      <c r="AU2" s="26">
        <f>IF(ISERROR(AI2+AT2),"",AI2+AT2)</f>
        <v>103.69497223443224</v>
      </c>
      <c r="AV2" s="46">
        <f>IF(ISERROR((AW2-AU2)/AW2),"",(AW2-AU2)/AW2)</f>
        <v>0.34010290708110036</v>
      </c>
      <c r="AW2" s="49">
        <f>IF(AX2="","",AX2/1.05)</f>
        <v>157.13809523809525</v>
      </c>
      <c r="AX2" s="26">
        <f>IF(ISERROR(AY2*(1-AZ2)),"",AY2*(1-AZ2))</f>
        <v>164.995</v>
      </c>
      <c r="AY2" s="31">
        <v>329.99</v>
      </c>
      <c r="AZ2" s="50">
        <v>0.5</v>
      </c>
      <c r="BA2" s="37">
        <v>448</v>
      </c>
    </row>
    <row r="3" spans="1:53" ht="114.95" customHeight="1" x14ac:dyDescent="0.25">
      <c r="A3" s="14">
        <v>2</v>
      </c>
      <c r="B3" s="6"/>
      <c r="C3" s="6"/>
      <c r="D3" s="6" t="s">
        <v>2</v>
      </c>
      <c r="E3" s="6"/>
      <c r="F3" s="6" t="s">
        <v>4</v>
      </c>
      <c r="G3" s="6" t="s">
        <v>0</v>
      </c>
      <c r="H3" s="17" t="s">
        <v>56</v>
      </c>
      <c r="I3" s="17" t="s">
        <v>56</v>
      </c>
      <c r="J3" s="18" t="s">
        <v>57</v>
      </c>
      <c r="K3" s="6" t="s">
        <v>58</v>
      </c>
      <c r="L3" s="6" t="s">
        <v>64</v>
      </c>
      <c r="M3" s="6" t="s">
        <v>60</v>
      </c>
      <c r="N3" s="19"/>
      <c r="O3" s="19"/>
      <c r="P3" s="6" t="s">
        <v>61</v>
      </c>
      <c r="Q3" s="24">
        <v>439.6</v>
      </c>
      <c r="R3" s="25">
        <v>7.7</v>
      </c>
      <c r="S3" s="26">
        <v>57.09</v>
      </c>
      <c r="T3" s="27">
        <v>57.090909090909093</v>
      </c>
      <c r="U3" s="31"/>
      <c r="V3" s="32" t="s">
        <v>62</v>
      </c>
      <c r="W3" s="33">
        <v>58</v>
      </c>
      <c r="X3" s="33">
        <v>53</v>
      </c>
      <c r="Y3" s="33">
        <v>34</v>
      </c>
      <c r="Z3" s="25">
        <v>2</v>
      </c>
      <c r="AA3" s="37">
        <v>1</v>
      </c>
      <c r="AB3" s="38">
        <f>IF(W3="","",W3*X3*Y3/1000000)</f>
        <v>0.104516</v>
      </c>
      <c r="AC3" s="41">
        <f>IF(AA3="","",65/AB3*AA3)</f>
        <v>621.91434804240498</v>
      </c>
      <c r="AD3" s="6">
        <v>4350</v>
      </c>
      <c r="AE3" s="26">
        <f>IF(ISERROR(AD3/AC3),"",AD3/AC3)</f>
        <v>6.9945323076923076</v>
      </c>
      <c r="AF3" s="6" t="s">
        <v>63</v>
      </c>
      <c r="AG3" s="43">
        <v>0.14399999999999999</v>
      </c>
      <c r="AH3" s="26">
        <f>IF(ISERROR(T3*AG3),"",T3*AG3)</f>
        <v>8.2210909090909094</v>
      </c>
      <c r="AI3" s="26">
        <f>IF(ISERROR(T3+AE3+AH3),"",T3+AE3+AH3)</f>
        <v>72.306532307692308</v>
      </c>
      <c r="AJ3" s="43">
        <v>0.06</v>
      </c>
      <c r="AK3" s="26">
        <f>IF(ISERROR(AW3*AJ3),"",AW3*AJ3)</f>
        <v>10.856857142857143</v>
      </c>
      <c r="AL3" s="43">
        <v>0.1</v>
      </c>
      <c r="AM3" s="26">
        <f>IF(ISERROR(AW3*AL3),"",AW3*AL3)</f>
        <v>18.094761904761906</v>
      </c>
      <c r="AN3" s="43">
        <v>0.1</v>
      </c>
      <c r="AO3" s="26">
        <f>IF(ISERROR(AW3*AN3),"",AW3*AN3)</f>
        <v>18.094761904761906</v>
      </c>
      <c r="AP3" s="26">
        <f>IF((AX3-AW3)&lt;2.5,2.5-(AX3-AW3),0)</f>
        <v>0</v>
      </c>
      <c r="AQ3" s="6"/>
      <c r="AR3" s="43"/>
      <c r="AS3" s="26">
        <f>IF(ISERROR(AW3*AR3),"",AW3*AR3)</f>
        <v>0</v>
      </c>
      <c r="AT3" s="26">
        <f>IF(ISERROR(AK3+AM3+AO3+AP3+AS3),"",AK3+AM3+AO3+AP3+AS3)</f>
        <v>47.046380952380957</v>
      </c>
      <c r="AU3" s="26">
        <f>IF(ISERROR(AI3+AT3),"",AI3+AT3)</f>
        <v>119.35291326007327</v>
      </c>
      <c r="AV3" s="46">
        <f>IF(ISERROR((AW3-AU3)/AW3),"",(AW3-AU3)/AW3)</f>
        <v>0.34040075305625445</v>
      </c>
      <c r="AW3" s="49">
        <f>IF(AX3="","",AX3/1.05)</f>
        <v>180.94761904761904</v>
      </c>
      <c r="AX3" s="26">
        <f>IF(ISERROR(AY3*(1-AZ3)),"",AY3*(1-AZ3))</f>
        <v>189.995</v>
      </c>
      <c r="AY3" s="31">
        <v>379.99</v>
      </c>
      <c r="AZ3" s="50">
        <v>0.5</v>
      </c>
      <c r="BA3" s="37">
        <v>825</v>
      </c>
    </row>
    <row r="4" spans="1:53" ht="96" customHeight="1" x14ac:dyDescent="0.25">
      <c r="A4" s="14">
        <v>3</v>
      </c>
      <c r="B4" s="6"/>
      <c r="C4" s="6"/>
      <c r="D4" s="6" t="s">
        <v>2</v>
      </c>
      <c r="E4" s="6"/>
      <c r="F4" s="6" t="s">
        <v>4</v>
      </c>
      <c r="G4" s="6" t="s">
        <v>0</v>
      </c>
      <c r="H4" s="17" t="s">
        <v>56</v>
      </c>
      <c r="I4" s="17" t="s">
        <v>56</v>
      </c>
      <c r="J4" s="18" t="s">
        <v>57</v>
      </c>
      <c r="K4" s="6" t="s">
        <v>58</v>
      </c>
      <c r="L4" s="6" t="s">
        <v>59</v>
      </c>
      <c r="M4" s="6" t="s">
        <v>65</v>
      </c>
      <c r="N4" s="19"/>
      <c r="O4" s="19"/>
      <c r="P4" s="6" t="s">
        <v>61</v>
      </c>
      <c r="Q4" s="24">
        <v>382.8</v>
      </c>
      <c r="R4" s="25">
        <v>7.7</v>
      </c>
      <c r="S4" s="26">
        <v>49.71</v>
      </c>
      <c r="T4" s="27">
        <v>49.714285714285715</v>
      </c>
      <c r="U4" s="31"/>
      <c r="V4" s="32" t="s">
        <v>62</v>
      </c>
      <c r="W4" s="33">
        <v>58</v>
      </c>
      <c r="X4" s="33">
        <v>53</v>
      </c>
      <c r="Y4" s="33">
        <v>29</v>
      </c>
      <c r="Z4" s="25">
        <v>2</v>
      </c>
      <c r="AA4" s="37">
        <v>1</v>
      </c>
      <c r="AB4" s="38">
        <f>IF(W4="","",W4*X4*Y4/1000000)</f>
        <v>8.9146000000000003E-2</v>
      </c>
      <c r="AC4" s="41">
        <f>IF(AA4="","",65/AB4*AA4)</f>
        <v>729.14095977385409</v>
      </c>
      <c r="AD4" s="6">
        <v>4350</v>
      </c>
      <c r="AE4" s="26">
        <f>IF(ISERROR(AD4/AC4),"",AD4/AC4)</f>
        <v>5.9659246153846155</v>
      </c>
      <c r="AF4" s="6" t="s">
        <v>63</v>
      </c>
      <c r="AG4" s="43">
        <v>0.14399999999999999</v>
      </c>
      <c r="AH4" s="26">
        <f>IF(ISERROR(T4*AG4),"",T4*AG4)</f>
        <v>7.1588571428571424</v>
      </c>
      <c r="AI4" s="26">
        <f>IF(ISERROR(T4+AE4+AH4),"",T4+AE4+AH4)</f>
        <v>62.839067472527475</v>
      </c>
      <c r="AJ4" s="43">
        <v>0.06</v>
      </c>
      <c r="AK4" s="26">
        <f>IF(ISERROR(AW4*AJ4),"",AW4*AJ4)</f>
        <v>9.4282857142857139</v>
      </c>
      <c r="AL4" s="43">
        <v>0.1</v>
      </c>
      <c r="AM4" s="26">
        <f>IF(ISERROR(AW4*AL4),"",AW4*AL4)</f>
        <v>15.713809523809525</v>
      </c>
      <c r="AN4" s="43">
        <v>0.1</v>
      </c>
      <c r="AO4" s="26">
        <f>IF(ISERROR(AW4*AN4),"",AW4*AN4)</f>
        <v>15.713809523809525</v>
      </c>
      <c r="AP4" s="26">
        <f>IF((AX4-AW4)&lt;2.5,2.5-(AX4-AW4),0)</f>
        <v>0</v>
      </c>
      <c r="AQ4" s="6"/>
      <c r="AR4" s="43"/>
      <c r="AS4" s="26">
        <f>IF(ISERROR(AW4*AR4),"",AW4*AR4)</f>
        <v>0</v>
      </c>
      <c r="AT4" s="26">
        <f>IF(ISERROR(AK4+AM4+AO4+AP4+AS4),"",AK4+AM4+AO4+AP4+AS4)</f>
        <v>40.85590476190476</v>
      </c>
      <c r="AU4" s="26">
        <f>IF(ISERROR(AI4+AT4),"",AI4+AT4)</f>
        <v>103.69497223443224</v>
      </c>
      <c r="AV4" s="46">
        <f>IF(ISERROR((AW4-AU4)/AW4),"",(AW4-AU4)/AW4)</f>
        <v>0.34010290708110036</v>
      </c>
      <c r="AW4" s="49">
        <f>IF(AX4="","",AX4/1.05)</f>
        <v>157.13809523809525</v>
      </c>
      <c r="AX4" s="26">
        <f>IF(ISERROR(AY4*(1-AZ4)),"",AY4*(1-AZ4))</f>
        <v>164.995</v>
      </c>
      <c r="AY4" s="31">
        <v>329.99</v>
      </c>
      <c r="AZ4" s="50">
        <v>0.5</v>
      </c>
      <c r="BA4" s="37">
        <v>485</v>
      </c>
    </row>
    <row r="5" spans="1:53" ht="96" customHeight="1" x14ac:dyDescent="0.25">
      <c r="A5" s="14">
        <v>4</v>
      </c>
      <c r="B5" s="6"/>
      <c r="C5" s="6"/>
      <c r="D5" s="6" t="s">
        <v>2</v>
      </c>
      <c r="E5" s="6"/>
      <c r="F5" s="6" t="s">
        <v>4</v>
      </c>
      <c r="G5" s="6" t="s">
        <v>0</v>
      </c>
      <c r="H5" s="17" t="s">
        <v>56</v>
      </c>
      <c r="I5" s="17" t="s">
        <v>56</v>
      </c>
      <c r="J5" s="18" t="s">
        <v>57</v>
      </c>
      <c r="K5" s="6" t="s">
        <v>58</v>
      </c>
      <c r="L5" s="6" t="s">
        <v>64</v>
      </c>
      <c r="M5" s="6" t="s">
        <v>65</v>
      </c>
      <c r="N5" s="19"/>
      <c r="O5" s="19"/>
      <c r="P5" s="6" t="s">
        <v>61</v>
      </c>
      <c r="Q5" s="24">
        <v>439.6</v>
      </c>
      <c r="R5" s="25">
        <v>7.7</v>
      </c>
      <c r="S5" s="26">
        <v>57.09</v>
      </c>
      <c r="T5" s="27">
        <v>57.090909090909093</v>
      </c>
      <c r="U5" s="31"/>
      <c r="V5" s="32" t="s">
        <v>62</v>
      </c>
      <c r="W5" s="33">
        <v>58</v>
      </c>
      <c r="X5" s="33">
        <v>53</v>
      </c>
      <c r="Y5" s="33">
        <v>34</v>
      </c>
      <c r="Z5" s="25">
        <v>2</v>
      </c>
      <c r="AA5" s="37">
        <v>1</v>
      </c>
      <c r="AB5" s="38">
        <f>IF(W5="","",W5*X5*Y5/1000000)</f>
        <v>0.104516</v>
      </c>
      <c r="AC5" s="41">
        <f>IF(AA5="","",65/AB5*AA5)</f>
        <v>621.91434804240498</v>
      </c>
      <c r="AD5" s="6">
        <v>4350</v>
      </c>
      <c r="AE5" s="26">
        <f>IF(ISERROR(AD5/AC5),"",AD5/AC5)</f>
        <v>6.9945323076923076</v>
      </c>
      <c r="AF5" s="6" t="s">
        <v>63</v>
      </c>
      <c r="AG5" s="43">
        <v>0.14399999999999999</v>
      </c>
      <c r="AH5" s="26">
        <f>IF(ISERROR(T5*AG5),"",T5*AG5)</f>
        <v>8.2210909090909094</v>
      </c>
      <c r="AI5" s="26">
        <f>IF(ISERROR(T5+AE5+AH5),"",T5+AE5+AH5)</f>
        <v>72.306532307692308</v>
      </c>
      <c r="AJ5" s="43">
        <v>0.06</v>
      </c>
      <c r="AK5" s="26">
        <f>IF(ISERROR(AW5*AJ5),"",AW5*AJ5)</f>
        <v>10.856857142857143</v>
      </c>
      <c r="AL5" s="43">
        <v>0.1</v>
      </c>
      <c r="AM5" s="26">
        <f>IF(ISERROR(AW5*AL5),"",AW5*AL5)</f>
        <v>18.094761904761906</v>
      </c>
      <c r="AN5" s="43">
        <v>0.1</v>
      </c>
      <c r="AO5" s="26">
        <f>IF(ISERROR(AW5*AN5),"",AW5*AN5)</f>
        <v>18.094761904761906</v>
      </c>
      <c r="AP5" s="26">
        <f>IF((AX5-AW5)&lt;2.5,2.5-(AX5-AW5),0)</f>
        <v>0</v>
      </c>
      <c r="AQ5" s="6"/>
      <c r="AR5" s="43"/>
      <c r="AS5" s="26">
        <f>IF(ISERROR(AW5*AR5),"",AW5*AR5)</f>
        <v>0</v>
      </c>
      <c r="AT5" s="26">
        <f>IF(ISERROR(AK5+AM5+AO5+AP5+AS5),"",AK5+AM5+AO5+AP5+AS5)</f>
        <v>47.046380952380957</v>
      </c>
      <c r="AU5" s="26">
        <f>IF(ISERROR(AI5+AT5),"",AI5+AT5)</f>
        <v>119.35291326007327</v>
      </c>
      <c r="AV5" s="46">
        <f>IF(ISERROR((AW5-AU5)/AW5),"",(AW5-AU5)/AW5)</f>
        <v>0.34040075305625445</v>
      </c>
      <c r="AW5" s="49">
        <f>IF(AX5="","",AX5/1.05)</f>
        <v>180.94761904761904</v>
      </c>
      <c r="AX5" s="26">
        <f>IF(ISERROR(AY5*(1-AZ5)),"",AY5*(1-AZ5))</f>
        <v>189.995</v>
      </c>
      <c r="AY5" s="31">
        <v>379.99</v>
      </c>
      <c r="AZ5" s="50">
        <v>0.5</v>
      </c>
      <c r="BA5" s="37">
        <v>759</v>
      </c>
    </row>
  </sheetData>
  <phoneticPr fontId="12" type="noConversion"/>
  <pageMargins left="0.7" right="0.7" top="0.75" bottom="0.75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cp:revision>0</cp:revision>
  <dcterms:created xsi:type="dcterms:W3CDTF">2026-06-05T15:49:18Z</dcterms:created>
  <dcterms:modified xsi:type="dcterms:W3CDTF">2026-06-08T01:57:09Z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</Properties>
</file>