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6A678DB2-7671-458A-A5AF-8FFE6FC3D3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5" l="1"/>
  <c r="AW2" i="5"/>
  <c r="AP2" i="5"/>
  <c r="AM2" i="5"/>
  <c r="AK2" i="5"/>
  <c r="AI2" i="5"/>
  <c r="AF2" i="5"/>
  <c r="Z2" i="5"/>
  <c r="AA2" i="5" s="1"/>
  <c r="AC2" i="5" s="1"/>
  <c r="AG2" i="5" l="1"/>
  <c r="AQ2" i="5"/>
  <c r="AR2" i="5" l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<sst xmlns="http://schemas.openxmlformats.org/spreadsheetml/2006/main" count="63" uniqueCount="63">
  <si>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</si>
  <si>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</si>
  <si>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</si>
  <si>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</si>
  <si>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</si>
  <si>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</si>
  <si>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</si>
  <si>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</si>
  <si>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</si>
  <si>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</si>
  <si>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</si>
  <si>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</si>
  <si>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</si>
  <si>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</si>
  <si>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</si>
  <si>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</si>
  <si>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</si>
  <si>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</si>
  <si>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</si>
  <si>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</si>
  <si>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</si>
  <si>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</si>
  <si>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</si>
  <si>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</si>
  <si>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</si>
  <si>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</si>
  <si>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</si>
  <si>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</si>
  <si>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</si>
  <si>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</si>
  <si>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</si>
  <si>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</si>
  <si>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</si>
  <si>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</si>
  <si>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</si>
  <si>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</si>
  <si>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</si>
  <si>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</si>
  <si>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</si>
  <si>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</si>
  <si>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</si>
  <si>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</si>
  <si>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</si>
  <si>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</si>
  <si>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</si>
  <si>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</si>
  <si>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</si>
  <si>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</si>
  <si>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</si>
  <si>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</si>
  <si>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</si>
  <si>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</si>
  <si>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Dropship Charge</t>
    <phoneticPr fontId="8" type="noConversion"/>
  </si>
  <si>
    <t>Lana</t>
    <phoneticPr fontId="8" type="noConversion"/>
  </si>
  <si>
    <t>Lana Tie up</t>
    <phoneticPr fontId="8" type="noConversion"/>
  </si>
  <si>
    <t>95%polyester, 5%linen, Digital printed</t>
    <phoneticPr fontId="8" type="noConversion"/>
  </si>
  <si>
    <t>6303.92.2010</t>
  </si>
  <si>
    <t>Sage</t>
    <phoneticPr fontId="8" type="noConversion"/>
  </si>
  <si>
    <t>1 Tie up 42"W x 63"L</t>
    <phoneticPr fontId="8" type="noConversion"/>
  </si>
  <si>
    <t>KITCHEN TIERS</t>
    <phoneticPr fontId="8" type="noConversion"/>
  </si>
  <si>
    <t>Product Category</t>
    <phoneticPr fontId="8" type="noConversion"/>
  </si>
  <si>
    <t>95%polyester, 5%linen digital print on 210gsm fabric, with 3" rod pocket  in head, 2" bottom hem, 1" side hem</t>
    <phoneticPr fontId="8" type="noConversion"/>
  </si>
  <si>
    <t xml:space="preserve"> 95%polyester, 5%linen Lana Tie up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</si>
</sst>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2"/>
  <sheetViews>
    <sheetView tabSelected="1" zoomScale="85" zoomScaleNormal="85" workbookViewId="0">
      <selection activeCell="W6" sqref="W6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22.42578125" style="1" customWidth="1"/>
    <col min="9" max="9" width="24.5703125" style="1" customWidth="1"/>
    <col min="10" max="10" width="100.140625" style="1" customWidth="1"/>
    <col min="11" max="11" width="56.42578125" style="43" customWidth="1"/>
    <col min="12" max="12" width="15.85546875" style="1" customWidth="1"/>
    <col min="13" max="13" width="27.5703125" style="1" customWidth="1"/>
    <col min="14" max="14" width="9.42578125" style="1" customWidth="1"/>
    <col min="15" max="16" width="14.28515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3.8554687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60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51</v>
      </c>
      <c r="L1" s="9" t="s">
        <v>5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50</v>
      </c>
      <c r="S1" s="15" t="s">
        <v>19</v>
      </c>
      <c r="T1" s="16" t="s">
        <v>1</v>
      </c>
      <c r="U1" s="39" t="s">
        <v>20</v>
      </c>
      <c r="V1" s="39" t="s">
        <v>21</v>
      </c>
      <c r="W1" s="39" t="s">
        <v>22</v>
      </c>
      <c r="X1" s="17" t="s">
        <v>23</v>
      </c>
      <c r="Y1" s="18" t="s">
        <v>24</v>
      </c>
      <c r="Z1" s="42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52</v>
      </c>
      <c r="AO1" s="22" t="s">
        <v>39</v>
      </c>
      <c r="AP1" s="20" t="s">
        <v>40</v>
      </c>
      <c r="AQ1" s="20" t="s">
        <v>41</v>
      </c>
      <c r="AR1" s="23" t="s">
        <v>42</v>
      </c>
      <c r="AS1" s="24" t="s">
        <v>43</v>
      </c>
      <c r="AT1" s="7" t="s">
        <v>49</v>
      </c>
      <c r="AU1" s="24" t="s">
        <v>44</v>
      </c>
      <c r="AV1" s="25" t="s">
        <v>45</v>
      </c>
      <c r="AW1" s="24" t="s">
        <v>46</v>
      </c>
      <c r="AX1" s="18" t="s">
        <v>47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59</v>
      </c>
      <c r="G2" s="44" t="s">
        <v>53</v>
      </c>
      <c r="H2" s="44" t="s">
        <v>62</v>
      </c>
      <c r="I2" s="44" t="s">
        <v>54</v>
      </c>
      <c r="J2" s="44" t="s">
        <v>61</v>
      </c>
      <c r="K2" s="44" t="s">
        <v>55</v>
      </c>
      <c r="L2" s="27" t="s">
        <v>6</v>
      </c>
      <c r="M2" s="44" t="s">
        <v>58</v>
      </c>
      <c r="N2" s="44" t="s">
        <v>57</v>
      </c>
      <c r="O2" s="46"/>
      <c r="P2" s="47"/>
      <c r="Q2" s="27" t="s">
        <v>48</v>
      </c>
      <c r="R2" s="28">
        <v>2.88</v>
      </c>
      <c r="S2" s="29">
        <v>3</v>
      </c>
      <c r="T2" s="27" t="s">
        <v>3</v>
      </c>
      <c r="U2" s="40">
        <v>29</v>
      </c>
      <c r="V2" s="40">
        <v>24</v>
      </c>
      <c r="W2" s="40">
        <v>18</v>
      </c>
      <c r="X2" s="30">
        <v>4.5</v>
      </c>
      <c r="Y2" s="31">
        <v>8</v>
      </c>
      <c r="Z2" s="45">
        <f t="shared" ref="Z2" si="0">IF(U2="","",U2*V2*W2/1000000)</f>
        <v>1.2527999999999999E-2</v>
      </c>
      <c r="AA2" s="32">
        <f>IF(Y2="","",67/Z2*Y2)</f>
        <v>42784</v>
      </c>
      <c r="AB2" s="27">
        <v>2500</v>
      </c>
      <c r="AC2" s="33">
        <f>IF(ISERROR(AB2/AA2),"",AB2/AA2)</f>
        <v>0.06</v>
      </c>
      <c r="AD2" s="27" t="s">
        <v>56</v>
      </c>
      <c r="AE2" s="34">
        <v>0.48799999999999999</v>
      </c>
      <c r="AF2" s="33">
        <f t="shared" ref="AF2" si="1">IF(ISERROR(S2*AE2),"",S2*AE2)</f>
        <v>1.46</v>
      </c>
      <c r="AG2" s="33">
        <f>IF(ISERROR(S2+AC2+AF2),"",S2+AC2+AF2)</f>
        <v>4.5199999999999996</v>
      </c>
      <c r="AH2" s="34">
        <v>0.1</v>
      </c>
      <c r="AI2" s="33">
        <f t="shared" ref="AI2" si="2">IF(ISERROR(AT2*AH2),"",AT2*AH2)</f>
        <v>1.1000000000000001</v>
      </c>
      <c r="AJ2" s="34">
        <v>0.1</v>
      </c>
      <c r="AK2" s="33">
        <f t="shared" ref="AK2" si="3">IF(ISERROR(AT2*AJ2),"",AT2*AJ2)</f>
        <v>1.1000000000000001</v>
      </c>
      <c r="AL2" s="34">
        <v>0.1</v>
      </c>
      <c r="AM2" s="33">
        <f t="shared" ref="AM2" si="4">IF(ISERROR(AT2*AL2),"",AT2*AL2)</f>
        <v>1.1000000000000001</v>
      </c>
      <c r="AN2" s="33">
        <f>IF((AU2-AT2)&lt;1.5,1.5-(AU2-AT2),0)</f>
        <v>0.95</v>
      </c>
      <c r="AO2" s="34">
        <v>8.43E-2</v>
      </c>
      <c r="AP2" s="33">
        <f>IF(ISERROR(AT2*AO2),"",AT2*AO2)</f>
        <v>0.92</v>
      </c>
      <c r="AQ2" s="33">
        <f t="shared" ref="AQ2" si="5">IF(ISERROR(AI2+AK2+AM2+AN2+AP2),"",AI2+AK2+AM2+AN2+AP2)</f>
        <v>5.17</v>
      </c>
      <c r="AR2" s="33">
        <f t="shared" ref="AR2" si="6">IF(ISERROR(AG2+AQ2),"",AG2+AQ2)</f>
        <v>9.69</v>
      </c>
      <c r="AS2" s="35">
        <f>IF(ISERROR((AT2-AR2)/AT2),"",(AT2-AR2)/AT2)</f>
        <v>0.11509999999999999</v>
      </c>
      <c r="AT2" s="36">
        <v>10.95</v>
      </c>
      <c r="AU2" s="33">
        <v>11.5</v>
      </c>
      <c r="AV2" s="36">
        <v>22.99</v>
      </c>
      <c r="AW2" s="35">
        <f>IF(ISERROR((AV2-AU2)/AV2),"",(AV2-AU2)/AV2)</f>
        <v>0.49980000000000002</v>
      </c>
      <c r="AX2" s="37"/>
    </row>
  </sheetData>
  <sheetProtection insertRows="0" deleteRows="0" sort="0"/>
  <protectedRanges>
    <protectedRange sqref="AT1 AO1 A3:J199 G2:I2 L3:AX199 L2:N2 Q2:AX2 A2:E2" name="Range1"/>
    <protectedRange sqref="K3:K210" name="Range1_1"/>
    <protectedRange sqref="F2" name="Range1_5"/>
    <protectedRange sqref="J2:K2" name="Range1_3"/>
    <protectedRange sqref="O2:P2" name="Range1_2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2F771-F39E-462F-B199-73527ACC5556}">
          <x14:formula1>
            <xm:f>#REF!</xm:f>
          </x14:formula1>
          <xm:sqref>D2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2026-06-17T02:54:58Z</dcterms:modified>
</cp:coreProperties>
</file>