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/>
  <fileRecoveryPr dataExtractLoad="1"/>
</workbook>
</file>

<file path=xl/calcChain.xml><?xml version="1.0" encoding="utf-8"?>
<calcChain xmlns="http://schemas.openxmlformats.org/spreadsheetml/2006/main">
  <c r="AP4" i="5" l="1"/>
  <c r="BL4" i="5"/>
  <c r="AD4" i="5"/>
  <c r="AF4" i="5" s="1"/>
  <c r="AH4" i="5" s="1"/>
  <c r="BL3" i="5"/>
  <c r="AX3" i="5"/>
  <c r="AD3" i="5"/>
  <c r="AF3" i="5" s="1"/>
  <c r="AH3" i="5" s="1"/>
  <c r="BL2" i="5"/>
  <c r="AN2" i="5"/>
  <c r="AX2" i="5"/>
  <c r="AD2" i="5"/>
  <c r="AF2" i="5" s="1"/>
  <c r="AH2" i="5" s="1"/>
  <c r="AK2" i="5" l="1"/>
  <c r="AL2" i="5" s="1"/>
  <c r="BH4" i="5"/>
  <c r="AU4" i="5"/>
  <c r="AK4" i="5"/>
  <c r="BF4" i="5" s="1"/>
  <c r="BI4" i="5" s="1"/>
  <c r="BN2" i="5"/>
  <c r="BA2" i="5"/>
  <c r="AP2" i="5"/>
  <c r="AR4" i="5"/>
  <c r="AR2" i="5"/>
  <c r="BH2" i="5"/>
  <c r="AX4" i="5"/>
  <c r="BN4" i="5"/>
  <c r="BF2" i="5"/>
  <c r="BI2" i="5" s="1"/>
  <c r="AU2" i="5"/>
  <c r="AN4" i="5"/>
  <c r="BA4" i="5"/>
  <c r="AK3" i="5"/>
  <c r="BF3" i="5" s="1"/>
  <c r="BI3" i="5" s="1"/>
  <c r="BN3" i="5"/>
  <c r="BH3" i="5"/>
  <c r="AU3" i="5"/>
  <c r="AR3" i="5"/>
  <c r="AP3" i="5"/>
  <c r="AN3" i="5"/>
  <c r="BA3" i="5"/>
  <c r="BB2" i="5" l="1"/>
  <c r="BC2" i="5" s="1"/>
  <c r="BM2" i="5" s="1"/>
  <c r="AL3" i="5"/>
  <c r="AL4" i="5"/>
  <c r="BB4" i="5"/>
  <c r="BC4" i="5" s="1"/>
  <c r="BM4" i="5" s="1"/>
  <c r="BB3" i="5"/>
  <c r="BC3" i="5" s="1"/>
  <c r="BD4" i="5" l="1"/>
  <c r="BD2" i="5"/>
  <c r="BM3" i="5"/>
  <c r="BD3" i="5"/>
</calcChain>
</file>

<file path=xl/sharedStrings.xml><?xml version="1.0" encoding="utf-8"?>
<sst xmlns="http://schemas.openxmlformats.org/spreadsheetml/2006/main" count="115" uniqueCount="90">
  <si>
    <t>Brand</t>
  </si>
  <si>
    <t>Package Type</t>
  </si>
  <si>
    <t>Licensor</t>
  </si>
  <si>
    <t>China</t>
  </si>
  <si>
    <t>Normal</t>
  </si>
  <si>
    <t>Ningbo,China</t>
  </si>
  <si>
    <t>Bath Rug</t>
  </si>
  <si>
    <t>宁波中天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</si>
  <si>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</si>
  <si>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</si>
  <si>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</si>
  <si>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</si>
  <si>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</si>
  <si>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</si>
  <si>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</si>
  <si>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</si>
  <si>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</si>
  <si>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</si>
  <si>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</si>
  <si>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</si>
  <si>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</si>
  <si>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</si>
  <si>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</si>
  <si>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</si>
  <si>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</si>
  <si>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</si>
  <si>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</si>
  <si>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</si>
  <si>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</si>
  <si>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</si>
  <si>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</si>
  <si>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</si>
  <si>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</si>
  <si>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</si>
  <si>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</si>
  <si>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</si>
  <si>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</si>
  <si>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</si>
  <si>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</si>
  <si>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</si>
  <si>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</si>
  <si>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</si>
  <si>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</si>
  <si>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</si>
  <si>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</si>
  <si>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</si>
  <si>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</si>
  <si>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</si>
  <si>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</si>
  <si>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</si>
  <si>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</si>
  <si>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</si>
  <si>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</si>
  <si>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</si>
  <si>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</si>
  <si>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</si>
  <si>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</si>
  <si>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</si>
  <si>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</si>
  <si>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</si>
  <si>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</si>
  <si>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</si>
  <si>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</si>
  <si>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</si>
  <si>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</si>
  <si>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</si>
  <si>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</si>
  <si>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</si>
  <si>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</si>
  <si>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</si>
  <si>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</si>
  <si>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</si>
  <si>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</si>
  <si>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</si>
  <si>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</si>
  <si>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Each pc with U-card, 3pcs/inner bag, 24pcs/ctn</t>
  </si>
  <si>
    <t>Ombre Noodle rug</t>
  </si>
  <si>
    <t>100% Poly Chenille
hot melt adhesive backing
brushed fabric binding
1300gsm
17x27"(43x68.5cm)</t>
    <phoneticPr fontId="0" type="Hiragana"/>
  </si>
  <si>
    <t>poly chenille</t>
    <phoneticPr fontId="0" type="Hiragana"/>
  </si>
  <si>
    <t>17x27"(43x68.5cm)</t>
    <phoneticPr fontId="0" type="Hiragana"/>
  </si>
  <si>
    <t>piece</t>
    <phoneticPr fontId="0" type="Hiragana"/>
  </si>
  <si>
    <t>5703.39.2030</t>
  </si>
  <si>
    <t>100% Polyester Ombre Noodle rug</t>
    <phoneticPr fontId="0" type="Hiragana"/>
  </si>
  <si>
    <t xml:space="preserve">Blue </t>
    <phoneticPr fontId="0" type="Hiragana"/>
  </si>
  <si>
    <t>Grey</t>
    <phoneticPr fontId="0" type="Hiragana"/>
  </si>
  <si>
    <t>Blush</t>
    <phoneticPr fontId="0" type="Hiragana"/>
  </si>
  <si>
    <t>Ombre Noodle rug</t>
    <phoneticPr fontId="0" type="Hiragana"/>
  </si>
  <si>
    <t>FD72-584</t>
    <phoneticPr fontId="0" type="Hiragana"/>
  </si>
  <si>
    <t>FD72-585</t>
  </si>
  <si>
    <t>FD72-586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</si>
</sst>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0" formatCode="_([$$-409]* #,##0.00_);_([$$-409]* \(#,##0.00\);_([$$-409]* &quot;-&quot;??_);_(@_)"/>
  </numFmts>
  <fonts count="15">
    <font>
      <sz val="11"/>
      <name val="Calibri"/>
    </font>
    <font>
      <sz val="11"/>
      <color theme="1"/>
      <name val="宋体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11"/>
      <color rgb="FFFA7D00"/>
      <name val="宋体"/>
      <family val="2"/>
      <scheme val="minor"/>
    </font>
    <font>
      <sz val="11"/>
      <color theme="1"/>
      <name val="新細明體"/>
      <family val="1"/>
      <charset val="136"/>
    </font>
    <font>
      <sz val="11"/>
      <color rgb="FF3F3F76"/>
      <name val="宋体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19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90" fontId="11" fillId="10" borderId="3" applyNumberFormat="0" applyAlignment="0" applyProtection="0"/>
    <xf numFmtId="0" fontId="1" fillId="0" borderId="0"/>
    <xf numFmtId="190" fontId="4" fillId="0" borderId="0"/>
    <xf numFmtId="190" fontId="12" fillId="0" borderId="0"/>
    <xf numFmtId="190" fontId="13" fillId="9" borderId="3" applyNumberFormat="0" applyAlignment="0" applyProtection="0"/>
    <xf numFmtId="190" fontId="1" fillId="0" borderId="0"/>
    <xf numFmtId="190" fontId="8" fillId="0" borderId="0"/>
    <xf numFmtId="177" fontId="8" fillId="0" borderId="0" applyFont="0" applyFill="0" applyBorder="0" applyAlignment="0" applyProtection="0"/>
    <xf numFmtId="0" fontId="8" fillId="0" borderId="0"/>
    <xf numFmtId="0" fontId="3" fillId="0" borderId="0"/>
    <xf numFmtId="44" fontId="8" fillId="0" borderId="0" applyFont="0" applyFill="0" applyBorder="0" applyAlignment="0" applyProtection="0"/>
    <xf numFmtId="0" fontId="4" fillId="0" borderId="0"/>
    <xf numFmtId="177" fontId="9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10" fontId="0" fillId="2" borderId="1" xfId="5" applyNumberFormat="1" applyFont="1" applyFill="1" applyBorder="1" applyAlignme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4" applyFont="1" applyFill="1" applyBorder="1" applyAlignment="1">
      <alignment horizontal="center"/>
    </xf>
    <xf numFmtId="178" fontId="2" fillId="4" borderId="2" xfId="0" applyNumberFormat="1" applyFont="1" applyFill="1" applyBorder="1" applyAlignment="1">
      <alignment horizontal="center"/>
    </xf>
    <xf numFmtId="178" fontId="2" fillId="7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88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89" fontId="7" fillId="0" borderId="1" xfId="1" applyNumberFormat="1" applyFont="1" applyBorder="1" applyAlignment="1"/>
    <xf numFmtId="2" fontId="5" fillId="0" borderId="1" xfId="1" applyNumberFormat="1" applyFont="1" applyBorder="1" applyAlignment="1"/>
    <xf numFmtId="1" fontId="7" fillId="0" borderId="1" xfId="1" applyNumberFormat="1" applyFont="1" applyBorder="1" applyAlignment="1"/>
    <xf numFmtId="178" fontId="7" fillId="0" borderId="1" xfId="1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78" fontId="7" fillId="6" borderId="1" xfId="1" applyNumberFormat="1" applyFont="1" applyFill="1" applyBorder="1" applyAlignment="1"/>
    <xf numFmtId="178" fontId="5" fillId="0" borderId="1" xfId="1" applyNumberFormat="1" applyFont="1" applyBorder="1" applyAlignment="1"/>
    <xf numFmtId="178" fontId="7" fillId="3" borderId="1" xfId="1" applyNumberFormat="1" applyFont="1" applyFill="1" applyBorder="1" applyAlignment="1"/>
    <xf numFmtId="10" fontId="7" fillId="3" borderId="1" xfId="1" applyNumberFormat="1" applyFont="1" applyFill="1" applyBorder="1" applyAlignment="1"/>
    <xf numFmtId="178" fontId="5" fillId="8" borderId="1" xfId="1" applyNumberFormat="1" applyFont="1" applyFill="1" applyBorder="1" applyAlignment="1"/>
    <xf numFmtId="178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0" fillId="0" borderId="0" xfId="0" applyAlignment="1"/>
    <xf numFmtId="190" fontId="14" fillId="0" borderId="1" xfId="19" applyFont="1" applyBorder="1" applyAlignment="1">
      <alignment horizontal="center" vertical="center"/>
    </xf>
    <xf numFmtId="0" fontId="0" fillId="0" borderId="1" xfId="0" applyBorder="1" applyAlignment="1"/>
    <xf numFmtId="0" fontId="3" fillId="0" borderId="1" xfId="0" applyFont="1" applyBorder="1" applyAlignment="1"/>
    <xf numFmtId="0" fontId="3" fillId="0" borderId="1" xfId="4" applyBorder="1" applyAlignment="1"/>
    <xf numFmtId="0" fontId="4" fillId="6" borderId="1" xfId="0" applyFont="1" applyFill="1" applyBorder="1" applyAlignment="1"/>
    <xf numFmtId="49" fontId="0" fillId="0" borderId="1" xfId="0" applyNumberFormat="1" applyBorder="1" applyAlignment="1"/>
    <xf numFmtId="184" fontId="0" fillId="0" borderId="2" xfId="0" applyNumberFormat="1" applyBorder="1" applyAlignment="1"/>
    <xf numFmtId="188" fontId="0" fillId="0" borderId="1" xfId="0" applyNumberFormat="1" applyBorder="1" applyAlignment="1"/>
    <xf numFmtId="2" fontId="0" fillId="0" borderId="1" xfId="0" applyNumberFormat="1" applyBorder="1" applyAlignment="1"/>
    <xf numFmtId="1" fontId="0" fillId="0" borderId="1" xfId="0" applyNumberFormat="1" applyBorder="1" applyAlignment="1"/>
    <xf numFmtId="189" fontId="0" fillId="2" borderId="1" xfId="0" applyNumberFormat="1" applyFill="1" applyBorder="1" applyAlignment="1"/>
    <xf numFmtId="1" fontId="0" fillId="2" borderId="1" xfId="0" applyNumberFormat="1" applyFill="1" applyBorder="1" applyAlignment="1"/>
    <xf numFmtId="3" fontId="0" fillId="0" borderId="1" xfId="0" applyNumberFormat="1" applyBorder="1" applyAlignment="1"/>
    <xf numFmtId="178" fontId="0" fillId="2" borderId="1" xfId="0" applyNumberFormat="1" applyFill="1" applyBorder="1" applyAlignment="1"/>
    <xf numFmtId="181" fontId="0" fillId="0" borderId="1" xfId="0" applyNumberFormat="1" applyBorder="1" applyAlignment="1"/>
    <xf numFmtId="10" fontId="0" fillId="0" borderId="1" xfId="0" applyNumberFormat="1" applyBorder="1" applyAlignment="1"/>
    <xf numFmtId="178" fontId="0" fillId="0" borderId="1" xfId="0" applyNumberFormat="1" applyBorder="1" applyAlignment="1"/>
    <xf numFmtId="180" fontId="0" fillId="0" borderId="1" xfId="0" applyNumberFormat="1" applyBorder="1" applyAlignment="1"/>
    <xf numFmtId="3" fontId="0" fillId="2" borderId="1" xfId="0" applyNumberFormat="1" applyFill="1" applyBorder="1" applyAlignment="1"/>
  </cellXfs>
  <cellStyles count="30">
    <cellStyle name="Calculation 2" xfId="17"/>
    <cellStyle name="Comma 5" xfId="6"/>
    <cellStyle name="Comma 6" xfId="29"/>
    <cellStyle name="Currency 11" xfId="14"/>
    <cellStyle name="Currency 15" xfId="8"/>
    <cellStyle name="Input 2" xfId="21"/>
    <cellStyle name="Normal 2" xfId="4"/>
    <cellStyle name="Normal 2 18 2" xfId="1"/>
    <cellStyle name="Normal 2 2" xfId="20"/>
    <cellStyle name="Normal 2 31" xfId="10"/>
    <cellStyle name="Normal 2 31 2" xfId="25"/>
    <cellStyle name="Normal 22 2" xfId="22"/>
    <cellStyle name="Normal 39 4" xfId="18"/>
    <cellStyle name="Normal 41" xfId="13"/>
    <cellStyle name="Normal 65" xfId="9"/>
    <cellStyle name="Normal 67" xfId="11"/>
    <cellStyle name="Percent 10" xfId="15"/>
    <cellStyle name="Percent 2" xfId="5"/>
    <cellStyle name="Style 1" xfId="3"/>
    <cellStyle name="Style 1 2" xfId="7"/>
    <cellStyle name="Style 1 2 2" xfId="28"/>
    <cellStyle name="百分比 2" xfId="16"/>
    <cellStyle name="常规" xfId="0" builtinId="0"/>
    <cellStyle name="常规 2" xfId="23"/>
    <cellStyle name="常规 2 10" xfId="26"/>
    <cellStyle name="货币 2" xfId="27"/>
    <cellStyle name="千位分隔 2" xfId="24"/>
    <cellStyle name="样式 1" xfId="19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38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36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35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2"/>
  <sheetViews>
    <sheetView tabSelected="1" workbookViewId="0">
      <selection activeCell="BF11" sqref="BF11"/>
    </sheetView>
  </sheetViews>
  <sheetFormatPr defaultRowHeight="13.5"/>
  <cols>
    <col min="11" max="11" width="15.28515625" bestFit="1" customWidth="1"/>
    <col min="12" max="12" width="19.140625" bestFit="1" customWidth="1"/>
    <col min="19" max="19" width="19" bestFit="1" customWidth="1"/>
    <col min="20" max="20" width="14.7109375" bestFit="1" customWidth="1"/>
    <col min="21" max="21" width="46.140625" bestFit="1" customWidth="1"/>
    <col min="57" max="57" width="13.140625" bestFit="1" customWidth="1"/>
    <col min="58" max="58" width="29.140625" bestFit="1" customWidth="1"/>
    <col min="59" max="59" width="22.7109375" bestFit="1" customWidth="1"/>
    <col min="60" max="60" width="17" bestFit="1" customWidth="1"/>
    <col min="61" max="61" width="34.5703125" bestFit="1" customWidth="1"/>
  </cols>
  <sheetData>
    <row r="1" spans="1:70" s="28" customFormat="1" ht="15">
      <c r="A1" s="3" t="s">
        <v>8</v>
      </c>
      <c r="B1" s="3" t="s">
        <v>9</v>
      </c>
      <c r="C1" s="4" t="s">
        <v>10</v>
      </c>
      <c r="D1" s="5" t="s">
        <v>0</v>
      </c>
      <c r="E1" s="5" t="s">
        <v>2</v>
      </c>
      <c r="F1" s="6" t="s">
        <v>11</v>
      </c>
      <c r="G1" s="4" t="s">
        <v>12</v>
      </c>
      <c r="H1" s="7" t="s">
        <v>13</v>
      </c>
      <c r="I1" s="8" t="s">
        <v>14</v>
      </c>
      <c r="J1" s="7" t="s">
        <v>15</v>
      </c>
      <c r="K1" s="8" t="s">
        <v>74</v>
      </c>
      <c r="L1" s="7" t="s">
        <v>16</v>
      </c>
      <c r="M1" s="7" t="s">
        <v>17</v>
      </c>
      <c r="N1" s="4" t="s">
        <v>18</v>
      </c>
      <c r="O1" s="4" t="s">
        <v>19</v>
      </c>
      <c r="P1" s="4" t="s">
        <v>20</v>
      </c>
      <c r="Q1" s="8" t="s">
        <v>21</v>
      </c>
      <c r="R1" s="9" t="s">
        <v>62</v>
      </c>
      <c r="S1" s="10" t="s">
        <v>63</v>
      </c>
      <c r="T1" s="11" t="s">
        <v>1</v>
      </c>
      <c r="U1" s="3" t="s">
        <v>40</v>
      </c>
      <c r="V1" s="12" t="s">
        <v>46</v>
      </c>
      <c r="W1" s="12" t="s">
        <v>47</v>
      </c>
      <c r="X1" s="12" t="s">
        <v>48</v>
      </c>
      <c r="Y1" s="12" t="s">
        <v>22</v>
      </c>
      <c r="Z1" s="12" t="s">
        <v>23</v>
      </c>
      <c r="AA1" s="12" t="s">
        <v>24</v>
      </c>
      <c r="AB1" s="13" t="s">
        <v>25</v>
      </c>
      <c r="AC1" s="14" t="s">
        <v>26</v>
      </c>
      <c r="AD1" s="15" t="s">
        <v>27</v>
      </c>
      <c r="AE1" s="16" t="s">
        <v>41</v>
      </c>
      <c r="AF1" s="17" t="s">
        <v>28</v>
      </c>
      <c r="AG1" s="3" t="s">
        <v>29</v>
      </c>
      <c r="AH1" s="18" t="s">
        <v>30</v>
      </c>
      <c r="AI1" s="3" t="s">
        <v>31</v>
      </c>
      <c r="AJ1" s="19" t="s">
        <v>32</v>
      </c>
      <c r="AK1" s="20" t="s">
        <v>33</v>
      </c>
      <c r="AL1" s="18" t="s">
        <v>34</v>
      </c>
      <c r="AM1" s="19" t="s">
        <v>65</v>
      </c>
      <c r="AN1" s="18" t="s">
        <v>66</v>
      </c>
      <c r="AO1" s="19" t="s">
        <v>67</v>
      </c>
      <c r="AP1" s="18" t="s">
        <v>68</v>
      </c>
      <c r="AQ1" s="19" t="s">
        <v>69</v>
      </c>
      <c r="AR1" s="18" t="s">
        <v>70</v>
      </c>
      <c r="AS1" s="21" t="s">
        <v>49</v>
      </c>
      <c r="AT1" s="19" t="s">
        <v>50</v>
      </c>
      <c r="AU1" s="18" t="s">
        <v>51</v>
      </c>
      <c r="AV1" s="21" t="s">
        <v>52</v>
      </c>
      <c r="AW1" s="19" t="s">
        <v>53</v>
      </c>
      <c r="AX1" s="18" t="s">
        <v>54</v>
      </c>
      <c r="AY1" s="21" t="s">
        <v>71</v>
      </c>
      <c r="AZ1" s="19" t="s">
        <v>72</v>
      </c>
      <c r="BA1" s="18" t="s">
        <v>73</v>
      </c>
      <c r="BB1" s="18" t="s">
        <v>35</v>
      </c>
      <c r="BC1" s="22" t="s">
        <v>55</v>
      </c>
      <c r="BD1" s="23" t="s">
        <v>61</v>
      </c>
      <c r="BE1" s="24" t="s">
        <v>56</v>
      </c>
      <c r="BF1" s="23" t="s">
        <v>57</v>
      </c>
      <c r="BG1" s="25" t="s">
        <v>36</v>
      </c>
      <c r="BH1" s="23" t="s">
        <v>37</v>
      </c>
      <c r="BI1" s="23" t="s">
        <v>64</v>
      </c>
      <c r="BJ1" s="3" t="s">
        <v>58</v>
      </c>
      <c r="BK1" s="13" t="s">
        <v>60</v>
      </c>
      <c r="BL1" s="18" t="s">
        <v>59</v>
      </c>
      <c r="BM1" s="18" t="s">
        <v>38</v>
      </c>
      <c r="BN1" s="18" t="s">
        <v>39</v>
      </c>
      <c r="BO1" s="26" t="s">
        <v>45</v>
      </c>
      <c r="BP1" s="27" t="s">
        <v>42</v>
      </c>
      <c r="BQ1" s="27" t="s">
        <v>43</v>
      </c>
      <c r="BR1" s="27" t="s">
        <v>44</v>
      </c>
    </row>
    <row r="2" spans="1:70" s="28" customFormat="1" ht="15">
      <c r="A2" s="1">
        <v>1</v>
      </c>
      <c r="B2" s="29"/>
      <c r="C2" s="30"/>
      <c r="D2" s="30"/>
      <c r="E2" s="30"/>
      <c r="F2" s="30" t="s">
        <v>6</v>
      </c>
      <c r="G2" s="31"/>
      <c r="H2" s="31" t="s">
        <v>82</v>
      </c>
      <c r="I2" s="31" t="s">
        <v>86</v>
      </c>
      <c r="J2" s="31" t="s">
        <v>77</v>
      </c>
      <c r="K2" s="32" t="s">
        <v>78</v>
      </c>
      <c r="L2" s="31" t="s">
        <v>79</v>
      </c>
      <c r="M2" s="31" t="s">
        <v>83</v>
      </c>
      <c r="N2" s="30"/>
      <c r="O2" s="33" t="s">
        <v>87</v>
      </c>
      <c r="P2" s="34"/>
      <c r="Q2" s="31" t="s">
        <v>80</v>
      </c>
      <c r="R2" s="35"/>
      <c r="S2">
        <v>1.65</v>
      </c>
      <c r="T2" s="30" t="s">
        <v>4</v>
      </c>
      <c r="U2" s="30" t="s">
        <v>75</v>
      </c>
      <c r="V2" s="36"/>
      <c r="W2" s="36"/>
      <c r="X2" s="36"/>
      <c r="Y2" s="36">
        <v>70.5</v>
      </c>
      <c r="Z2" s="36">
        <v>45</v>
      </c>
      <c r="AA2" s="36">
        <v>32</v>
      </c>
      <c r="AB2" s="37"/>
      <c r="AC2" s="38">
        <v>24</v>
      </c>
      <c r="AD2" s="39">
        <f>IF(Y2="","",Y2*Z2*AA2/1000000)</f>
        <v>0.10152</v>
      </c>
      <c r="AE2" s="37">
        <v>63</v>
      </c>
      <c r="AF2" s="40">
        <f>IF(AC2="","",AE2/AD2*AC2)</f>
        <v>14893.617021276596</v>
      </c>
      <c r="AG2" s="41">
        <v>3800</v>
      </c>
      <c r="AH2" s="42">
        <f>IF(ISERROR(AG2/AF2),"",AG2/AF2)</f>
        <v>0.25514285714285717</v>
      </c>
      <c r="AI2" s="30" t="s">
        <v>81</v>
      </c>
      <c r="AJ2" s="43">
        <v>0.41</v>
      </c>
      <c r="AK2" s="42">
        <f>IF(ISERROR(BE2*AJ2),"",BE2*AJ2)</f>
        <v>0.7871999999999999</v>
      </c>
      <c r="AL2" s="42" t="str">
        <f>IF(ISERROR(#REF!+AH2+AK2),"",#REF!+AH2+AK2)</f>
        <v/>
      </c>
      <c r="AM2" s="44">
        <v>0</v>
      </c>
      <c r="AN2" s="42">
        <f>IF(ISERROR(BE2*AM2),"",BE2*AM2)</f>
        <v>0</v>
      </c>
      <c r="AO2" s="44">
        <v>0</v>
      </c>
      <c r="AP2" s="42">
        <f>IF(ISERROR(BE2*AO2),"",BE2*AO2)</f>
        <v>0</v>
      </c>
      <c r="AQ2" s="44">
        <v>0</v>
      </c>
      <c r="AR2" s="42">
        <f>IF(ISERROR(BE2*AQ2),"",BE2*AQ2)</f>
        <v>0</v>
      </c>
      <c r="AS2" s="45"/>
      <c r="AT2" s="44">
        <v>0</v>
      </c>
      <c r="AU2" s="42">
        <f>IF(ISERROR(BE2*AT2),"",BE2*AT2)</f>
        <v>0</v>
      </c>
      <c r="AV2" s="45"/>
      <c r="AW2" s="44">
        <v>0.02</v>
      </c>
      <c r="AX2" s="42">
        <f>IF(ISERROR(BE2*AW2),"",BE2*AW2)</f>
        <v>3.8399999999999997E-2</v>
      </c>
      <c r="AY2" s="45"/>
      <c r="AZ2" s="44">
        <v>0</v>
      </c>
      <c r="BA2" s="42">
        <f>IF(ISERROR(BE2*AZ2),"",BE2*AZ2)</f>
        <v>0</v>
      </c>
      <c r="BB2" s="42">
        <f>IF(ISERROR(AN2++AP2+AR2+AU2+AX2+BA2),"",AN2++AP2+AR2+AU2+AX2+BA2)</f>
        <v>3.8399999999999997E-2</v>
      </c>
      <c r="BC2" s="42" t="str">
        <f>IF(ISERROR(#REF!+BB2),"",#REF!+BB2)</f>
        <v/>
      </c>
      <c r="BD2" s="2" t="str">
        <f>IF(ISERROR((BE2-BC2)/BE2),"",(BE2-BC2)/BE2)</f>
        <v/>
      </c>
      <c r="BE2" s="45">
        <v>1.92</v>
      </c>
      <c r="BF2" s="42">
        <f>IF(ISERROR(AH2+AK2+BE2),"",AH2+AK2+BE2)</f>
        <v>2.9623428571428567</v>
      </c>
      <c r="BG2" s="45">
        <v>8.4499999999999993</v>
      </c>
      <c r="BH2" s="2">
        <f>IF(ISERROR((BG2-BE2)/BG2),"",(BG2-BE2)/BG2)</f>
        <v>0.77278106508875744</v>
      </c>
      <c r="BI2" s="2">
        <f>IF(ISERROR((BG2-BF2)/BG2),"",(BG2-BF2)/BG2)</f>
        <v>0.64942688081149624</v>
      </c>
      <c r="BJ2" s="46"/>
      <c r="BK2" s="37"/>
      <c r="BL2" s="47">
        <f>IF(ISERROR(BJ2*BK2),"",BJ2*BK2)</f>
        <v>0</v>
      </c>
      <c r="BM2" s="42" t="str">
        <f>IF(ISERROR(BC2*BL2),"",BC2*BL2)</f>
        <v/>
      </c>
      <c r="BN2" s="42">
        <f>IF(ISERROR(BE2*BL2),"",BE2*BL2)</f>
        <v>0</v>
      </c>
      <c r="BO2" s="30"/>
      <c r="BP2" s="28" t="s">
        <v>5</v>
      </c>
      <c r="BQ2" s="28" t="s">
        <v>3</v>
      </c>
      <c r="BR2" s="28" t="s">
        <v>7</v>
      </c>
    </row>
    <row r="3" spans="1:70" s="28" customFormat="1" ht="15">
      <c r="A3" s="1">
        <v>2</v>
      </c>
      <c r="B3" s="29"/>
      <c r="C3" s="30"/>
      <c r="D3" s="30"/>
      <c r="E3" s="30"/>
      <c r="F3" s="30" t="s">
        <v>6</v>
      </c>
      <c r="G3" s="31"/>
      <c r="H3" s="31" t="s">
        <v>82</v>
      </c>
      <c r="I3" s="30" t="s">
        <v>76</v>
      </c>
      <c r="J3" s="31" t="s">
        <v>77</v>
      </c>
      <c r="K3" s="32" t="s">
        <v>78</v>
      </c>
      <c r="L3" s="31" t="s">
        <v>79</v>
      </c>
      <c r="M3" s="31" t="s">
        <v>84</v>
      </c>
      <c r="N3" s="30"/>
      <c r="O3" s="33" t="s">
        <v>88</v>
      </c>
      <c r="P3" s="34"/>
      <c r="Q3" s="31" t="s">
        <v>80</v>
      </c>
      <c r="R3" s="35"/>
      <c r="S3">
        <v>2.02</v>
      </c>
      <c r="T3" s="30" t="s">
        <v>4</v>
      </c>
      <c r="U3" s="30" t="s">
        <v>75</v>
      </c>
      <c r="V3" s="36"/>
      <c r="W3" s="36"/>
      <c r="X3" s="36"/>
      <c r="Y3" s="36">
        <v>70.5</v>
      </c>
      <c r="Z3" s="36">
        <v>45</v>
      </c>
      <c r="AA3" s="36">
        <v>32</v>
      </c>
      <c r="AB3" s="37"/>
      <c r="AC3" s="38">
        <v>24</v>
      </c>
      <c r="AD3" s="39">
        <f>IF(Y3="","",Y3*Z3*AA3/1000000)</f>
        <v>0.10152</v>
      </c>
      <c r="AE3" s="37">
        <v>63</v>
      </c>
      <c r="AF3" s="40">
        <f>IF(AC3="","",AE3/AD3*AC3)</f>
        <v>14893.617021276596</v>
      </c>
      <c r="AG3" s="41">
        <v>3800</v>
      </c>
      <c r="AH3" s="42">
        <f>IF(ISERROR(AG3/AF3),"",AG3/AF3)</f>
        <v>0.25514285714285717</v>
      </c>
      <c r="AI3" s="30" t="s">
        <v>81</v>
      </c>
      <c r="AJ3" s="43">
        <v>0.41</v>
      </c>
      <c r="AK3" s="42">
        <f>IF(ISERROR(BE3*AJ3),"",BE3*AJ3)</f>
        <v>1.0824</v>
      </c>
      <c r="AL3" s="42" t="str">
        <f>IF(ISERROR(#REF!+AH3+AK3),"",#REF!+AH3+AK3)</f>
        <v/>
      </c>
      <c r="AM3" s="44">
        <v>0</v>
      </c>
      <c r="AN3" s="42">
        <f>IF(ISERROR(BE3*AM3),"",BE3*AM3)</f>
        <v>0</v>
      </c>
      <c r="AO3" s="44">
        <v>0</v>
      </c>
      <c r="AP3" s="42">
        <f>IF(ISERROR(BE3*AO3),"",BE3*AO3)</f>
        <v>0</v>
      </c>
      <c r="AQ3" s="44">
        <v>0</v>
      </c>
      <c r="AR3" s="42">
        <f>IF(ISERROR(BE3*AQ3),"",BE3*AQ3)</f>
        <v>0</v>
      </c>
      <c r="AS3" s="45"/>
      <c r="AT3" s="44">
        <v>0</v>
      </c>
      <c r="AU3" s="42">
        <f>IF(ISERROR(BE3*AT3),"",BE3*AT3)</f>
        <v>0</v>
      </c>
      <c r="AV3" s="45"/>
      <c r="AW3" s="44">
        <v>0.02</v>
      </c>
      <c r="AX3" s="42">
        <f>IF(ISERROR(BE3*AW3),"",BE3*AW3)</f>
        <v>5.2800000000000007E-2</v>
      </c>
      <c r="AY3" s="45"/>
      <c r="AZ3" s="44">
        <v>0</v>
      </c>
      <c r="BA3" s="42">
        <f>IF(ISERROR(BE3*AZ3),"",BE3*AZ3)</f>
        <v>0</v>
      </c>
      <c r="BB3" s="42">
        <f>IF(ISERROR(AN3++AP3+AR3+AU3+AX3+BA3),"",AN3++AP3+AR3+AU3+AX3+BA3)</f>
        <v>5.2800000000000007E-2</v>
      </c>
      <c r="BC3" s="42" t="str">
        <f>IF(ISERROR(#REF!+BB3),"",#REF!+BB3)</f>
        <v/>
      </c>
      <c r="BD3" s="2" t="str">
        <f>IF(ISERROR((BE3-BC3)/BE3),"",(BE3-BC3)/BE3)</f>
        <v/>
      </c>
      <c r="BE3" s="45">
        <v>2.64</v>
      </c>
      <c r="BF3" s="42">
        <f>IF(ISERROR(AH3+AK3+BE3),"",AH3+AK3+BE3)</f>
        <v>3.9775428571428573</v>
      </c>
      <c r="BG3" s="45">
        <v>8.4499999999999993</v>
      </c>
      <c r="BH3" s="2">
        <f>IF(ISERROR((BG3-BE3)/BG3),"",(BG3-BE3)/BG3)</f>
        <v>0.68757396449704133</v>
      </c>
      <c r="BI3" s="2">
        <f>IF(ISERROR((BG3-BF3)/BG3),"",(BG3-BF3)/BG3)</f>
        <v>0.52928486897717653</v>
      </c>
      <c r="BJ3" s="46"/>
      <c r="BK3" s="37"/>
      <c r="BL3" s="47">
        <f>IF(ISERROR(BJ3*BK3),"",BJ3*BK3)</f>
        <v>0</v>
      </c>
      <c r="BM3" s="42" t="str">
        <f>IF(ISERROR(BC3*BL3),"",BC3*BL3)</f>
        <v/>
      </c>
      <c r="BN3" s="42">
        <f>IF(ISERROR(BE3*BL3),"",BE3*BL3)</f>
        <v>0</v>
      </c>
      <c r="BO3" s="30"/>
      <c r="BP3" s="28" t="s">
        <v>5</v>
      </c>
      <c r="BQ3" s="28" t="s">
        <v>3</v>
      </c>
      <c r="BR3" s="28" t="s">
        <v>7</v>
      </c>
    </row>
    <row r="4" spans="1:70" s="28" customFormat="1" ht="15">
      <c r="A4" s="1">
        <v>3</v>
      </c>
      <c r="B4" s="29"/>
      <c r="C4" s="30"/>
      <c r="D4" s="30"/>
      <c r="E4" s="30"/>
      <c r="F4" s="30" t="s">
        <v>6</v>
      </c>
      <c r="G4" s="31"/>
      <c r="H4" s="31" t="s">
        <v>82</v>
      </c>
      <c r="I4" s="30" t="s">
        <v>76</v>
      </c>
      <c r="J4" s="31" t="s">
        <v>77</v>
      </c>
      <c r="K4" s="32" t="s">
        <v>78</v>
      </c>
      <c r="L4" s="31" t="s">
        <v>79</v>
      </c>
      <c r="M4" s="31" t="s">
        <v>85</v>
      </c>
      <c r="N4" s="30"/>
      <c r="O4" s="33" t="s">
        <v>89</v>
      </c>
      <c r="P4" s="34"/>
      <c r="Q4" s="31" t="s">
        <v>80</v>
      </c>
      <c r="R4" s="35"/>
      <c r="S4">
        <v>0</v>
      </c>
      <c r="T4" s="30" t="s">
        <v>4</v>
      </c>
      <c r="U4" s="30" t="s">
        <v>75</v>
      </c>
      <c r="V4" s="36"/>
      <c r="W4" s="36"/>
      <c r="X4" s="36"/>
      <c r="Y4" s="36">
        <v>70.5</v>
      </c>
      <c r="Z4" s="36">
        <v>45</v>
      </c>
      <c r="AA4" s="36">
        <v>32</v>
      </c>
      <c r="AB4" s="37"/>
      <c r="AC4" s="38">
        <v>24</v>
      </c>
      <c r="AD4" s="39">
        <f>IF(Y4="","",Y4*Z4*AA4/1000000)</f>
        <v>0.10152</v>
      </c>
      <c r="AE4" s="37">
        <v>63</v>
      </c>
      <c r="AF4" s="40">
        <f>IF(AC4="","",AE4/AD4*AC4)</f>
        <v>14893.617021276596</v>
      </c>
      <c r="AG4" s="41">
        <v>3800</v>
      </c>
      <c r="AH4" s="42">
        <f>IF(ISERROR(AG4/AF4),"",AG4/AF4)</f>
        <v>0.25514285714285717</v>
      </c>
      <c r="AI4" s="30" t="s">
        <v>81</v>
      </c>
      <c r="AJ4" s="43">
        <v>0.41</v>
      </c>
      <c r="AK4" s="42">
        <f>IF(ISERROR(BE4*AJ4),"",BE4*AJ4)</f>
        <v>0</v>
      </c>
      <c r="AL4" s="42" t="str">
        <f>IF(ISERROR(#REF!+AH4+AK4),"",#REF!+AH4+AK4)</f>
        <v/>
      </c>
      <c r="AM4" s="44">
        <v>0</v>
      </c>
      <c r="AN4" s="42">
        <f>IF(ISERROR(BE4*AM4),"",BE4*AM4)</f>
        <v>0</v>
      </c>
      <c r="AO4" s="44">
        <v>0</v>
      </c>
      <c r="AP4" s="42">
        <f>IF(ISERROR(BE4*AO4),"",BE4*AO4)</f>
        <v>0</v>
      </c>
      <c r="AQ4" s="44">
        <v>0</v>
      </c>
      <c r="AR4" s="42">
        <f>IF(ISERROR(BE4*AQ4),"",BE4*AQ4)</f>
        <v>0</v>
      </c>
      <c r="AS4" s="45"/>
      <c r="AT4" s="44">
        <v>0</v>
      </c>
      <c r="AU4" s="42">
        <f>IF(ISERROR(BE4*AT4),"",BE4*AT4)</f>
        <v>0</v>
      </c>
      <c r="AV4" s="45"/>
      <c r="AW4" s="44">
        <v>0.02</v>
      </c>
      <c r="AX4" s="42">
        <f>IF(ISERROR(BE4*AW4),"",BE4*AW4)</f>
        <v>0</v>
      </c>
      <c r="AY4" s="45"/>
      <c r="AZ4" s="44">
        <v>0</v>
      </c>
      <c r="BA4" s="42">
        <f>IF(ISERROR(BE4*AZ4),"",BE4*AZ4)</f>
        <v>0</v>
      </c>
      <c r="BB4" s="42">
        <f>IF(ISERROR(AN4++AP4+AR4+AU4+AX4+BA4),"",AN4++AP4+AR4+AU4+AX4+BA4)</f>
        <v>0</v>
      </c>
      <c r="BC4" s="42" t="str">
        <f>IF(ISERROR(#REF!+BB4),"",#REF!+BB4)</f>
        <v/>
      </c>
      <c r="BD4" s="2" t="str">
        <f>IF(ISERROR((BE4-BC4)/BE4),"",(BE4-BC4)/BE4)</f>
        <v/>
      </c>
      <c r="BE4" s="45">
        <v>0</v>
      </c>
      <c r="BF4" s="42">
        <f>IF(ISERROR(AH4+AK4+BE4),"",AH4+AK4+BE4)</f>
        <v>0.25514285714285717</v>
      </c>
      <c r="BG4" s="45">
        <v>8.4499999999999993</v>
      </c>
      <c r="BH4" s="2">
        <f>IF(ISERROR((BG4-BE4)/BG4),"",(BG4-BE4)/BG4)</f>
        <v>1</v>
      </c>
      <c r="BI4" s="2">
        <f>IF(ISERROR((BG4-BF4)/BG4),"",(BG4-BF4)/BG4)</f>
        <v>0.96980557903634823</v>
      </c>
      <c r="BJ4" s="46"/>
      <c r="BK4" s="37"/>
      <c r="BL4" s="47">
        <f>IF(ISERROR(BJ4*BK4),"",BJ4*BK4)</f>
        <v>0</v>
      </c>
      <c r="BM4" s="42" t="str">
        <f>IF(ISERROR(BC4*BL4),"",BC4*BL4)</f>
        <v/>
      </c>
      <c r="BN4" s="42">
        <f>IF(ISERROR(BE4*BL4),"",BE4*BL4)</f>
        <v>0</v>
      </c>
      <c r="BO4" s="30"/>
      <c r="BP4" s="28" t="s">
        <v>5</v>
      </c>
      <c r="BQ4" s="28" t="s">
        <v>3</v>
      </c>
      <c r="BR4" s="28" t="s">
        <v>7</v>
      </c>
    </row>
    <row r="5" spans="1:70" ht="15"/>
    <row r="6" spans="1:70" ht="15"/>
    <row r="7" spans="1:70" ht="15"/>
    <row r="8" spans="1:70" ht="15"/>
    <row r="9" spans="1:70" ht="15"/>
    <row r="10" spans="1:70" ht="15"/>
    <row r="11" spans="1:70" ht="15"/>
    <row r="12" spans="1:70" ht="15"/>
    <row r="13" spans="1:70" ht="15"/>
    <row r="14" spans="1:70" ht="15"/>
    <row r="15" spans="1:70" ht="15"/>
    <row r="16" spans="1:70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2026-06-18T08:02:34Z</dcterms:modified>
</cp:coreProperties>
</file>