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8D0D1FD-0959-41DB-9625-E3976D798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6" i="5"/>
  <c r="AR7" i="5"/>
  <c r="AR8" i="5"/>
  <c r="AR9" i="5"/>
  <c r="AR2" i="5"/>
  <c r="AO3" i="5"/>
  <c r="AO4" i="5"/>
  <c r="AO5" i="5"/>
  <c r="AO6" i="5"/>
  <c r="AO7" i="5"/>
  <c r="AO8" i="5"/>
  <c r="AO9" i="5"/>
  <c r="AO2" i="5"/>
  <c r="AL3" i="5" l="1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2" i="5"/>
  <c r="AS2" i="5" s="1"/>
  <c r="AY9" i="5"/>
  <c r="AJ9" i="5"/>
  <c r="AD9" i="5"/>
  <c r="AE9" i="5" s="1"/>
  <c r="AG9" i="5" s="1"/>
  <c r="AY8" i="5"/>
  <c r="AD8" i="5"/>
  <c r="AE8" i="5" s="1"/>
  <c r="AG8" i="5" s="1"/>
  <c r="AJ8" i="5"/>
  <c r="AY7" i="5"/>
  <c r="AD7" i="5"/>
  <c r="AE7" i="5" s="1"/>
  <c r="AG7" i="5" s="1"/>
  <c r="AJ7" i="5"/>
  <c r="AY6" i="5"/>
  <c r="AD6" i="5"/>
  <c r="AE6" i="5" s="1"/>
  <c r="AG6" i="5" s="1"/>
  <c r="AJ6" i="5"/>
  <c r="AY5" i="5"/>
  <c r="AD5" i="5"/>
  <c r="AE5" i="5" s="1"/>
  <c r="AG5" i="5" s="1"/>
  <c r="AJ5" i="5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5" i="5" l="1"/>
  <c r="AX5" i="5" s="1"/>
  <c r="AT7" i="5"/>
  <c r="AX7" i="5" s="1"/>
  <c r="AT9" i="5"/>
  <c r="AX9" i="5" s="1"/>
  <c r="AU7" i="5" l="1"/>
  <c r="AU9" i="5"/>
  <c r="AU5" i="5"/>
  <c r="AT4" i="5"/>
  <c r="AX4" i="5" s="1"/>
  <c r="AT8" i="5"/>
  <c r="AX8" i="5" s="1"/>
  <c r="AT6" i="5"/>
  <c r="AU6" i="5" s="1"/>
  <c r="AT3" i="5"/>
  <c r="AX3" i="5" s="1"/>
  <c r="AX6" i="5" l="1"/>
  <c r="AU8" i="5"/>
  <c r="AU3" i="5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<sst xmlns="http://schemas.openxmlformats.org/spreadsheetml/2006/main" count="147" uniqueCount="78">
  <si>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</si>
  <si>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</si>
  <si>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</si>
  <si>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</si>
  <si>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</si>
  <si>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</si>
  <si>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</si>
  <si>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</si>
  <si>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</si>
  <si>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</si>
  <si>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</si>
  <si>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</si>
  <si>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</si>
  <si>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</si>
  <si>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</si>
  <si>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</si>
  <si>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</si>
  <si>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</si>
  <si>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</si>
  <si>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</si>
  <si>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</si>
  <si>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</si>
  <si>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</si>
  <si>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</si>
  <si>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</si>
  <si>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</si>
  <si>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</si>
  <si>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</si>
  <si>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</si>
  <si>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</si>
  <si>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</si>
  <si>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</si>
  <si>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</si>
  <si>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</si>
  <si>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</si>
  <si>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</si>
  <si>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</si>
  <si>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</si>
  <si>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</si>
  <si>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</si>
  <si>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</si>
  <si>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</si>
  <si>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</si>
  <si>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</si>
  <si>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</si>
  <si>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</si>
  <si>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</si>
  <si>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</si>
  <si>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</si>
  <si>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</si>
  <si>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</si>
  <si>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</si>
  <si>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</si>
  <si>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</si>
  <si>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white</t>
    <phoneticPr fontId="69" type="noConversion"/>
  </si>
  <si>
    <t>Pink</t>
    <phoneticPr fontId="69" type="noConversion"/>
  </si>
  <si>
    <t>MICROFIBRE STRIPE PI</t>
  </si>
  <si>
    <t>D34660</t>
  </si>
  <si>
    <t>D34665</t>
  </si>
  <si>
    <t>D34665</t>
    <phoneticPr fontId="69" type="noConversion"/>
  </si>
  <si>
    <t>MICROFIBRE STRIPE WH</t>
  </si>
  <si>
    <t>MICROFIBRE STRIPE WH</t>
    <phoneticPr fontId="69" type="noConversion"/>
  </si>
  <si>
    <t>Single
1 Duvet 135cmWx200cmL
1 Pillowcase 50cmWx75cmL</t>
  </si>
  <si>
    <t>Double
1 Duvet 200cmWx200cmL
2 Pillowcase 50cmWx75cmL(2)</t>
  </si>
  <si>
    <t>King
1Duvet 230cmWx220cmL
2 Pillowcase 50cmWx75cmL(2)</t>
  </si>
  <si>
    <t>Super King
1Duvet 260cmWx220cmL
2 Pillowcase 50cmWx75cmL(2)</t>
  </si>
  <si>
    <t>100% recycled polyester</t>
    <phoneticPr fontId="69" type="noConversion"/>
  </si>
  <si>
    <t xml:space="preserve">Duvet cover and pillowcase front: 110gsm recycled polyester bowtie jac. Stripe;Duvet cover and pillowcase reverse: 100% recycled polyester 85gsm MF solid dye. Duvet cover three side, pillowcase 4 side with 4cm oxford edge. </t>
    <phoneticPr fontId="69" type="noConversion"/>
  </si>
  <si>
    <t>MF Sateen strip bow white Duvet cover set</t>
    <phoneticPr fontId="69" type="noConversion"/>
  </si>
  <si>
    <t>Bowtie</t>
    <phoneticPr fontId="69" type="noConversion"/>
  </si>
  <si>
    <t>NR12-0689</t>
  </si>
  <si>
    <t>NR12-0690</t>
  </si>
  <si>
    <t>NR12-0691</t>
  </si>
  <si>
    <t>NR12-0692</t>
  </si>
  <si>
    <t>NR12-0693</t>
  </si>
  <si>
    <t>NR12-0694</t>
  </si>
  <si>
    <t>NR12-0695</t>
  </si>
  <si>
    <t>NR12-0696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</si>
</sst>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Calibri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 applyAlignment="1">
      <alignment wrapText="1"/>
    </xf>
    <xf numFmtId="0" fontId="70" fillId="0" borderId="1" xfId="0" applyFont="1" applyBorder="1" applyAlignment="1">
      <alignment wrapText="1"/>
    </xf>
    <xf numFmtId="178" fontId="3" fillId="0" borderId="2" xfId="4" applyNumberFormat="1" applyFont="1" applyBorder="1" applyAlignment="1">
      <alignment horizontal="center"/>
    </xf>
    <xf numFmtId="178" fontId="4" fillId="2" borderId="2" xfId="4" applyNumberFormat="1" applyFill="1" applyBorder="1"/>
    <xf numFmtId="0" fontId="4" fillId="0" borderId="13" xfId="4" applyBorder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178" fontId="4" fillId="0" borderId="0" xfId="4" applyNumberFormat="1" applyAlignment="1">
      <alignment horizontal="center" vertical="center" wrapText="1"/>
    </xf>
    <xf numFmtId="0" fontId="5" fillId="3" borderId="13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9"/>
  <sheetViews>
    <sheetView tabSelected="1" topLeftCell="AL1" workbookViewId="0">
      <selection activeCell="AZ1" sqref="AZ1:BG1048576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6.85546875" style="3" bestFit="1" customWidth="1"/>
    <col min="7" max="7" width="7" style="3" bestFit="1" customWidth="1"/>
    <col min="8" max="8" width="14.85546875" style="3" bestFit="1" customWidth="1"/>
    <col min="9" max="9" width="20.7109375" style="3" bestFit="1" customWidth="1"/>
    <col min="10" max="10" width="10" style="3" bestFit="1" customWidth="1"/>
    <col min="11" max="11" width="13" style="3" bestFit="1" customWidth="1"/>
    <col min="12" max="12" width="26.42578125" style="1" customWidth="1"/>
    <col min="13" max="14" width="6.140625" style="3" customWidth="1"/>
    <col min="15" max="15" width="14.42578125" style="3" bestFit="1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9.140625" style="3"/>
    <col min="52" max="52" width="10.5703125" style="53" bestFit="1" customWidth="1"/>
    <col min="53" max="54" width="10.5703125" style="54" bestFit="1" customWidth="1"/>
    <col min="55" max="55" width="10.5703125" style="53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50" t="s">
        <v>43</v>
      </c>
      <c r="AZ1" s="52"/>
      <c r="BA1" s="52"/>
      <c r="BB1" s="52"/>
      <c r="BC1" s="52"/>
    </row>
    <row r="2" spans="1:55" ht="45">
      <c r="A2" s="36">
        <v>1</v>
      </c>
      <c r="B2" s="37"/>
      <c r="C2" s="37"/>
      <c r="D2" s="37"/>
      <c r="E2" s="37"/>
      <c r="F2" s="37" t="s">
        <v>4</v>
      </c>
      <c r="G2" s="37" t="s">
        <v>69</v>
      </c>
      <c r="H2" s="37" t="s">
        <v>68</v>
      </c>
      <c r="I2" s="37" t="s">
        <v>61</v>
      </c>
      <c r="J2" s="37" t="s">
        <v>67</v>
      </c>
      <c r="K2" s="37" t="s">
        <v>66</v>
      </c>
      <c r="L2" s="48" t="s">
        <v>62</v>
      </c>
      <c r="M2" s="37" t="s">
        <v>54</v>
      </c>
      <c r="N2" s="37"/>
      <c r="O2" s="37" t="s">
        <v>59</v>
      </c>
      <c r="P2" s="55" t="s">
        <v>70</v>
      </c>
      <c r="Q2" s="37"/>
      <c r="R2" s="37" t="s">
        <v>45</v>
      </c>
      <c r="S2" s="38">
        <v>49.6</v>
      </c>
      <c r="T2" s="39">
        <v>7.7</v>
      </c>
      <c r="U2" s="40">
        <v>6.44</v>
      </c>
      <c r="V2" s="41">
        <v>6.44</v>
      </c>
      <c r="W2" s="12"/>
      <c r="X2" s="37" t="s">
        <v>3</v>
      </c>
      <c r="Y2" s="39">
        <v>60</v>
      </c>
      <c r="Z2" s="39">
        <v>30</v>
      </c>
      <c r="AA2" s="39">
        <v>40</v>
      </c>
      <c r="AB2" s="42">
        <v>2</v>
      </c>
      <c r="AC2" s="11">
        <v>14</v>
      </c>
      <c r="AD2" s="43">
        <f>IF(Y2="","",Y2*Z2*AA2/1000000)</f>
        <v>7.1999999999999995E-2</v>
      </c>
      <c r="AE2" s="44">
        <f t="shared" ref="AE2:AE9" si="0">IF(AC2="","",65/AD2*AC2)</f>
        <v>12639</v>
      </c>
      <c r="AF2" s="37"/>
      <c r="AG2" s="45">
        <f t="shared" ref="AG2:AG6" si="1">IF(ISERROR(AF2/AE2),"",AF2/AE2)</f>
        <v>0</v>
      </c>
      <c r="AH2" s="37"/>
      <c r="AI2" s="46"/>
      <c r="AJ2" s="45">
        <f t="shared" ref="AJ2:AJ9" si="2">IF(ISERROR(V2*AI2),"",V2*AI2)</f>
        <v>0</v>
      </c>
      <c r="AK2" s="46">
        <v>0</v>
      </c>
      <c r="AL2" s="45">
        <f t="shared" ref="AL2:AL9" si="3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9" si="4">IF(ISERROR(V2+AS2),"",V2+AS2)</f>
        <v>6.44</v>
      </c>
      <c r="AU2" s="47">
        <f>IF(ISERROR((AV2-AT2)/AV2),"",(AV2-AT2)/AV2)</f>
        <v>0.11169999999999999</v>
      </c>
      <c r="AV2" s="12">
        <v>7.25</v>
      </c>
      <c r="AW2" s="11"/>
      <c r="AX2" s="45">
        <f t="shared" ref="AX2:AX9" si="5">IF(ISERROR(AT2*AW2),"",AT2*AW2)</f>
        <v>0</v>
      </c>
      <c r="AY2" s="51">
        <f t="shared" ref="AY2:AY9" si="6">IF(ISERROR(AV2*AW2),"",AV2*AW2)</f>
        <v>0</v>
      </c>
      <c r="AZ2" s="52"/>
      <c r="BA2" s="52"/>
      <c r="BB2" s="52"/>
      <c r="BC2" s="52"/>
    </row>
    <row r="3" spans="1:55" ht="60">
      <c r="A3" s="36">
        <v>2</v>
      </c>
      <c r="B3" s="37"/>
      <c r="C3" s="37"/>
      <c r="D3" s="37"/>
      <c r="E3" s="37"/>
      <c r="F3" s="37" t="s">
        <v>4</v>
      </c>
      <c r="G3" s="37" t="s">
        <v>69</v>
      </c>
      <c r="H3" s="37" t="s">
        <v>68</v>
      </c>
      <c r="I3" s="37" t="s">
        <v>60</v>
      </c>
      <c r="J3" s="37" t="s">
        <v>67</v>
      </c>
      <c r="K3" s="37" t="s">
        <v>66</v>
      </c>
      <c r="L3" s="48" t="s">
        <v>63</v>
      </c>
      <c r="M3" s="37" t="s">
        <v>54</v>
      </c>
      <c r="N3" s="37"/>
      <c r="O3" s="37" t="s">
        <v>58</v>
      </c>
      <c r="P3" s="55" t="s">
        <v>71</v>
      </c>
      <c r="Q3" s="37"/>
      <c r="R3" s="37" t="s">
        <v>45</v>
      </c>
      <c r="S3" s="38">
        <v>69.599999999999994</v>
      </c>
      <c r="T3" s="39">
        <v>7.7</v>
      </c>
      <c r="U3" s="40">
        <v>9.0399999999999991</v>
      </c>
      <c r="V3" s="41">
        <v>9.0399999999999991</v>
      </c>
      <c r="W3" s="12"/>
      <c r="X3" s="37" t="s">
        <v>3</v>
      </c>
      <c r="Y3" s="39">
        <v>60</v>
      </c>
      <c r="Z3" s="39">
        <v>30</v>
      </c>
      <c r="AA3" s="39">
        <v>40</v>
      </c>
      <c r="AB3" s="42">
        <v>2</v>
      </c>
      <c r="AC3" s="11">
        <v>10</v>
      </c>
      <c r="AD3" s="43">
        <f t="shared" ref="AD3:AD9" si="7">IF(Y3="","",Y3*Z3*AA3/1000000)</f>
        <v>7.1999999999999995E-2</v>
      </c>
      <c r="AE3" s="44">
        <f t="shared" si="0"/>
        <v>9028</v>
      </c>
      <c r="AF3" s="37"/>
      <c r="AG3" s="45">
        <f t="shared" si="1"/>
        <v>0</v>
      </c>
      <c r="AH3" s="37"/>
      <c r="AI3" s="46"/>
      <c r="AJ3" s="45">
        <f t="shared" si="2"/>
        <v>0</v>
      </c>
      <c r="AK3" s="46">
        <v>0</v>
      </c>
      <c r="AL3" s="45">
        <f t="shared" si="3"/>
        <v>0</v>
      </c>
      <c r="AM3" s="37"/>
      <c r="AN3" s="46">
        <v>0</v>
      </c>
      <c r="AO3" s="45">
        <f t="shared" ref="AO3:AO9" si="8">IF(ISERROR(AV3*AN3),"",AV3*AN3)</f>
        <v>0</v>
      </c>
      <c r="AP3" s="37"/>
      <c r="AQ3" s="46"/>
      <c r="AR3" s="45">
        <f t="shared" ref="AR3:AR9" si="9">IF(ISERROR(AV3*AQ3),"",AV3*AQ3)</f>
        <v>0</v>
      </c>
      <c r="AS3" s="45">
        <f t="shared" ref="AS3:AS9" si="10">IF(ISERROR(AL3+AO3+AR3),"",AL3+AO3+AR3)</f>
        <v>0</v>
      </c>
      <c r="AT3" s="45">
        <f t="shared" si="4"/>
        <v>9.0399999999999991</v>
      </c>
      <c r="AU3" s="47">
        <f t="shared" ref="AU3:AU9" si="11">IF(ISERROR((AV3-AT3)/AV3),"",(AV3-AT3)/AV3)</f>
        <v>0.1308</v>
      </c>
      <c r="AV3" s="12">
        <v>10.4</v>
      </c>
      <c r="AW3" s="11"/>
      <c r="AX3" s="45">
        <f t="shared" si="5"/>
        <v>0</v>
      </c>
      <c r="AY3" s="51">
        <f t="shared" si="6"/>
        <v>0</v>
      </c>
      <c r="AZ3" s="52"/>
      <c r="BA3" s="52"/>
      <c r="BB3" s="52"/>
      <c r="BC3" s="52"/>
    </row>
    <row r="4" spans="1:55" ht="60">
      <c r="A4" s="36">
        <v>3</v>
      </c>
      <c r="B4" s="37"/>
      <c r="C4" s="37"/>
      <c r="D4" s="37"/>
      <c r="E4" s="37"/>
      <c r="F4" s="37" t="s">
        <v>4</v>
      </c>
      <c r="G4" s="37" t="s">
        <v>69</v>
      </c>
      <c r="H4" s="37" t="s">
        <v>68</v>
      </c>
      <c r="I4" s="37" t="s">
        <v>60</v>
      </c>
      <c r="J4" s="37" t="s">
        <v>67</v>
      </c>
      <c r="K4" s="37" t="s">
        <v>66</v>
      </c>
      <c r="L4" s="49" t="s">
        <v>64</v>
      </c>
      <c r="M4" s="37" t="s">
        <v>54</v>
      </c>
      <c r="N4" s="37"/>
      <c r="O4" s="37" t="s">
        <v>58</v>
      </c>
      <c r="P4" s="55" t="s">
        <v>72</v>
      </c>
      <c r="Q4" s="37"/>
      <c r="R4" s="37" t="s">
        <v>45</v>
      </c>
      <c r="S4" s="38">
        <v>76.3</v>
      </c>
      <c r="T4" s="39">
        <v>7.7</v>
      </c>
      <c r="U4" s="40">
        <v>9.91</v>
      </c>
      <c r="V4" s="41">
        <v>9.91</v>
      </c>
      <c r="W4" s="12"/>
      <c r="X4" s="37" t="s">
        <v>3</v>
      </c>
      <c r="Y4" s="39">
        <v>60</v>
      </c>
      <c r="Z4" s="39">
        <v>30</v>
      </c>
      <c r="AA4" s="39">
        <v>30</v>
      </c>
      <c r="AB4" s="42">
        <v>2</v>
      </c>
      <c r="AC4" s="11">
        <v>8</v>
      </c>
      <c r="AD4" s="43">
        <f t="shared" si="7"/>
        <v>5.3999999999999999E-2</v>
      </c>
      <c r="AE4" s="44">
        <f t="shared" si="0"/>
        <v>9630</v>
      </c>
      <c r="AF4" s="37"/>
      <c r="AG4" s="45">
        <f t="shared" si="1"/>
        <v>0</v>
      </c>
      <c r="AH4" s="37"/>
      <c r="AI4" s="46"/>
      <c r="AJ4" s="45">
        <f t="shared" si="2"/>
        <v>0</v>
      </c>
      <c r="AK4" s="46">
        <v>0</v>
      </c>
      <c r="AL4" s="45">
        <f t="shared" si="3"/>
        <v>0</v>
      </c>
      <c r="AM4" s="37"/>
      <c r="AN4" s="46">
        <v>0</v>
      </c>
      <c r="AO4" s="45">
        <f t="shared" si="8"/>
        <v>0</v>
      </c>
      <c r="AP4" s="37"/>
      <c r="AQ4" s="46"/>
      <c r="AR4" s="45">
        <f t="shared" si="9"/>
        <v>0</v>
      </c>
      <c r="AS4" s="45">
        <f t="shared" si="10"/>
        <v>0</v>
      </c>
      <c r="AT4" s="45">
        <f t="shared" si="4"/>
        <v>9.91</v>
      </c>
      <c r="AU4" s="47">
        <f t="shared" si="11"/>
        <v>0.13830000000000001</v>
      </c>
      <c r="AV4" s="12">
        <v>11.5</v>
      </c>
      <c r="AW4" s="11"/>
      <c r="AX4" s="45">
        <f t="shared" si="5"/>
        <v>0</v>
      </c>
      <c r="AY4" s="51">
        <f t="shared" si="6"/>
        <v>0</v>
      </c>
      <c r="AZ4" s="52"/>
      <c r="BA4" s="52"/>
      <c r="BB4" s="52"/>
      <c r="BC4" s="52"/>
    </row>
    <row r="5" spans="1:55" ht="60">
      <c r="A5" s="36">
        <v>4</v>
      </c>
      <c r="B5" s="37"/>
      <c r="C5" s="37"/>
      <c r="D5" s="37"/>
      <c r="E5" s="37"/>
      <c r="F5" s="37" t="s">
        <v>4</v>
      </c>
      <c r="G5" s="37" t="s">
        <v>69</v>
      </c>
      <c r="H5" s="37" t="s">
        <v>68</v>
      </c>
      <c r="I5" s="37" t="s">
        <v>60</v>
      </c>
      <c r="J5" s="37" t="s">
        <v>67</v>
      </c>
      <c r="K5" s="37" t="s">
        <v>66</v>
      </c>
      <c r="L5" s="49" t="s">
        <v>65</v>
      </c>
      <c r="M5" s="37" t="s">
        <v>54</v>
      </c>
      <c r="N5" s="37"/>
      <c r="O5" s="37" t="s">
        <v>58</v>
      </c>
      <c r="P5" s="55" t="s">
        <v>73</v>
      </c>
      <c r="Q5" s="37"/>
      <c r="R5" s="37" t="s">
        <v>45</v>
      </c>
      <c r="S5" s="38">
        <v>83.1</v>
      </c>
      <c r="T5" s="39">
        <v>7.7</v>
      </c>
      <c r="U5" s="40">
        <v>10.79</v>
      </c>
      <c r="V5" s="41">
        <v>10.79</v>
      </c>
      <c r="W5" s="12"/>
      <c r="X5" s="37" t="s">
        <v>3</v>
      </c>
      <c r="Y5" s="39">
        <v>60</v>
      </c>
      <c r="Z5" s="39">
        <v>30</v>
      </c>
      <c r="AA5" s="39">
        <v>30</v>
      </c>
      <c r="AB5" s="42">
        <v>2</v>
      </c>
      <c r="AC5" s="11">
        <v>8</v>
      </c>
      <c r="AD5" s="43">
        <f t="shared" si="7"/>
        <v>5.3999999999999999E-2</v>
      </c>
      <c r="AE5" s="44">
        <f t="shared" si="0"/>
        <v>9630</v>
      </c>
      <c r="AF5" s="37"/>
      <c r="AG5" s="45">
        <f t="shared" si="1"/>
        <v>0</v>
      </c>
      <c r="AH5" s="37"/>
      <c r="AI5" s="46"/>
      <c r="AJ5" s="45">
        <f t="shared" si="2"/>
        <v>0</v>
      </c>
      <c r="AK5" s="46">
        <v>0</v>
      </c>
      <c r="AL5" s="45">
        <f t="shared" si="3"/>
        <v>0</v>
      </c>
      <c r="AM5" s="37"/>
      <c r="AN5" s="46">
        <v>0</v>
      </c>
      <c r="AO5" s="45">
        <f t="shared" si="8"/>
        <v>0</v>
      </c>
      <c r="AP5" s="37"/>
      <c r="AQ5" s="46"/>
      <c r="AR5" s="45">
        <f t="shared" si="9"/>
        <v>0</v>
      </c>
      <c r="AS5" s="45">
        <f t="shared" si="10"/>
        <v>0</v>
      </c>
      <c r="AT5" s="45">
        <f t="shared" si="4"/>
        <v>10.79</v>
      </c>
      <c r="AU5" s="47">
        <f t="shared" si="11"/>
        <v>0.1298</v>
      </c>
      <c r="AV5" s="12">
        <v>12.4</v>
      </c>
      <c r="AW5" s="11"/>
      <c r="AX5" s="45">
        <f t="shared" si="5"/>
        <v>0</v>
      </c>
      <c r="AY5" s="51">
        <f t="shared" si="6"/>
        <v>0</v>
      </c>
      <c r="AZ5" s="52"/>
      <c r="BA5" s="52"/>
      <c r="BB5" s="52"/>
      <c r="BC5" s="52"/>
    </row>
    <row r="6" spans="1:55" ht="45">
      <c r="A6" s="36">
        <v>5</v>
      </c>
      <c r="B6" s="37"/>
      <c r="C6" s="37"/>
      <c r="D6" s="37"/>
      <c r="E6" s="37"/>
      <c r="F6" s="37" t="s">
        <v>4</v>
      </c>
      <c r="G6" s="37" t="s">
        <v>69</v>
      </c>
      <c r="H6" s="37" t="s">
        <v>68</v>
      </c>
      <c r="I6" s="37" t="s">
        <v>56</v>
      </c>
      <c r="J6" s="37" t="s">
        <v>67</v>
      </c>
      <c r="K6" s="37" t="s">
        <v>66</v>
      </c>
      <c r="L6" s="48" t="s">
        <v>62</v>
      </c>
      <c r="M6" s="37" t="s">
        <v>55</v>
      </c>
      <c r="N6" s="37"/>
      <c r="O6" s="37" t="s">
        <v>57</v>
      </c>
      <c r="P6" s="55" t="s">
        <v>74</v>
      </c>
      <c r="Q6" s="37"/>
      <c r="R6" s="37" t="s">
        <v>45</v>
      </c>
      <c r="S6" s="38">
        <v>49.6</v>
      </c>
      <c r="T6" s="39">
        <v>7.7</v>
      </c>
      <c r="U6" s="40">
        <v>6.44</v>
      </c>
      <c r="V6" s="41">
        <v>6.44</v>
      </c>
      <c r="W6" s="12"/>
      <c r="X6" s="37" t="s">
        <v>3</v>
      </c>
      <c r="Y6" s="39">
        <v>60</v>
      </c>
      <c r="Z6" s="39">
        <v>30</v>
      </c>
      <c r="AA6" s="39">
        <v>40</v>
      </c>
      <c r="AB6" s="42">
        <v>2</v>
      </c>
      <c r="AC6" s="11">
        <v>14</v>
      </c>
      <c r="AD6" s="43">
        <f t="shared" si="7"/>
        <v>7.1999999999999995E-2</v>
      </c>
      <c r="AE6" s="44">
        <f t="shared" si="0"/>
        <v>12639</v>
      </c>
      <c r="AF6" s="37"/>
      <c r="AG6" s="45">
        <f t="shared" si="1"/>
        <v>0</v>
      </c>
      <c r="AH6" s="37"/>
      <c r="AI6" s="46"/>
      <c r="AJ6" s="45">
        <f t="shared" si="2"/>
        <v>0</v>
      </c>
      <c r="AK6" s="46">
        <v>0</v>
      </c>
      <c r="AL6" s="45">
        <f t="shared" si="3"/>
        <v>0</v>
      </c>
      <c r="AM6" s="37"/>
      <c r="AN6" s="46">
        <v>0</v>
      </c>
      <c r="AO6" s="45">
        <f t="shared" si="8"/>
        <v>0</v>
      </c>
      <c r="AP6" s="37"/>
      <c r="AQ6" s="46"/>
      <c r="AR6" s="45">
        <f t="shared" si="9"/>
        <v>0</v>
      </c>
      <c r="AS6" s="45">
        <f t="shared" si="10"/>
        <v>0</v>
      </c>
      <c r="AT6" s="45">
        <f t="shared" si="4"/>
        <v>6.44</v>
      </c>
      <c r="AU6" s="47">
        <f t="shared" si="11"/>
        <v>0.11169999999999999</v>
      </c>
      <c r="AV6" s="12">
        <v>7.25</v>
      </c>
      <c r="AW6" s="11"/>
      <c r="AX6" s="45">
        <f t="shared" si="5"/>
        <v>0</v>
      </c>
      <c r="AY6" s="51">
        <f t="shared" si="6"/>
        <v>0</v>
      </c>
      <c r="AZ6" s="52"/>
      <c r="BA6" s="52"/>
      <c r="BB6" s="52"/>
      <c r="BC6" s="52"/>
    </row>
    <row r="7" spans="1:55" ht="60">
      <c r="A7" s="36">
        <v>6</v>
      </c>
      <c r="B7" s="37"/>
      <c r="C7" s="37"/>
      <c r="D7" s="37"/>
      <c r="E7" s="37"/>
      <c r="F7" s="37" t="s">
        <v>4</v>
      </c>
      <c r="G7" s="37" t="s">
        <v>69</v>
      </c>
      <c r="H7" s="37" t="s">
        <v>68</v>
      </c>
      <c r="I7" s="37" t="s">
        <v>56</v>
      </c>
      <c r="J7" s="37" t="s">
        <v>67</v>
      </c>
      <c r="K7" s="37" t="s">
        <v>66</v>
      </c>
      <c r="L7" s="48" t="s">
        <v>63</v>
      </c>
      <c r="M7" s="37" t="s">
        <v>55</v>
      </c>
      <c r="N7" s="37"/>
      <c r="O7" s="37" t="s">
        <v>57</v>
      </c>
      <c r="P7" s="55" t="s">
        <v>75</v>
      </c>
      <c r="Q7" s="37"/>
      <c r="R7" s="37" t="s">
        <v>45</v>
      </c>
      <c r="S7" s="38">
        <v>69.599999999999994</v>
      </c>
      <c r="T7" s="39">
        <v>7.7</v>
      </c>
      <c r="U7" s="40">
        <v>9.0399999999999991</v>
      </c>
      <c r="V7" s="41">
        <v>9.0399999999999991</v>
      </c>
      <c r="W7" s="12"/>
      <c r="X7" s="37" t="s">
        <v>3</v>
      </c>
      <c r="Y7" s="39">
        <v>60</v>
      </c>
      <c r="Z7" s="39">
        <v>30</v>
      </c>
      <c r="AA7" s="39">
        <v>40</v>
      </c>
      <c r="AB7" s="42">
        <v>2</v>
      </c>
      <c r="AC7" s="11">
        <v>10</v>
      </c>
      <c r="AD7" s="43">
        <f t="shared" si="7"/>
        <v>7.1999999999999995E-2</v>
      </c>
      <c r="AE7" s="44">
        <f t="shared" si="0"/>
        <v>9028</v>
      </c>
      <c r="AF7" s="37"/>
      <c r="AG7" s="45">
        <f t="shared" ref="AG7:AG9" si="12">IF(ISERROR(AF7/AE7),"",AF7/AE7)</f>
        <v>0</v>
      </c>
      <c r="AH7" s="37"/>
      <c r="AI7" s="46"/>
      <c r="AJ7" s="45">
        <f t="shared" si="2"/>
        <v>0</v>
      </c>
      <c r="AK7" s="46">
        <v>0</v>
      </c>
      <c r="AL7" s="45">
        <f t="shared" si="3"/>
        <v>0</v>
      </c>
      <c r="AM7" s="37"/>
      <c r="AN7" s="46">
        <v>0</v>
      </c>
      <c r="AO7" s="45">
        <f t="shared" si="8"/>
        <v>0</v>
      </c>
      <c r="AP7" s="37"/>
      <c r="AQ7" s="46"/>
      <c r="AR7" s="45">
        <f t="shared" si="9"/>
        <v>0</v>
      </c>
      <c r="AS7" s="45">
        <f t="shared" si="10"/>
        <v>0</v>
      </c>
      <c r="AT7" s="45">
        <f t="shared" si="4"/>
        <v>9.0399999999999991</v>
      </c>
      <c r="AU7" s="47">
        <f t="shared" si="11"/>
        <v>0.1308</v>
      </c>
      <c r="AV7" s="12">
        <v>10.4</v>
      </c>
      <c r="AW7" s="11"/>
      <c r="AX7" s="45">
        <f t="shared" si="5"/>
        <v>0</v>
      </c>
      <c r="AY7" s="51">
        <f t="shared" si="6"/>
        <v>0</v>
      </c>
      <c r="AZ7" s="52"/>
      <c r="BA7" s="52"/>
      <c r="BB7" s="52"/>
      <c r="BC7" s="52"/>
    </row>
    <row r="8" spans="1:55" ht="60">
      <c r="A8" s="36">
        <v>7</v>
      </c>
      <c r="B8" s="37"/>
      <c r="C8" s="37"/>
      <c r="D8" s="37"/>
      <c r="E8" s="37"/>
      <c r="F8" s="37" t="s">
        <v>4</v>
      </c>
      <c r="G8" s="37" t="s">
        <v>69</v>
      </c>
      <c r="H8" s="37" t="s">
        <v>68</v>
      </c>
      <c r="I8" s="37" t="s">
        <v>56</v>
      </c>
      <c r="J8" s="37" t="s">
        <v>67</v>
      </c>
      <c r="K8" s="37" t="s">
        <v>66</v>
      </c>
      <c r="L8" s="49" t="s">
        <v>64</v>
      </c>
      <c r="M8" s="37" t="s">
        <v>55</v>
      </c>
      <c r="N8" s="37"/>
      <c r="O8" s="37" t="s">
        <v>57</v>
      </c>
      <c r="P8" s="55" t="s">
        <v>76</v>
      </c>
      <c r="Q8" s="37"/>
      <c r="R8" s="37" t="s">
        <v>45</v>
      </c>
      <c r="S8" s="38">
        <v>76.3</v>
      </c>
      <c r="T8" s="39">
        <v>7.7</v>
      </c>
      <c r="U8" s="40">
        <v>9.91</v>
      </c>
      <c r="V8" s="41">
        <v>9.91</v>
      </c>
      <c r="W8" s="12"/>
      <c r="X8" s="37" t="s">
        <v>3</v>
      </c>
      <c r="Y8" s="39">
        <v>60</v>
      </c>
      <c r="Z8" s="39">
        <v>30</v>
      </c>
      <c r="AA8" s="39">
        <v>30</v>
      </c>
      <c r="AB8" s="42">
        <v>2</v>
      </c>
      <c r="AC8" s="11">
        <v>8</v>
      </c>
      <c r="AD8" s="43">
        <f t="shared" si="7"/>
        <v>5.3999999999999999E-2</v>
      </c>
      <c r="AE8" s="44">
        <f t="shared" si="0"/>
        <v>9630</v>
      </c>
      <c r="AF8" s="37"/>
      <c r="AG8" s="45">
        <f t="shared" si="12"/>
        <v>0</v>
      </c>
      <c r="AH8" s="37"/>
      <c r="AI8" s="46"/>
      <c r="AJ8" s="45">
        <f t="shared" si="2"/>
        <v>0</v>
      </c>
      <c r="AK8" s="46">
        <v>0</v>
      </c>
      <c r="AL8" s="45">
        <f t="shared" si="3"/>
        <v>0</v>
      </c>
      <c r="AM8" s="37"/>
      <c r="AN8" s="46">
        <v>0</v>
      </c>
      <c r="AO8" s="45">
        <f t="shared" si="8"/>
        <v>0</v>
      </c>
      <c r="AP8" s="37"/>
      <c r="AQ8" s="46"/>
      <c r="AR8" s="45">
        <f t="shared" si="9"/>
        <v>0</v>
      </c>
      <c r="AS8" s="45">
        <f t="shared" si="10"/>
        <v>0</v>
      </c>
      <c r="AT8" s="45">
        <f t="shared" si="4"/>
        <v>9.91</v>
      </c>
      <c r="AU8" s="47">
        <f t="shared" si="11"/>
        <v>0.13830000000000001</v>
      </c>
      <c r="AV8" s="12">
        <v>11.5</v>
      </c>
      <c r="AW8" s="11"/>
      <c r="AX8" s="45">
        <f t="shared" si="5"/>
        <v>0</v>
      </c>
      <c r="AY8" s="51">
        <f t="shared" si="6"/>
        <v>0</v>
      </c>
      <c r="AZ8" s="52"/>
      <c r="BA8" s="52"/>
      <c r="BB8" s="52"/>
      <c r="BC8" s="52"/>
    </row>
    <row r="9" spans="1:55" ht="60">
      <c r="A9" s="36">
        <v>8</v>
      </c>
      <c r="B9" s="37"/>
      <c r="C9" s="37"/>
      <c r="D9" s="37"/>
      <c r="E9" s="37"/>
      <c r="F9" s="37" t="s">
        <v>4</v>
      </c>
      <c r="G9" s="37" t="s">
        <v>69</v>
      </c>
      <c r="H9" s="37" t="s">
        <v>68</v>
      </c>
      <c r="I9" s="37" t="s">
        <v>56</v>
      </c>
      <c r="J9" s="37" t="s">
        <v>67</v>
      </c>
      <c r="K9" s="37" t="s">
        <v>66</v>
      </c>
      <c r="L9" s="49" t="s">
        <v>65</v>
      </c>
      <c r="M9" s="37" t="s">
        <v>55</v>
      </c>
      <c r="N9" s="37"/>
      <c r="O9" s="37" t="s">
        <v>57</v>
      </c>
      <c r="P9" s="55" t="s">
        <v>77</v>
      </c>
      <c r="Q9" s="37"/>
      <c r="R9" s="37" t="s">
        <v>45</v>
      </c>
      <c r="S9" s="38">
        <v>83.1</v>
      </c>
      <c r="T9" s="39">
        <v>7.7</v>
      </c>
      <c r="U9" s="40">
        <v>10.79</v>
      </c>
      <c r="V9" s="41">
        <v>10.79</v>
      </c>
      <c r="W9" s="12"/>
      <c r="X9" s="37" t="s">
        <v>3</v>
      </c>
      <c r="Y9" s="39">
        <v>60</v>
      </c>
      <c r="Z9" s="39">
        <v>30</v>
      </c>
      <c r="AA9" s="39">
        <v>30</v>
      </c>
      <c r="AB9" s="42">
        <v>2</v>
      </c>
      <c r="AC9" s="11">
        <v>8</v>
      </c>
      <c r="AD9" s="43">
        <f t="shared" si="7"/>
        <v>5.3999999999999999E-2</v>
      </c>
      <c r="AE9" s="44">
        <f t="shared" si="0"/>
        <v>9630</v>
      </c>
      <c r="AF9" s="37"/>
      <c r="AG9" s="45">
        <f t="shared" si="12"/>
        <v>0</v>
      </c>
      <c r="AH9" s="37"/>
      <c r="AI9" s="46"/>
      <c r="AJ9" s="45">
        <f t="shared" si="2"/>
        <v>0</v>
      </c>
      <c r="AK9" s="46">
        <v>0</v>
      </c>
      <c r="AL9" s="45">
        <f t="shared" si="3"/>
        <v>0</v>
      </c>
      <c r="AM9" s="37"/>
      <c r="AN9" s="46">
        <v>0</v>
      </c>
      <c r="AO9" s="45">
        <f t="shared" si="8"/>
        <v>0</v>
      </c>
      <c r="AP9" s="37"/>
      <c r="AQ9" s="46"/>
      <c r="AR9" s="45">
        <f t="shared" si="9"/>
        <v>0</v>
      </c>
      <c r="AS9" s="45">
        <f t="shared" si="10"/>
        <v>0</v>
      </c>
      <c r="AT9" s="45">
        <f t="shared" si="4"/>
        <v>10.79</v>
      </c>
      <c r="AU9" s="47">
        <f t="shared" si="11"/>
        <v>0.1298</v>
      </c>
      <c r="AV9" s="12">
        <v>12.4</v>
      </c>
      <c r="AW9" s="11"/>
      <c r="AX9" s="45">
        <f t="shared" si="5"/>
        <v>0</v>
      </c>
      <c r="AY9" s="51">
        <f t="shared" si="6"/>
        <v>0</v>
      </c>
      <c r="AZ9" s="52"/>
      <c r="BA9" s="52"/>
      <c r="BB9" s="52"/>
      <c r="BC9" s="52"/>
    </row>
  </sheetData>
  <sheetProtection insertRows="0" deleteRows="0" sort="0"/>
  <protectedRanges>
    <protectedRange sqref="M10:AW241 A2:J241 M2:O9 Q2:AW9" name="Range1"/>
    <protectedRange sqref="K2:K246" name="Range1_1"/>
    <protectedRange sqref="L2:L241" name="Range1_2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2026-06-25T08:57:56Z</dcterms:modified>
</cp:coreProperties>
</file>