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5" i="5" l="1"/>
  <c r="BF6" i="5"/>
  <c r="BF7" i="5"/>
  <c r="BF8" i="5"/>
  <c r="BF9" i="5"/>
  <c r="BF10" i="5"/>
  <c r="BF11" i="5"/>
  <c r="BF12" i="5"/>
  <c r="BF13" i="5"/>
  <c r="BF14" i="5"/>
  <c r="BF15" i="5"/>
  <c r="BF16" i="5"/>
  <c r="BF17" i="5"/>
  <c r="BF18" i="5"/>
  <c r="BF19" i="5"/>
  <c r="AW5" i="5"/>
  <c r="AW6" i="5"/>
  <c r="AW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T2" i="5"/>
  <c r="AT3" i="5"/>
  <c r="AT4" i="5"/>
  <c r="AT5" i="5"/>
  <c r="AT6" i="5"/>
  <c r="AT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R2" i="5"/>
  <c r="AR3" i="5"/>
  <c r="AR4" i="5"/>
  <c r="AR5" i="5"/>
  <c r="AR6" i="5"/>
  <c r="AR7" i="5"/>
  <c r="AR8" i="5"/>
  <c r="AR9" i="5"/>
  <c r="AR10" i="5"/>
  <c r="AR11" i="5"/>
  <c r="AR12" i="5"/>
  <c r="AR13" i="5"/>
  <c r="AR14" i="5"/>
  <c r="AR15" i="5"/>
  <c r="AR16" i="5"/>
  <c r="AR17" i="5"/>
  <c r="AR18" i="5"/>
  <c r="AR19" i="5"/>
  <c r="AP2" i="5"/>
  <c r="AP3" i="5"/>
  <c r="AP4" i="5"/>
  <c r="AP5" i="5"/>
  <c r="AP6" i="5"/>
  <c r="AP7" i="5"/>
  <c r="AP8" i="5"/>
  <c r="AP9" i="5"/>
  <c r="AP10" i="5"/>
  <c r="AP11" i="5"/>
  <c r="AP12" i="5"/>
  <c r="AP13" i="5"/>
  <c r="AX13" i="5" s="1"/>
  <c r="AP14" i="5"/>
  <c r="AP15" i="5"/>
  <c r="AP16" i="5"/>
  <c r="AP17" i="5"/>
  <c r="AP18" i="5"/>
  <c r="AP19" i="5"/>
  <c r="AN2" i="5"/>
  <c r="AN3" i="5"/>
  <c r="AN4" i="5"/>
  <c r="AN5" i="5"/>
  <c r="AN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D9" i="5"/>
  <c r="AF9" i="5" s="1"/>
  <c r="AB5" i="5"/>
  <c r="AD5" i="5" s="1"/>
  <c r="AF5" i="5" s="1"/>
  <c r="AJ5" i="5" s="1"/>
  <c r="AL5" i="5" s="1"/>
  <c r="AB6" i="5"/>
  <c r="AD6" i="5" s="1"/>
  <c r="AF6" i="5" s="1"/>
  <c r="AB7" i="5"/>
  <c r="AD7" i="5" s="1"/>
  <c r="AF7" i="5" s="1"/>
  <c r="AJ7" i="5" s="1"/>
  <c r="AL7" i="5" s="1"/>
  <c r="AB8" i="5"/>
  <c r="AD8" i="5" s="1"/>
  <c r="AF8" i="5" s="1"/>
  <c r="AJ8" i="5" s="1"/>
  <c r="AL8" i="5" s="1"/>
  <c r="AB9" i="5"/>
  <c r="AB10" i="5"/>
  <c r="AD10" i="5" s="1"/>
  <c r="AF10" i="5" s="1"/>
  <c r="AJ10" i="5" s="1"/>
  <c r="AL10" i="5" s="1"/>
  <c r="AB11" i="5"/>
  <c r="AD11" i="5" s="1"/>
  <c r="AF11" i="5" s="1"/>
  <c r="AJ11" i="5" s="1"/>
  <c r="AL11" i="5" s="1"/>
  <c r="AB12" i="5"/>
  <c r="AD12" i="5" s="1"/>
  <c r="AF12" i="5" s="1"/>
  <c r="AJ12" i="5" s="1"/>
  <c r="AL12" i="5" s="1"/>
  <c r="AB13" i="5"/>
  <c r="AD13" i="5" s="1"/>
  <c r="AF13" i="5" s="1"/>
  <c r="AJ13" i="5" s="1"/>
  <c r="AL13" i="5" s="1"/>
  <c r="AB14" i="5"/>
  <c r="AD14" i="5" s="1"/>
  <c r="AF14" i="5" s="1"/>
  <c r="AJ14" i="5" s="1"/>
  <c r="AL14" i="5" s="1"/>
  <c r="AB15" i="5"/>
  <c r="AD15" i="5" s="1"/>
  <c r="AF15" i="5" s="1"/>
  <c r="AJ15" i="5" s="1"/>
  <c r="AL15" i="5" s="1"/>
  <c r="AB16" i="5"/>
  <c r="AD16" i="5" s="1"/>
  <c r="AF16" i="5" s="1"/>
  <c r="AJ16" i="5" s="1"/>
  <c r="AL16" i="5" s="1"/>
  <c r="AB17" i="5"/>
  <c r="AD17" i="5" s="1"/>
  <c r="AF17" i="5" s="1"/>
  <c r="AB18" i="5"/>
  <c r="AD18" i="5" s="1"/>
  <c r="AF18" i="5" s="1"/>
  <c r="AJ18" i="5" s="1"/>
  <c r="AL18" i="5" s="1"/>
  <c r="AB19" i="5"/>
  <c r="AD19" i="5" s="1"/>
  <c r="AF19" i="5" s="1"/>
  <c r="AJ19" i="5" s="1"/>
  <c r="AL19" i="5" s="1"/>
  <c r="AJ9" i="5" l="1"/>
  <c r="AL9" i="5" s="1"/>
  <c r="AX19" i="5"/>
  <c r="AY19" i="5" s="1"/>
  <c r="AX15" i="5"/>
  <c r="AX11" i="5"/>
  <c r="AX7" i="5"/>
  <c r="AX18" i="5"/>
  <c r="AX14" i="5"/>
  <c r="AX10" i="5"/>
  <c r="AY13" i="5"/>
  <c r="AX17" i="5"/>
  <c r="AX9" i="5"/>
  <c r="AY11" i="5"/>
  <c r="BE11" i="5" s="1"/>
  <c r="AX16" i="5"/>
  <c r="AY16" i="5" s="1"/>
  <c r="AX12" i="5"/>
  <c r="AY12" i="5" s="1"/>
  <c r="AX8" i="5"/>
  <c r="AZ11" i="5"/>
  <c r="AZ13" i="5"/>
  <c r="BE13" i="5"/>
  <c r="AY8" i="5"/>
  <c r="AY15" i="5"/>
  <c r="AY7" i="5"/>
  <c r="AJ17" i="5"/>
  <c r="AL17" i="5" s="1"/>
  <c r="AY14" i="5"/>
  <c r="AY10" i="5"/>
  <c r="AJ6" i="5"/>
  <c r="AL6" i="5" s="1"/>
  <c r="AX5" i="5"/>
  <c r="AY5" i="5" s="1"/>
  <c r="AZ5" i="5" s="1"/>
  <c r="AX6" i="5"/>
  <c r="AY18" i="5"/>
  <c r="AY17" i="5" l="1"/>
  <c r="AZ17" i="5" s="1"/>
  <c r="AY9" i="5"/>
  <c r="BE9" i="5" s="1"/>
  <c r="AZ12" i="5"/>
  <c r="BE12" i="5"/>
  <c r="AY6" i="5"/>
  <c r="AZ6" i="5" s="1"/>
  <c r="AZ9" i="5"/>
  <c r="BE17" i="5"/>
  <c r="AZ14" i="5"/>
  <c r="BE14" i="5"/>
  <c r="AZ7" i="5"/>
  <c r="BE7" i="5"/>
  <c r="AZ16" i="5"/>
  <c r="BE16" i="5"/>
  <c r="AZ10" i="5"/>
  <c r="BE10" i="5"/>
  <c r="AZ15" i="5"/>
  <c r="BE15" i="5"/>
  <c r="AZ8" i="5"/>
  <c r="BE8" i="5"/>
  <c r="BE5" i="5"/>
  <c r="AZ19" i="5"/>
  <c r="BE19" i="5"/>
  <c r="AZ18" i="5"/>
  <c r="BE18" i="5"/>
  <c r="BE6" i="5" l="1"/>
  <c r="BF4" i="5"/>
  <c r="BC4" i="5"/>
  <c r="AW4" i="5"/>
  <c r="AI4" i="5"/>
  <c r="AB4" i="5"/>
  <c r="AD4" i="5" s="1"/>
  <c r="AF4" i="5" s="1"/>
  <c r="BF3" i="5"/>
  <c r="BC3" i="5"/>
  <c r="AW3" i="5"/>
  <c r="AI3" i="5"/>
  <c r="AB3" i="5"/>
  <c r="AD3" i="5" s="1"/>
  <c r="AF3" i="5" s="1"/>
  <c r="AB2" i="5"/>
  <c r="AD2" i="5" s="1"/>
  <c r="AF2" i="5" s="1"/>
  <c r="AX3" i="5" l="1"/>
  <c r="AJ3" i="5"/>
  <c r="AL3" i="5" s="1"/>
  <c r="AJ4" i="5"/>
  <c r="AL4" i="5" s="1"/>
  <c r="AX4" i="5"/>
  <c r="AY3" i="5" l="1"/>
  <c r="BE3" i="5" s="1"/>
  <c r="AY4" i="5"/>
  <c r="AZ4" i="5" s="1"/>
  <c r="AW2" i="5"/>
  <c r="BF2" i="5"/>
  <c r="BC2" i="5"/>
  <c r="AZ3" i="5" l="1"/>
  <c r="BE4" i="5"/>
  <c r="AX2" i="5"/>
  <c r="AI2" i="5" l="1"/>
  <c r="AJ2" i="5" l="1"/>
  <c r="AL2" i="5" s="1"/>
  <c r="AY2" i="5" s="1"/>
  <c r="AZ2" i="5" l="1"/>
  <c r="BE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[Container Volume]/[Cubic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[LDP Cost $]*[Exchange Rate]</t>
        </r>
      </text>
    </comment>
    <comment ref="AN1" authorId="0" shapeId="0">
      <text>
        <r>
          <rPr>
            <sz val="11"/>
            <rFont val="Calibri"/>
            <family val="2"/>
          </rPr>
          <t>[JLA FOB Price]*[Licensor Royalty %]</t>
        </r>
      </text>
    </comment>
    <comment ref="AP1" authorId="0" shapeId="0">
      <text>
        <r>
          <rPr>
            <sz val="11"/>
            <rFont val="Calibri"/>
            <family val="2"/>
          </rPr>
          <t>[FOB Cost]*[Tech Royalty %]</t>
        </r>
      </text>
    </comment>
    <comment ref="AR1" authorId="0" shapeId="0">
      <text>
        <r>
          <rPr>
            <sz val="11"/>
            <rFont val="Calibri"/>
            <family val="2"/>
          </rPr>
          <t>[JLA FOB Price]*[DA %]</t>
        </r>
      </text>
    </comment>
    <comment ref="AT1" authorId="0" shapeId="0">
      <text>
        <r>
          <rPr>
            <sz val="11"/>
            <rFont val="Calibri"/>
            <family val="2"/>
          </rPr>
          <t>[JLA FOB Price]*[Warehouse Charge %]</t>
        </r>
      </text>
    </comment>
    <comment ref="AW1" authorId="0" shapeId="0">
      <text>
        <r>
          <rPr>
            <sz val="11"/>
            <rFont val="Calibri"/>
            <family val="2"/>
          </rPr>
          <t>[JLA FOB Price]*[Load 2 %]</t>
        </r>
      </text>
    </comment>
    <comment ref="AX1" authorId="0" shapeId="0">
      <text>
        <r>
          <rPr>
            <sz val="11"/>
            <rFont val="Calibri"/>
            <family val="2"/>
          </rPr>
          <t>[Licensor Royalty $]+[Tech Royalty $]+[DA $]+[Warehouse Charge]+[Load 2 $]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Price Quote (Value)]-[FOB Cost w/ Load $])/[JLA FOB Price Quote (Value)]</t>
        </r>
      </text>
    </comment>
    <comment ref="BC1" authorId="0" shapeId="0">
      <text>
        <r>
          <rPr>
            <sz val="11"/>
            <rFont val="Calibri"/>
            <family val="2"/>
          </rPr>
          <t>([Suggested Retail Price]-JLA POE Price])/[Suggested Retail Price]</t>
        </r>
      </text>
    </comment>
    <comment ref="BE1" authorId="0" shapeId="0">
      <text>
        <r>
          <rPr>
            <sz val="11"/>
            <rFont val="Calibri"/>
            <family val="2"/>
          </rPr>
          <t>[POE Cost w/ Load $]*[Total Quantity]</t>
        </r>
      </text>
    </comment>
    <comment ref="BF1" authorId="0" shapeId="0">
      <text>
        <r>
          <rPr>
            <sz val="11"/>
            <rFont val="Calibri"/>
            <family val="2"/>
          </rPr>
          <t>[POE Cost w/ Load $]*[Total Quantity]</t>
        </r>
      </text>
    </comment>
  </commentList>
</comments>
</file>

<file path=xl/sharedStrings.xml><?xml version="1.0" encoding="utf-8"?>
<sst xmlns="http://schemas.openxmlformats.org/spreadsheetml/2006/main" count="346" uniqueCount="130">
  <si>
    <t>Brand</t>
  </si>
  <si>
    <t>Package Type</t>
  </si>
  <si>
    <t>Normal</t>
  </si>
  <si>
    <t>N Natori 5%</t>
  </si>
  <si>
    <t>Beautyrest</t>
  </si>
  <si>
    <t>N Natori</t>
  </si>
  <si>
    <t>Providence</t>
  </si>
  <si>
    <t>WINDOW PANEL</t>
  </si>
  <si>
    <t>Opacity</t>
  </si>
  <si>
    <t>Light Filtering</t>
  </si>
  <si>
    <t>Total Blackout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</si>
  <si>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</si>
  <si>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</si>
  <si>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</si>
  <si>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</si>
  <si>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</si>
  <si>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</si>
  <si>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</si>
  <si>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</si>
  <si>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</si>
  <si>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</si>
  <si>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</si>
  <si>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</si>
  <si>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</si>
  <si>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</si>
  <si>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</si>
  <si>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</si>
  <si>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</si>
  <si>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</si>
  <si>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</si>
  <si>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</si>
  <si>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</si>
  <si>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</si>
  <si>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</si>
  <si>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</si>
  <si>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</si>
  <si>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</si>
  <si>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</si>
  <si>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Warehouse Charge %</t>
  </si>
  <si>
    <t>Warehouse Charge $</t>
  </si>
  <si>
    <t>Set</t>
  </si>
  <si>
    <t>Pair</t>
  </si>
  <si>
    <t>Vendor</t>
  </si>
  <si>
    <t>Licensor Royalty %</t>
  </si>
  <si>
    <t>Licensor Royalty $</t>
  </si>
  <si>
    <t>Tech Royalty %</t>
  </si>
  <si>
    <t>Tech Royalty $</t>
  </si>
  <si>
    <t>UCCPM Price</t>
  </si>
  <si>
    <t>Container Volume</t>
  </si>
  <si>
    <t>Retail Markup %</t>
  </si>
  <si>
    <t>Total Quantity</t>
  </si>
  <si>
    <t>DA %</t>
  </si>
  <si>
    <t>DA $</t>
  </si>
  <si>
    <t>Customer Item#</t>
  </si>
  <si>
    <t>JLA FOB MU%</t>
  </si>
  <si>
    <t>Load 2</t>
  </si>
  <si>
    <t>Load 2 %</t>
  </si>
  <si>
    <t>Load 2 $</t>
  </si>
  <si>
    <t>Material-Short</t>
  </si>
  <si>
    <t>Exchange Rate</t>
  </si>
  <si>
    <t>LDP Cost $CAD</t>
  </si>
  <si>
    <t>Total Load $CAD</t>
  </si>
  <si>
    <t>FOB Cost with Load $CAD</t>
  </si>
  <si>
    <t>JLA FOB Price Quote (Value) $CAD</t>
  </si>
  <si>
    <t>Suggested Retail Price $CAD</t>
  </si>
  <si>
    <t>Total Cost $CAD</t>
  </si>
  <si>
    <t>Total Sales $CAD</t>
    <phoneticPr fontId="13" type="noConversion"/>
  </si>
  <si>
    <t>Licensor</t>
    <phoneticPr fontId="13" type="noConversion"/>
  </si>
  <si>
    <t>0</t>
    <phoneticPr fontId="13" type="noConversion"/>
  </si>
  <si>
    <t>100% polyster</t>
    <phoneticPr fontId="13" type="noConversion"/>
  </si>
  <si>
    <t>Beautyrest 6%</t>
    <phoneticPr fontId="13" type="noConversion"/>
  </si>
  <si>
    <t>2 Window Panel 37"W x 84"L (2)</t>
    <phoneticPr fontId="13" type="noConversion"/>
  </si>
  <si>
    <t>2 Window Panel 37"W x 96"L (2)</t>
  </si>
  <si>
    <t>2 Window Panel 37"W x 96"L (2)</t>
    <phoneticPr fontId="13" type="noConversion"/>
  </si>
  <si>
    <t>White</t>
  </si>
  <si>
    <t>Linen</t>
  </si>
  <si>
    <t>Karien</t>
  </si>
  <si>
    <t>Emery</t>
  </si>
  <si>
    <t>Cordova</t>
  </si>
  <si>
    <t>HG Kent Leaf</t>
  </si>
  <si>
    <t>Casabella</t>
  </si>
  <si>
    <t>Daphne</t>
  </si>
  <si>
    <t>170gsm Dobby+TPU Bonded</t>
    <phoneticPr fontId="13" type="noConversion"/>
  </si>
  <si>
    <t>300gsm Linen PP w/MF Liner</t>
    <phoneticPr fontId="13" type="noConversion"/>
  </si>
  <si>
    <t>230gsm chenille w/TBO liner</t>
    <phoneticPr fontId="13" type="noConversion"/>
  </si>
  <si>
    <t xml:space="preserve">195gsm yarn dye w/TBO liner </t>
    <phoneticPr fontId="13" type="noConversion"/>
  </si>
  <si>
    <t>90gsm solid slub sheer EMB</t>
    <phoneticPr fontId="13" type="noConversion"/>
  </si>
  <si>
    <t>125gsm 540D sheer</t>
    <phoneticPr fontId="13" type="noConversion"/>
  </si>
  <si>
    <t>220gsm chenille with liner</t>
    <phoneticPr fontId="13" type="noConversion"/>
  </si>
  <si>
    <t>100% polyster,yarn dye</t>
    <phoneticPr fontId="13" type="noConversion"/>
  </si>
  <si>
    <t>100% polyster, Cationic</t>
    <phoneticPr fontId="13" type="noConversion"/>
  </si>
  <si>
    <t>100% polyster, digital print</t>
    <phoneticPr fontId="13" type="noConversion"/>
  </si>
  <si>
    <t>100% polyster, 170gsm cationic dobby bonded with 20gsm black TPU, then lined with sound blocking liner (75gsm MF embossed with 140gsm fleece), Grommet</t>
    <phoneticPr fontId="13" type="noConversion"/>
  </si>
  <si>
    <t>100% polyster, 300gsm poly linen with 75gsm MF liner(white);each panel with 7 pinch pleat + back tabs, 16 rings&amp; hooks in separate bag attached to the insert, Pinch pleat</t>
    <phoneticPr fontId="13" type="noConversion"/>
  </si>
  <si>
    <t>100% polyster, 230gsm piece dye chenille, with TBO liner, Grommet</t>
    <phoneticPr fontId="13" type="noConversion"/>
  </si>
  <si>
    <t>100% polyster, 195gsm yarn dye with TBO liner , Grommet</t>
    <phoneticPr fontId="13" type="noConversion"/>
  </si>
  <si>
    <t>100% polyster, 90gsm solid slub sheer with leaf embroidery, Rod Pocket</t>
    <phoneticPr fontId="13" type="noConversion"/>
  </si>
  <si>
    <t>100% polyster, digital print on 125gsm 540D sheer, Rod Pocket</t>
    <phoneticPr fontId="13" type="noConversion"/>
  </si>
  <si>
    <t>100% polyster, 220gsm chenille with MF+TPU+foaming liner, BTRP</t>
    <phoneticPr fontId="13" type="noConversion"/>
  </si>
  <si>
    <t>Beige</t>
  </si>
  <si>
    <t>Slate blue</t>
  </si>
  <si>
    <t>Silver</t>
  </si>
  <si>
    <t>Bird</t>
  </si>
  <si>
    <t>2 Window Panel 40"W x 84"L (2)</t>
    <phoneticPr fontId="13" type="noConversion"/>
  </si>
  <si>
    <t>2 Window Panel 40"W x 96"L (2)</t>
    <phoneticPr fontId="13" type="noConversion"/>
  </si>
  <si>
    <t>2 Window Panel 52"W x 84"L (2)</t>
    <phoneticPr fontId="13" type="noConversion"/>
  </si>
  <si>
    <t>2 Window Panel 52"W x 96"L (2)</t>
    <phoneticPr fontId="13" type="noConversion"/>
  </si>
  <si>
    <t>4 Window Panel 37"W x 84"L (4)</t>
    <phoneticPr fontId="13" type="noConversion"/>
  </si>
  <si>
    <t>2 Window Panel 50"W x 84"L (2)</t>
    <phoneticPr fontId="13" type="noConversion"/>
  </si>
  <si>
    <t>2 Window Panel 50"W x 96"L (2)</t>
    <phoneticPr fontId="13" type="noConversion"/>
  </si>
  <si>
    <t>moutain trail</t>
    <phoneticPr fontId="13" type="noConversion"/>
  </si>
  <si>
    <t>BR40-5589CA</t>
    <phoneticPr fontId="23" type="noConversion"/>
  </si>
  <si>
    <t>BR40-5590CA</t>
    <phoneticPr fontId="13" type="noConversion"/>
  </si>
  <si>
    <t>BR40-5591CA</t>
    <phoneticPr fontId="13" type="noConversion"/>
  </si>
  <si>
    <t>BR40-5592CA</t>
    <phoneticPr fontId="13" type="noConversion"/>
  </si>
  <si>
    <t>BR40-5593CA</t>
    <phoneticPr fontId="13" type="noConversion"/>
  </si>
  <si>
    <t>BR40-5594CA</t>
    <phoneticPr fontId="13" type="noConversion"/>
  </si>
  <si>
    <t>BR40-5595CA</t>
    <phoneticPr fontId="13" type="noConversion"/>
  </si>
  <si>
    <t>BR40-5596CA</t>
    <phoneticPr fontId="13" type="noConversion"/>
  </si>
  <si>
    <t>BR40-5597CA</t>
    <phoneticPr fontId="13" type="noConversion"/>
  </si>
  <si>
    <t>BR40-5598CA</t>
  </si>
  <si>
    <t>BR40-5599CA</t>
  </si>
  <si>
    <t>BR40-5600CA</t>
  </si>
  <si>
    <t>BR40-5601CA</t>
  </si>
  <si>
    <t>BR40-5602CA</t>
  </si>
  <si>
    <t>BR40-5603CA</t>
    <phoneticPr fontId="13" type="noConversion"/>
  </si>
  <si>
    <t>NN40-0570CA</t>
    <phoneticPr fontId="24" type="noConversion"/>
  </si>
  <si>
    <t>NN40-0571CA</t>
    <phoneticPr fontId="13" type="noConversion"/>
  </si>
  <si>
    <t>NN40-0572CA</t>
    <phoneticPr fontId="13" type="noConversion"/>
  </si>
  <si>
    <t>6303.92.9010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</si>
</sst>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"/>
    <numFmt numFmtId="177" formatCode="0.0"/>
    <numFmt numFmtId="178" formatCode="0.0%"/>
    <numFmt numFmtId="179" formatCode="0.000"/>
    <numFmt numFmtId="180" formatCode="[$$-481]#,##0.00_);[Red]\([$$-481]#,##0.00\)"/>
    <numFmt numFmtId="181" formatCode="#,##0.0"/>
    <numFmt numFmtId="183" formatCode="[$-409]d/mmm;@"/>
    <numFmt numFmtId="184" formatCode="0.000000"/>
    <numFmt numFmtId="185" formatCode="_([$$-409]* #,##0_);_([$$-409]* \(#,##0\);_([$$-409]* &quot;-&quot;??_);_(@_)"/>
    <numFmt numFmtId="186" formatCode="_([$$-409]* #,##0.00_);_([$$-409]* \(#,##0.00\);_([$$-409]* \-??_);_(@_)"/>
  </numFmts>
  <fonts count="25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color theme="3"/>
      <name val="Calibri Light"/>
      <family val="1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3">
    <xf numFmtId="0" fontId="0" fillId="0" borderId="0"/>
    <xf numFmtId="0" fontId="7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44" fontId="12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12" fillId="0" borderId="0">
      <alignment vertical="center"/>
    </xf>
    <xf numFmtId="180" fontId="12" fillId="0" borderId="0">
      <alignment vertical="center"/>
    </xf>
    <xf numFmtId="183" fontId="12" fillId="0" borderId="0"/>
    <xf numFmtId="0" fontId="16" fillId="0" borderId="0">
      <alignment vertical="center"/>
    </xf>
    <xf numFmtId="0" fontId="7" fillId="0" borderId="0"/>
    <xf numFmtId="0" fontId="7" fillId="0" borderId="0"/>
    <xf numFmtId="44" fontId="12" fillId="0" borderId="0" applyFont="0" applyFill="0" applyBorder="0" applyAlignment="0" applyProtection="0">
      <alignment vertical="center"/>
    </xf>
    <xf numFmtId="0" fontId="1" fillId="0" borderId="0"/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9" fontId="17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180" fontId="7" fillId="0" borderId="0"/>
    <xf numFmtId="180" fontId="1" fillId="0" borderId="0">
      <alignment vertical="center"/>
    </xf>
    <xf numFmtId="9" fontId="1" fillId="0" borderId="0" applyFont="0" applyFill="0" applyBorder="0" applyAlignment="0" applyProtection="0"/>
    <xf numFmtId="0" fontId="22" fillId="0" borderId="0">
      <alignment vertical="center"/>
    </xf>
    <xf numFmtId="180" fontId="1" fillId="0" borderId="0"/>
    <xf numFmtId="0" fontId="1" fillId="0" borderId="0"/>
    <xf numFmtId="0" fontId="12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185" fontId="1" fillId="0" borderId="0"/>
    <xf numFmtId="9" fontId="1" fillId="0" borderId="0" applyFont="0" applyFill="0" applyBorder="0" applyAlignment="0" applyProtection="0"/>
    <xf numFmtId="0" fontId="1" fillId="0" borderId="0"/>
    <xf numFmtId="180" fontId="1" fillId="0" borderId="0">
      <alignment vertical="center"/>
    </xf>
    <xf numFmtId="180" fontId="1" fillId="0" borderId="0"/>
    <xf numFmtId="0" fontId="1" fillId="0" borderId="0"/>
    <xf numFmtId="44" fontId="1" fillId="0" borderId="0" applyFont="0" applyFill="0" applyBorder="0" applyAlignment="0" applyProtection="0">
      <alignment vertical="center"/>
    </xf>
    <xf numFmtId="185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180" fontId="1" fillId="0" borderId="0"/>
    <xf numFmtId="0" fontId="1" fillId="0" borderId="0"/>
    <xf numFmtId="44" fontId="1" fillId="0" borderId="0" applyFont="0" applyFill="0" applyBorder="0" applyAlignment="0" applyProtection="0">
      <alignment vertical="center"/>
    </xf>
    <xf numFmtId="18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/>
    <xf numFmtId="186" fontId="19" fillId="0" borderId="0"/>
    <xf numFmtId="0" fontId="20" fillId="11" borderId="0"/>
    <xf numFmtId="0" fontId="19" fillId="0" borderId="0"/>
    <xf numFmtId="0" fontId="20" fillId="12" borderId="0"/>
    <xf numFmtId="186" fontId="21" fillId="0" borderId="0"/>
    <xf numFmtId="0" fontId="20" fillId="0" borderId="0">
      <alignment vertical="center"/>
    </xf>
    <xf numFmtId="0" fontId="21" fillId="0" borderId="0"/>
    <xf numFmtId="0" fontId="20" fillId="12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6" fillId="0" borderId="0"/>
    <xf numFmtId="9" fontId="18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1" xfId="4" applyFont="1" applyFill="1" applyBorder="1" applyAlignment="1">
      <alignment horizontal="center" wrapText="1"/>
    </xf>
    <xf numFmtId="176" fontId="5" fillId="8" borderId="2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" fontId="10" fillId="0" borderId="1" xfId="1" applyNumberFormat="1" applyFont="1" applyBorder="1" applyAlignment="1">
      <alignment wrapText="1"/>
    </xf>
    <xf numFmtId="176" fontId="10" fillId="0" borderId="1" xfId="1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6" fontId="10" fillId="3" borderId="1" xfId="1" applyNumberFormat="1" applyFont="1" applyFill="1" applyBorder="1" applyAlignment="1">
      <alignment wrapText="1"/>
    </xf>
    <xf numFmtId="10" fontId="10" fillId="3" borderId="1" xfId="1" applyNumberFormat="1" applyFont="1" applyFill="1" applyBorder="1" applyAlignment="1">
      <alignment wrapText="1"/>
    </xf>
    <xf numFmtId="176" fontId="5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0" fontId="0" fillId="9" borderId="0" xfId="0" applyFill="1" applyAlignment="1">
      <alignment wrapText="1"/>
    </xf>
    <xf numFmtId="177" fontId="0" fillId="0" borderId="0" xfId="0" applyNumberFormat="1" applyAlignment="1">
      <alignment wrapText="1"/>
    </xf>
    <xf numFmtId="177" fontId="5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2" fontId="8" fillId="5" borderId="1" xfId="1" applyNumberFormat="1" applyFont="1" applyFill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" fontId="0" fillId="0" borderId="1" xfId="0" applyNumberFormat="1" applyBorder="1"/>
    <xf numFmtId="0" fontId="5" fillId="4" borderId="1" xfId="0" applyFont="1" applyFill="1" applyBorder="1" applyAlignment="1">
      <alignment horizontal="center" wrapText="1"/>
    </xf>
    <xf numFmtId="176" fontId="0" fillId="2" borderId="1" xfId="5" applyNumberFormat="1" applyFont="1" applyFill="1" applyBorder="1" applyAlignment="1">
      <alignment wrapText="1"/>
    </xf>
    <xf numFmtId="0" fontId="6" fillId="0" borderId="1" xfId="0" applyFont="1" applyBorder="1"/>
    <xf numFmtId="178" fontId="0" fillId="0" borderId="1" xfId="0" applyNumberFormat="1" applyBorder="1"/>
    <xf numFmtId="3" fontId="0" fillId="0" borderId="1" xfId="0" applyNumberFormat="1" applyBorder="1" applyAlignment="1">
      <alignment wrapText="1"/>
    </xf>
    <xf numFmtId="176" fontId="8" fillId="0" borderId="1" xfId="1" applyNumberFormat="1" applyFont="1" applyBorder="1" applyAlignment="1">
      <alignment wrapText="1"/>
    </xf>
    <xf numFmtId="179" fontId="0" fillId="0" borderId="0" xfId="0" applyNumberFormat="1" applyAlignment="1">
      <alignment wrapText="1"/>
    </xf>
    <xf numFmtId="179" fontId="10" fillId="0" borderId="1" xfId="1" applyNumberFormat="1" applyFont="1" applyBorder="1" applyAlignment="1">
      <alignment wrapText="1"/>
    </xf>
    <xf numFmtId="0" fontId="6" fillId="0" borderId="0" xfId="4" applyAlignment="1">
      <alignment wrapText="1"/>
    </xf>
    <xf numFmtId="49" fontId="6" fillId="0" borderId="1" xfId="0" applyNumberFormat="1" applyFont="1" applyBorder="1" applyAlignment="1">
      <alignment wrapText="1"/>
    </xf>
    <xf numFmtId="181" fontId="0" fillId="0" borderId="0" xfId="0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4" fontId="0" fillId="0" borderId="1" xfId="0" applyNumberFormat="1" applyBorder="1" applyAlignment="1">
      <alignment wrapText="1"/>
    </xf>
    <xf numFmtId="0" fontId="11" fillId="0" borderId="1" xfId="0" applyFont="1" applyBorder="1"/>
    <xf numFmtId="184" fontId="0" fillId="2" borderId="1" xfId="0" applyNumberForma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10" borderId="1" xfId="0" quotePrefix="1" applyFont="1" applyFill="1" applyBorder="1"/>
    <xf numFmtId="0" fontId="7" fillId="7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/>
    </xf>
    <xf numFmtId="0" fontId="0" fillId="0" borderId="1" xfId="0" applyNumberFormat="1" applyBorder="1" applyAlignment="1">
      <alignment wrapText="1"/>
    </xf>
    <xf numFmtId="180" fontId="6" fillId="0" borderId="1" xfId="0" applyNumberFormat="1" applyFont="1" applyBorder="1"/>
  </cellXfs>
  <cellStyles count="83">
    <cellStyle name="20% - Accent2 4" xfId="67"/>
    <cellStyle name="20% - Accent3 2 2" xfId="69"/>
    <cellStyle name="20% - Accent3 4" xfId="73"/>
    <cellStyle name="Comma 2" xfId="21"/>
    <cellStyle name="Comma 2 2" xfId="25"/>
    <cellStyle name="Currency 18" xfId="8"/>
    <cellStyle name="Currency 18 2" xfId="18"/>
    <cellStyle name="Currency 2" xfId="9"/>
    <cellStyle name="Currency 2 2" xfId="43"/>
    <cellStyle name="Currency 3" xfId="50"/>
    <cellStyle name="Currency 3 2" xfId="57"/>
    <cellStyle name="Normal 10" xfId="74"/>
    <cellStyle name="Normal 10 2" xfId="81"/>
    <cellStyle name="Normal 18" xfId="72"/>
    <cellStyle name="Normal 2" xfId="4"/>
    <cellStyle name="Normal 2 18 2" xfId="1"/>
    <cellStyle name="Normal 2 2" xfId="33"/>
    <cellStyle name="Normal 2 3" xfId="70"/>
    <cellStyle name="Normal 2 4" xfId="23"/>
    <cellStyle name="Normal 3" xfId="14"/>
    <cellStyle name="Normal 3 2" xfId="22"/>
    <cellStyle name="Normal 32 2 6" xfId="44"/>
    <cellStyle name="Normal 32 2 6 2" xfId="51"/>
    <cellStyle name="Normal 32 2 6 2 2" xfId="58"/>
    <cellStyle name="Normal 32 3" xfId="19"/>
    <cellStyle name="Normal 32 3 2" xfId="26"/>
    <cellStyle name="Normal 32 3 2 2" xfId="27"/>
    <cellStyle name="Normal 32 3 2 3" xfId="28"/>
    <cellStyle name="Normal 32 3 2 4" xfId="30"/>
    <cellStyle name="Normal 32 3 2 5" xfId="32"/>
    <cellStyle name="Normal 32 3 2 6" xfId="40"/>
    <cellStyle name="Normal 32 3 2 7" xfId="11"/>
    <cellStyle name="Normal 32 3 2 7 2" xfId="54"/>
    <cellStyle name="Normal 32 3 2 7 3" xfId="60"/>
    <cellStyle name="Normal 32 3 2 7 3 2" xfId="62"/>
    <cellStyle name="Normal 32 3 2 7 3 3" xfId="64"/>
    <cellStyle name="Normal 32 3 2 7 3 4" xfId="76"/>
    <cellStyle name="Normal 32 3 2 7 3 5" xfId="78"/>
    <cellStyle name="Normal 32 3 2 7 4" xfId="46"/>
    <cellStyle name="Normal 32 3 2 8" xfId="48"/>
    <cellStyle name="Normal 32 3 2 8 2" xfId="55"/>
    <cellStyle name="Normal 32 3 2 9" xfId="59"/>
    <cellStyle name="Normal 32 3 2 9 2" xfId="61"/>
    <cellStyle name="Normal 32 3 2 9 3" xfId="63"/>
    <cellStyle name="Normal 32 3 2 9 4" xfId="75"/>
    <cellStyle name="Normal 32 3 2 9 5" xfId="77"/>
    <cellStyle name="Normal 39 2" xfId="29"/>
    <cellStyle name="Normal 39 2 11 2" xfId="10"/>
    <cellStyle name="Normal 39 2 11 2 2" xfId="7"/>
    <cellStyle name="Normal 39 2 11 2 2 2" xfId="56"/>
    <cellStyle name="Normal 39 2 11 2 2 3" xfId="49"/>
    <cellStyle name="Normal 39 2 11 2 3" xfId="41"/>
    <cellStyle name="Normal 4" xfId="35"/>
    <cellStyle name="Normal 40" xfId="12"/>
    <cellStyle name="Normal 40 2" xfId="13"/>
    <cellStyle name="Normal 5" xfId="37"/>
    <cellStyle name="Normal 6" xfId="47"/>
    <cellStyle name="Normal 6 14" xfId="6"/>
    <cellStyle name="Normal 7" xfId="52"/>
    <cellStyle name="Normal 8" xfId="53"/>
    <cellStyle name="Normal 9" xfId="71"/>
    <cellStyle name="Normal_TM window Fall2011 quote sheet 110323" xfId="17"/>
    <cellStyle name="Percent 11" xfId="20"/>
    <cellStyle name="Percent 2" xfId="5"/>
    <cellStyle name="Percent 2 2" xfId="34"/>
    <cellStyle name="Percent 2 2 2" xfId="80"/>
    <cellStyle name="Percent 2 3" xfId="24"/>
    <cellStyle name="Percent 2 6" xfId="79"/>
    <cellStyle name="Percent 2 6 2" xfId="82"/>
    <cellStyle name="Percent 3" xfId="38"/>
    <cellStyle name="Percent 4" xfId="45"/>
    <cellStyle name="Style 1" xfId="3"/>
    <cellStyle name="Title 2" xfId="66"/>
    <cellStyle name="Title 2 2" xfId="68"/>
    <cellStyle name="百分比 2" xfId="65"/>
    <cellStyle name="常规" xfId="0" builtinId="0"/>
    <cellStyle name="常规 11" xfId="42"/>
    <cellStyle name="常规 2" xfId="15"/>
    <cellStyle name="常规 3" xfId="39"/>
    <cellStyle name="样式 1" xfId="16"/>
    <cellStyle name="样式 1 2" xfId="2"/>
    <cellStyle name="样式 1 2 2" xfId="36"/>
    <cellStyle name="样式 1 4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44"/>
  <sheetViews>
    <sheetView tabSelected="1" workbookViewId="0">
      <selection activeCell="AT26" sqref="AT26:BE27"/>
    </sheetView>
  </sheetViews>
  <sheetFormatPr defaultColWidth="9.140625" defaultRowHeight="15"/>
  <cols>
    <col min="1" max="1" width="9.140625" style="2"/>
    <col min="2" max="2" width="10.140625" style="3" customWidth="1"/>
    <col min="3" max="3" width="7.140625" style="2" customWidth="1"/>
    <col min="4" max="4" width="8.42578125" style="2" customWidth="1"/>
    <col min="5" max="5" width="20.42578125" style="2" customWidth="1"/>
    <col min="6" max="6" width="20.140625" style="2" customWidth="1"/>
    <col min="7" max="7" width="18.42578125" style="2" customWidth="1"/>
    <col min="8" max="8" width="17" style="2" customWidth="1"/>
    <col min="9" max="9" width="37.85546875" style="2" hidden="1" customWidth="1"/>
    <col min="10" max="10" width="36.5703125" style="2" hidden="1" customWidth="1"/>
    <col min="11" max="11" width="13.85546875" style="2" hidden="1" customWidth="1"/>
    <col min="12" max="12" width="30.28515625" style="47" hidden="1" customWidth="1"/>
    <col min="13" max="13" width="15.85546875" style="2" hidden="1" customWidth="1"/>
    <col min="14" max="14" width="32.5703125" style="2" customWidth="1"/>
    <col min="15" max="15" width="12.28515625" style="2" customWidth="1"/>
    <col min="16" max="17" width="16" style="2" customWidth="1"/>
    <col min="18" max="18" width="10.28515625" style="2" customWidth="1"/>
    <col min="19" max="19" width="8.85546875" style="2" customWidth="1"/>
    <col min="20" max="20" width="9.85546875" style="5" customWidth="1"/>
    <col min="21" max="21" width="11.140625" style="7" customWidth="1"/>
    <col min="22" max="22" width="9.42578125" style="2" customWidth="1"/>
    <col min="23" max="23" width="11" style="33" customWidth="1"/>
    <col min="24" max="24" width="13.140625" style="33" customWidth="1"/>
    <col min="25" max="25" width="11.140625" style="33" customWidth="1"/>
    <col min="26" max="26" width="12.85546875" style="33" customWidth="1"/>
    <col min="27" max="27" width="9.42578125" style="6" customWidth="1"/>
    <col min="28" max="28" width="13" style="45" customWidth="1"/>
    <col min="29" max="29" width="13" style="6" customWidth="1"/>
    <col min="30" max="30" width="14.140625" style="6" customWidth="1"/>
    <col min="31" max="31" width="13.85546875" style="2" customWidth="1"/>
    <col min="32" max="32" width="13.85546875" style="7" customWidth="1"/>
    <col min="33" max="33" width="14.42578125" style="2" customWidth="1"/>
    <col min="34" max="34" width="8.42578125" style="8" customWidth="1"/>
    <col min="35" max="35" width="12.42578125" style="7" customWidth="1"/>
    <col min="36" max="36" width="8.85546875" style="7" customWidth="1"/>
    <col min="37" max="37" width="8.85546875" style="49" customWidth="1"/>
    <col min="38" max="38" width="8.85546875" style="7" customWidth="1"/>
    <col min="39" max="39" width="7.85546875" style="8" customWidth="1"/>
    <col min="40" max="40" width="7.5703125" style="7" customWidth="1"/>
    <col min="41" max="41" width="12.5703125" style="8" customWidth="1"/>
    <col min="42" max="42" width="8.5703125" style="7" customWidth="1"/>
    <col min="43" max="43" width="11.5703125" style="8" customWidth="1"/>
    <col min="44" max="44" width="10.85546875" style="7" customWidth="1"/>
    <col min="45" max="45" width="11.5703125" style="8" customWidth="1"/>
    <col min="46" max="47" width="10.85546875" style="7" customWidth="1"/>
    <col min="48" max="48" width="8.140625" style="8" customWidth="1"/>
    <col min="49" max="49" width="10.85546875" style="7" customWidth="1"/>
    <col min="50" max="50" width="9.5703125" style="7" customWidth="1"/>
    <col min="51" max="51" width="11.85546875" style="7" customWidth="1"/>
    <col min="52" max="52" width="11.140625" style="8" customWidth="1"/>
    <col min="53" max="53" width="11.42578125" style="7" customWidth="1"/>
    <col min="54" max="54" width="8.85546875" style="7" customWidth="1"/>
    <col min="55" max="55" width="12.140625" style="8" customWidth="1"/>
    <col min="56" max="56" width="12.140625" style="6" customWidth="1"/>
    <col min="57" max="58" width="12.140625" style="7" customWidth="1"/>
    <col min="59" max="16384" width="9.140625" style="2"/>
  </cols>
  <sheetData>
    <row r="1" spans="1:58" ht="63.6" customHeight="1">
      <c r="A1" s="32" t="s">
        <v>42</v>
      </c>
      <c r="B1" s="9" t="s">
        <v>11</v>
      </c>
      <c r="C1" s="9" t="s">
        <v>12</v>
      </c>
      <c r="D1" s="10" t="s">
        <v>13</v>
      </c>
      <c r="E1" s="11" t="s">
        <v>0</v>
      </c>
      <c r="F1" s="11" t="s">
        <v>67</v>
      </c>
      <c r="G1" s="12" t="s">
        <v>14</v>
      </c>
      <c r="H1" s="10" t="s">
        <v>15</v>
      </c>
      <c r="I1" s="13" t="s">
        <v>16</v>
      </c>
      <c r="J1" s="14" t="s">
        <v>17</v>
      </c>
      <c r="K1" s="13" t="s">
        <v>18</v>
      </c>
      <c r="L1" s="14" t="s">
        <v>58</v>
      </c>
      <c r="M1" s="10" t="s">
        <v>8</v>
      </c>
      <c r="N1" s="13" t="s">
        <v>19</v>
      </c>
      <c r="O1" s="13" t="s">
        <v>20</v>
      </c>
      <c r="P1" s="10" t="s">
        <v>21</v>
      </c>
      <c r="Q1" s="10" t="s">
        <v>22</v>
      </c>
      <c r="R1" s="10" t="s">
        <v>53</v>
      </c>
      <c r="S1" s="14" t="s">
        <v>23</v>
      </c>
      <c r="T1" s="36" t="s">
        <v>47</v>
      </c>
      <c r="U1" s="15" t="s">
        <v>24</v>
      </c>
      <c r="V1" s="16" t="s">
        <v>1</v>
      </c>
      <c r="W1" s="34" t="s">
        <v>25</v>
      </c>
      <c r="X1" s="34" t="s">
        <v>26</v>
      </c>
      <c r="Y1" s="34" t="s">
        <v>27</v>
      </c>
      <c r="Z1" s="34" t="s">
        <v>28</v>
      </c>
      <c r="AA1" s="17" t="s">
        <v>29</v>
      </c>
      <c r="AB1" s="46" t="s">
        <v>30</v>
      </c>
      <c r="AC1" s="37" t="s">
        <v>48</v>
      </c>
      <c r="AD1" s="18" t="s">
        <v>31</v>
      </c>
      <c r="AE1" s="9" t="s">
        <v>32</v>
      </c>
      <c r="AF1" s="19" t="s">
        <v>33</v>
      </c>
      <c r="AG1" s="9" t="s">
        <v>34</v>
      </c>
      <c r="AH1" s="20" t="s">
        <v>35</v>
      </c>
      <c r="AI1" s="19" t="s">
        <v>36</v>
      </c>
      <c r="AJ1" s="19" t="s">
        <v>37</v>
      </c>
      <c r="AK1" s="50" t="s">
        <v>59</v>
      </c>
      <c r="AL1" s="19" t="s">
        <v>60</v>
      </c>
      <c r="AM1" s="20" t="s">
        <v>43</v>
      </c>
      <c r="AN1" s="19" t="s">
        <v>44</v>
      </c>
      <c r="AO1" s="20" t="s">
        <v>45</v>
      </c>
      <c r="AP1" s="19" t="s">
        <v>46</v>
      </c>
      <c r="AQ1" s="20" t="s">
        <v>51</v>
      </c>
      <c r="AR1" s="19" t="s">
        <v>52</v>
      </c>
      <c r="AS1" s="20" t="s">
        <v>38</v>
      </c>
      <c r="AT1" s="19" t="s">
        <v>39</v>
      </c>
      <c r="AU1" s="44" t="s">
        <v>55</v>
      </c>
      <c r="AV1" s="20" t="s">
        <v>56</v>
      </c>
      <c r="AW1" s="19" t="s">
        <v>57</v>
      </c>
      <c r="AX1" s="19" t="s">
        <v>61</v>
      </c>
      <c r="AY1" s="21" t="s">
        <v>62</v>
      </c>
      <c r="AZ1" s="22" t="s">
        <v>54</v>
      </c>
      <c r="BA1" s="39" t="s">
        <v>63</v>
      </c>
      <c r="BB1" s="23" t="s">
        <v>64</v>
      </c>
      <c r="BC1" s="22" t="s">
        <v>49</v>
      </c>
      <c r="BD1" s="17" t="s">
        <v>50</v>
      </c>
      <c r="BE1" s="19" t="s">
        <v>65</v>
      </c>
      <c r="BF1" s="19" t="s">
        <v>66</v>
      </c>
    </row>
    <row r="2" spans="1:58" ht="14.45" customHeight="1">
      <c r="A2" s="25"/>
      <c r="B2" s="24">
        <v>1</v>
      </c>
      <c r="C2" s="25"/>
      <c r="D2" s="25"/>
      <c r="E2" s="52" t="s">
        <v>4</v>
      </c>
      <c r="F2" s="52" t="s">
        <v>70</v>
      </c>
      <c r="G2" s="1" t="s">
        <v>7</v>
      </c>
      <c r="H2" s="41" t="s">
        <v>76</v>
      </c>
      <c r="I2" s="41" t="s">
        <v>92</v>
      </c>
      <c r="J2" s="41" t="s">
        <v>82</v>
      </c>
      <c r="K2" s="41" t="s">
        <v>69</v>
      </c>
      <c r="L2" s="41" t="s">
        <v>90</v>
      </c>
      <c r="M2" s="1" t="s">
        <v>10</v>
      </c>
      <c r="N2" s="1" t="s">
        <v>72</v>
      </c>
      <c r="O2" s="41" t="s">
        <v>75</v>
      </c>
      <c r="P2" s="56" t="s">
        <v>111</v>
      </c>
      <c r="Q2" s="55"/>
      <c r="R2" s="1"/>
      <c r="S2" s="25" t="s">
        <v>41</v>
      </c>
      <c r="T2" s="5">
        <v>9.6</v>
      </c>
      <c r="U2" s="7">
        <v>10.1</v>
      </c>
      <c r="V2" s="25" t="s">
        <v>2</v>
      </c>
      <c r="W2" s="35">
        <v>75</v>
      </c>
      <c r="X2" s="35">
        <v>73</v>
      </c>
      <c r="Y2" s="35">
        <v>29</v>
      </c>
      <c r="Z2" s="35">
        <v>2</v>
      </c>
      <c r="AA2" s="26">
        <v>6</v>
      </c>
      <c r="AB2" s="53">
        <f t="shared" ref="AB2" si="0">IF(W2="","",W2*X2*Y2/1000000)</f>
        <v>0.158775</v>
      </c>
      <c r="AC2" s="38">
        <v>67</v>
      </c>
      <c r="AD2" s="27">
        <f t="shared" ref="AD2" si="1">IF(AA2="","",AC2/AB2*AA2)</f>
        <v>2532</v>
      </c>
      <c r="AE2" s="25">
        <v>5400</v>
      </c>
      <c r="AF2" s="28">
        <f t="shared" ref="AF2" si="2">IF(ISERROR(AE2/AD2),"",AE2/AD2)</f>
        <v>2.13</v>
      </c>
      <c r="AG2" s="60" t="s">
        <v>129</v>
      </c>
      <c r="AH2" s="42">
        <v>0.188</v>
      </c>
      <c r="AI2" s="28" t="str">
        <f>IF(ISERROR(#REF!*AH2),"",#REF!*AH2)</f>
        <v/>
      </c>
      <c r="AJ2" s="28" t="str">
        <f>IF(ISERROR(#REF!+AF2+AI2),"",#REF!+AF2+AI2)</f>
        <v/>
      </c>
      <c r="AK2" s="51">
        <v>1.36</v>
      </c>
      <c r="AL2" s="28" t="str">
        <f t="shared" ref="AL2" si="3">IF(ISERROR(AJ2*AK2),"",AJ2*AK2)</f>
        <v/>
      </c>
      <c r="AM2" s="29">
        <v>0.06</v>
      </c>
      <c r="AN2" s="28">
        <f t="shared" ref="AN2:AN19" si="4">IF(ISERROR(BA2*AM2),"",BA2*AM2)</f>
        <v>1.56</v>
      </c>
      <c r="AO2" s="29">
        <v>0</v>
      </c>
      <c r="AP2" s="28" t="str">
        <f>IF(ISERROR(#REF!*AO2),"",#REF!*AO2)</f>
        <v/>
      </c>
      <c r="AQ2" s="29">
        <v>0</v>
      </c>
      <c r="AR2" s="28">
        <f t="shared" ref="AR2:AR19" si="5">IF(ISERROR(BA2*AQ2),"",BA2*AQ2)</f>
        <v>0</v>
      </c>
      <c r="AS2" s="29">
        <v>0.08</v>
      </c>
      <c r="AT2" s="28">
        <f t="shared" ref="AT2:AT19" si="6">IF(ISERROR(BA2*AS2),"",BA2*AS2)</f>
        <v>2.08</v>
      </c>
      <c r="AU2" s="48" t="s">
        <v>68</v>
      </c>
      <c r="AV2" s="29">
        <v>0</v>
      </c>
      <c r="AW2" s="28">
        <f t="shared" ref="AW2" si="7">IF(ISERROR(BA2*AV2),"",BA2*AV2)</f>
        <v>0</v>
      </c>
      <c r="AX2" s="28" t="str">
        <f t="shared" ref="AX2" si="8">IF(ISERROR(AN2+AP2+AR2+AT2+AW2),"",AN2+AP2+AR2+AT2+AW2)</f>
        <v/>
      </c>
      <c r="AY2" s="28" t="str">
        <f t="shared" ref="AY2" si="9">IF(ISERROR(AL2+AX2),"",AL2+AX2)</f>
        <v/>
      </c>
      <c r="AZ2" s="30" t="str">
        <f t="shared" ref="AZ2" si="10">IF(ISERROR((BA2-AY2)/BA2),"",(BA2-AY2)/BA2)</f>
        <v/>
      </c>
      <c r="BA2" s="59">
        <v>26</v>
      </c>
      <c r="BB2" s="31">
        <v>0</v>
      </c>
      <c r="BC2" s="30" t="str">
        <f t="shared" ref="BC2" si="11">IF(ISERROR((BB2-BA2)/BB2),"",(BB2-BA2)/BB2)</f>
        <v/>
      </c>
      <c r="BD2" s="43">
        <v>600</v>
      </c>
      <c r="BE2" s="40" t="str">
        <f t="shared" ref="BE2" si="12">IF(ISERROR(AY2*BD2),"",AY2*BD2)</f>
        <v/>
      </c>
      <c r="BF2" s="40">
        <f t="shared" ref="BF2" si="13">IF(ISERROR(BA2*BD2),"",BA2*BD2)</f>
        <v>15600</v>
      </c>
    </row>
    <row r="3" spans="1:58" ht="14.45" customHeight="1">
      <c r="A3" s="25"/>
      <c r="B3" s="24">
        <v>2</v>
      </c>
      <c r="C3" s="25"/>
      <c r="D3" s="25"/>
      <c r="E3" s="52" t="s">
        <v>4</v>
      </c>
      <c r="F3" s="52" t="s">
        <v>70</v>
      </c>
      <c r="G3" s="1" t="s">
        <v>7</v>
      </c>
      <c r="H3" s="41" t="s">
        <v>76</v>
      </c>
      <c r="I3" s="41" t="s">
        <v>92</v>
      </c>
      <c r="J3" s="41" t="s">
        <v>82</v>
      </c>
      <c r="K3" s="41" t="s">
        <v>69</v>
      </c>
      <c r="L3" s="41" t="s">
        <v>90</v>
      </c>
      <c r="M3" s="1" t="s">
        <v>10</v>
      </c>
      <c r="N3" s="54" t="s">
        <v>71</v>
      </c>
      <c r="O3" s="41" t="s">
        <v>99</v>
      </c>
      <c r="P3" s="56" t="s">
        <v>112</v>
      </c>
      <c r="Q3" s="55"/>
      <c r="R3" s="1"/>
      <c r="S3" s="25" t="s">
        <v>41</v>
      </c>
      <c r="T3" s="5">
        <v>8.65</v>
      </c>
      <c r="U3" s="7">
        <v>9.1</v>
      </c>
      <c r="V3" s="25" t="s">
        <v>2</v>
      </c>
      <c r="W3" s="35">
        <v>75</v>
      </c>
      <c r="X3" s="35">
        <v>73</v>
      </c>
      <c r="Y3" s="35">
        <v>29</v>
      </c>
      <c r="Z3" s="35">
        <v>2</v>
      </c>
      <c r="AA3" s="26">
        <v>6</v>
      </c>
      <c r="AB3" s="53">
        <f t="shared" ref="AB3:AB19" si="14">IF(W3="","",W3*X3*Y3/1000000)</f>
        <v>0.158775</v>
      </c>
      <c r="AC3" s="38">
        <v>67</v>
      </c>
      <c r="AD3" s="27">
        <f>IF(AA3="","",AC3/AB3*AA3)</f>
        <v>2532</v>
      </c>
      <c r="AE3" s="25">
        <v>5400</v>
      </c>
      <c r="AF3" s="28">
        <f>IF(ISERROR(AE3/AD3),"",AE3/AD3)</f>
        <v>2.13</v>
      </c>
      <c r="AG3" s="60" t="s">
        <v>129</v>
      </c>
      <c r="AH3" s="42">
        <v>0.188</v>
      </c>
      <c r="AI3" s="28" t="str">
        <f>IF(ISERROR(#REF!*AH3),"",#REF!*AH3)</f>
        <v/>
      </c>
      <c r="AJ3" s="28" t="str">
        <f>IF(ISERROR(#REF!+AF3+AI3),"",#REF!+AF3+AI3)</f>
        <v/>
      </c>
      <c r="AK3" s="51">
        <v>1.36</v>
      </c>
      <c r="AL3" s="28" t="str">
        <f>IF(ISERROR(AJ3*AK3),"",AJ3*AK3)</f>
        <v/>
      </c>
      <c r="AM3" s="29">
        <v>0.06</v>
      </c>
      <c r="AN3" s="28">
        <f t="shared" si="4"/>
        <v>1.35</v>
      </c>
      <c r="AO3" s="29">
        <v>0</v>
      </c>
      <c r="AP3" s="28" t="str">
        <f>IF(ISERROR(#REF!*AO3),"",#REF!*AO3)</f>
        <v/>
      </c>
      <c r="AQ3" s="29">
        <v>0</v>
      </c>
      <c r="AR3" s="28">
        <f t="shared" si="5"/>
        <v>0</v>
      </c>
      <c r="AS3" s="29">
        <v>0.08</v>
      </c>
      <c r="AT3" s="28">
        <f t="shared" si="6"/>
        <v>1.8</v>
      </c>
      <c r="AU3" s="48" t="s">
        <v>68</v>
      </c>
      <c r="AV3" s="29">
        <v>0</v>
      </c>
      <c r="AW3" s="28">
        <f>IF(ISERROR(BA3*AV3),"",BA3*AV3)</f>
        <v>0</v>
      </c>
      <c r="AX3" s="28" t="str">
        <f>IF(ISERROR(AN3+AP3+AR3+AT3+AW3),"",AN3+AP3+AR3+AT3+AW3)</f>
        <v/>
      </c>
      <c r="AY3" s="28" t="str">
        <f>IF(ISERROR(AL3+AX3),"",AL3+AX3)</f>
        <v/>
      </c>
      <c r="AZ3" s="30" t="str">
        <f>IF(ISERROR((BA3-AY3)/BA3),"",(BA3-AY3)/BA3)</f>
        <v/>
      </c>
      <c r="BA3" s="59">
        <v>22.5</v>
      </c>
      <c r="BB3" s="31">
        <v>0</v>
      </c>
      <c r="BC3" s="30" t="str">
        <f>IF(ISERROR((BB3-BA3)/BB3),"",(BB3-BA3)/BB3)</f>
        <v/>
      </c>
      <c r="BD3" s="43">
        <v>600</v>
      </c>
      <c r="BE3" s="40" t="str">
        <f>IF(ISERROR(AY3*BD3),"",AY3*BD3)</f>
        <v/>
      </c>
      <c r="BF3" s="40">
        <f>IF(ISERROR(BA3*BD3),"",BA3*BD3)</f>
        <v>13500</v>
      </c>
    </row>
    <row r="4" spans="1:58" ht="14.45" customHeight="1">
      <c r="A4" s="25"/>
      <c r="B4" s="24">
        <v>3</v>
      </c>
      <c r="C4" s="25"/>
      <c r="D4" s="25"/>
      <c r="E4" s="52" t="s">
        <v>4</v>
      </c>
      <c r="F4" s="52" t="s">
        <v>70</v>
      </c>
      <c r="G4" s="1" t="s">
        <v>7</v>
      </c>
      <c r="H4" s="41" t="s">
        <v>76</v>
      </c>
      <c r="I4" s="41" t="s">
        <v>92</v>
      </c>
      <c r="J4" s="41" t="s">
        <v>82</v>
      </c>
      <c r="K4" s="41" t="s">
        <v>69</v>
      </c>
      <c r="L4" s="41" t="s">
        <v>90</v>
      </c>
      <c r="M4" s="1" t="s">
        <v>10</v>
      </c>
      <c r="N4" s="54" t="s">
        <v>73</v>
      </c>
      <c r="O4" s="41" t="s">
        <v>99</v>
      </c>
      <c r="P4" s="56" t="s">
        <v>113</v>
      </c>
      <c r="Q4" s="55"/>
      <c r="R4" s="1"/>
      <c r="S4" s="25" t="s">
        <v>41</v>
      </c>
      <c r="T4" s="5">
        <v>9.6</v>
      </c>
      <c r="U4" s="7">
        <v>10.1</v>
      </c>
      <c r="V4" s="25" t="s">
        <v>2</v>
      </c>
      <c r="W4" s="35">
        <v>75</v>
      </c>
      <c r="X4" s="35">
        <v>73</v>
      </c>
      <c r="Y4" s="35">
        <v>29</v>
      </c>
      <c r="Z4" s="35">
        <v>2</v>
      </c>
      <c r="AA4" s="26">
        <v>6</v>
      </c>
      <c r="AB4" s="53">
        <f t="shared" si="14"/>
        <v>0.158775</v>
      </c>
      <c r="AC4" s="38">
        <v>67</v>
      </c>
      <c r="AD4" s="27">
        <f t="shared" ref="AD4:AD19" si="15">IF(AA4="","",AC4/AB4*AA4)</f>
        <v>2532</v>
      </c>
      <c r="AE4" s="25">
        <v>5400</v>
      </c>
      <c r="AF4" s="28">
        <f t="shared" ref="AF4:AF19" si="16">IF(ISERROR(AE4/AD4),"",AE4/AD4)</f>
        <v>2.13</v>
      </c>
      <c r="AG4" s="60" t="s">
        <v>129</v>
      </c>
      <c r="AH4" s="42">
        <v>0.188</v>
      </c>
      <c r="AI4" s="28" t="str">
        <f>IF(ISERROR(#REF!*AH4),"",#REF!*AH4)</f>
        <v/>
      </c>
      <c r="AJ4" s="28" t="str">
        <f>IF(ISERROR(#REF!+AF4+AI4),"",#REF!+AF4+AI4)</f>
        <v/>
      </c>
      <c r="AK4" s="51">
        <v>1.36</v>
      </c>
      <c r="AL4" s="28" t="str">
        <f t="shared" ref="AL4:AL19" si="17">IF(ISERROR(AJ4*AK4),"",AJ4*AK4)</f>
        <v/>
      </c>
      <c r="AM4" s="29">
        <v>0.06</v>
      </c>
      <c r="AN4" s="28">
        <f t="shared" si="4"/>
        <v>1.56</v>
      </c>
      <c r="AO4" s="29">
        <v>0</v>
      </c>
      <c r="AP4" s="28" t="str">
        <f>IF(ISERROR(#REF!*AO4),"",#REF!*AO4)</f>
        <v/>
      </c>
      <c r="AQ4" s="29">
        <v>0</v>
      </c>
      <c r="AR4" s="28">
        <f t="shared" si="5"/>
        <v>0</v>
      </c>
      <c r="AS4" s="29">
        <v>0.08</v>
      </c>
      <c r="AT4" s="28">
        <f t="shared" si="6"/>
        <v>2.08</v>
      </c>
      <c r="AU4" s="48" t="s">
        <v>68</v>
      </c>
      <c r="AV4" s="29">
        <v>0</v>
      </c>
      <c r="AW4" s="28">
        <f t="shared" ref="AW4:AW19" si="18">IF(ISERROR(BA4*AV4),"",BA4*AV4)</f>
        <v>0</v>
      </c>
      <c r="AX4" s="28" t="str">
        <f t="shared" ref="AX4:AX19" si="19">IF(ISERROR(AN4+AP4+AR4+AT4+AW4),"",AN4+AP4+AR4+AT4+AW4)</f>
        <v/>
      </c>
      <c r="AY4" s="28" t="str">
        <f t="shared" ref="AY4:AY19" si="20">IF(ISERROR(AL4+AX4),"",AL4+AX4)</f>
        <v/>
      </c>
      <c r="AZ4" s="30" t="str">
        <f t="shared" ref="AZ4:AZ19" si="21">IF(ISERROR((BA4-AY4)/BA4),"",(BA4-AY4)/BA4)</f>
        <v/>
      </c>
      <c r="BA4" s="59">
        <v>26</v>
      </c>
      <c r="BB4" s="31">
        <v>0</v>
      </c>
      <c r="BC4" s="30" t="str">
        <f t="shared" ref="BC4" si="22">IF(ISERROR((BB4-BA4)/BB4),"",(BB4-BA4)/BB4)</f>
        <v/>
      </c>
      <c r="BD4" s="43">
        <v>600</v>
      </c>
      <c r="BE4" s="40" t="str">
        <f t="shared" ref="BE4:BE19" si="23">IF(ISERROR(AY4*BD4),"",AY4*BD4)</f>
        <v/>
      </c>
      <c r="BF4" s="40">
        <f t="shared" ref="BF4:BF19" si="24">IF(ISERROR(BA4*BD4),"",BA4*BD4)</f>
        <v>15600</v>
      </c>
    </row>
    <row r="5" spans="1:58" ht="14.45" customHeight="1">
      <c r="A5" s="25"/>
      <c r="B5" s="24">
        <v>4</v>
      </c>
      <c r="C5" s="25"/>
      <c r="D5" s="25"/>
      <c r="E5" s="52" t="s">
        <v>4</v>
      </c>
      <c r="F5" s="52" t="s">
        <v>70</v>
      </c>
      <c r="G5" s="1" t="s">
        <v>7</v>
      </c>
      <c r="H5" s="41" t="s">
        <v>76</v>
      </c>
      <c r="I5" s="41" t="s">
        <v>92</v>
      </c>
      <c r="J5" s="41" t="s">
        <v>82</v>
      </c>
      <c r="K5" s="41" t="s">
        <v>69</v>
      </c>
      <c r="L5" s="41" t="s">
        <v>90</v>
      </c>
      <c r="M5" s="1" t="s">
        <v>10</v>
      </c>
      <c r="N5" s="54" t="s">
        <v>71</v>
      </c>
      <c r="O5" s="41" t="s">
        <v>100</v>
      </c>
      <c r="P5" s="56" t="s">
        <v>114</v>
      </c>
      <c r="Q5" s="55"/>
      <c r="R5" s="1"/>
      <c r="S5" s="25" t="s">
        <v>41</v>
      </c>
      <c r="T5" s="5">
        <v>8.65</v>
      </c>
      <c r="U5" s="7">
        <v>9.1</v>
      </c>
      <c r="V5" s="25" t="s">
        <v>2</v>
      </c>
      <c r="W5" s="35">
        <v>75</v>
      </c>
      <c r="X5" s="35">
        <v>73</v>
      </c>
      <c r="Y5" s="35">
        <v>29</v>
      </c>
      <c r="Z5" s="35">
        <v>2</v>
      </c>
      <c r="AA5" s="26">
        <v>6</v>
      </c>
      <c r="AB5" s="53">
        <f t="shared" si="14"/>
        <v>0.158775</v>
      </c>
      <c r="AC5" s="38">
        <v>67</v>
      </c>
      <c r="AD5" s="27">
        <f t="shared" si="15"/>
        <v>2532</v>
      </c>
      <c r="AE5" s="25">
        <v>5400</v>
      </c>
      <c r="AF5" s="28">
        <f t="shared" si="16"/>
        <v>2.13</v>
      </c>
      <c r="AG5" s="60" t="s">
        <v>129</v>
      </c>
      <c r="AH5" s="42">
        <v>0.188</v>
      </c>
      <c r="AI5" s="28" t="str">
        <f>IF(ISERROR(#REF!*AH5),"",#REF!*AH5)</f>
        <v/>
      </c>
      <c r="AJ5" s="28" t="str">
        <f>IF(ISERROR(#REF!+AF5+AI5),"",#REF!+AF5+AI5)</f>
        <v/>
      </c>
      <c r="AK5" s="51">
        <v>1.36</v>
      </c>
      <c r="AL5" s="28" t="str">
        <f t="shared" si="17"/>
        <v/>
      </c>
      <c r="AM5" s="29">
        <v>0.06</v>
      </c>
      <c r="AN5" s="28">
        <f t="shared" si="4"/>
        <v>1.35</v>
      </c>
      <c r="AO5" s="29">
        <v>0</v>
      </c>
      <c r="AP5" s="28" t="str">
        <f>IF(ISERROR(#REF!*AO5),"",#REF!*AO5)</f>
        <v/>
      </c>
      <c r="AQ5" s="29">
        <v>0</v>
      </c>
      <c r="AR5" s="28">
        <f t="shared" si="5"/>
        <v>0</v>
      </c>
      <c r="AS5" s="29">
        <v>0.08</v>
      </c>
      <c r="AT5" s="28">
        <f t="shared" si="6"/>
        <v>1.8</v>
      </c>
      <c r="AU5" s="48" t="s">
        <v>68</v>
      </c>
      <c r="AV5" s="29">
        <v>0</v>
      </c>
      <c r="AW5" s="28">
        <f t="shared" si="18"/>
        <v>0</v>
      </c>
      <c r="AX5" s="28" t="str">
        <f t="shared" si="19"/>
        <v/>
      </c>
      <c r="AY5" s="28" t="str">
        <f t="shared" si="20"/>
        <v/>
      </c>
      <c r="AZ5" s="30" t="str">
        <f t="shared" si="21"/>
        <v/>
      </c>
      <c r="BA5" s="59">
        <v>22.5</v>
      </c>
      <c r="BB5" s="31">
        <v>0</v>
      </c>
      <c r="BC5" s="30"/>
      <c r="BD5" s="43">
        <v>250</v>
      </c>
      <c r="BE5" s="40" t="str">
        <f t="shared" si="23"/>
        <v/>
      </c>
      <c r="BF5" s="40">
        <f t="shared" si="24"/>
        <v>5625</v>
      </c>
    </row>
    <row r="6" spans="1:58" ht="14.45" customHeight="1">
      <c r="A6" s="25"/>
      <c r="B6" s="24">
        <v>5</v>
      </c>
      <c r="C6" s="25"/>
      <c r="D6" s="25"/>
      <c r="E6" s="52" t="s">
        <v>4</v>
      </c>
      <c r="F6" s="52" t="s">
        <v>70</v>
      </c>
      <c r="G6" s="1" t="s">
        <v>7</v>
      </c>
      <c r="H6" s="41" t="s">
        <v>76</v>
      </c>
      <c r="I6" s="41" t="s">
        <v>92</v>
      </c>
      <c r="J6" s="41" t="s">
        <v>82</v>
      </c>
      <c r="K6" s="41" t="s">
        <v>69</v>
      </c>
      <c r="L6" s="41" t="s">
        <v>90</v>
      </c>
      <c r="M6" s="1" t="s">
        <v>10</v>
      </c>
      <c r="N6" s="54" t="s">
        <v>73</v>
      </c>
      <c r="O6" s="41" t="s">
        <v>100</v>
      </c>
      <c r="P6" s="56" t="s">
        <v>115</v>
      </c>
      <c r="Q6" s="55"/>
      <c r="R6" s="1"/>
      <c r="S6" s="25" t="s">
        <v>41</v>
      </c>
      <c r="T6" s="5">
        <v>8.65</v>
      </c>
      <c r="U6" s="7">
        <v>10.1</v>
      </c>
      <c r="V6" s="25" t="s">
        <v>2</v>
      </c>
      <c r="W6" s="35">
        <v>75</v>
      </c>
      <c r="X6" s="35">
        <v>73</v>
      </c>
      <c r="Y6" s="35">
        <v>29</v>
      </c>
      <c r="Z6" s="35">
        <v>2</v>
      </c>
      <c r="AA6" s="26">
        <v>6</v>
      </c>
      <c r="AB6" s="53">
        <f t="shared" si="14"/>
        <v>0.158775</v>
      </c>
      <c r="AC6" s="38">
        <v>67</v>
      </c>
      <c r="AD6" s="27">
        <f t="shared" si="15"/>
        <v>2532</v>
      </c>
      <c r="AE6" s="25">
        <v>5400</v>
      </c>
      <c r="AF6" s="28">
        <f t="shared" si="16"/>
        <v>2.13</v>
      </c>
      <c r="AG6" s="60" t="s">
        <v>129</v>
      </c>
      <c r="AH6" s="42">
        <v>0.188</v>
      </c>
      <c r="AI6" s="28" t="str">
        <f>IF(ISERROR(#REF!*AH6),"",#REF!*AH6)</f>
        <v/>
      </c>
      <c r="AJ6" s="28" t="str">
        <f>IF(ISERROR(#REF!+AF6+AI6),"",#REF!+AF6+AI6)</f>
        <v/>
      </c>
      <c r="AK6" s="51">
        <v>1.36</v>
      </c>
      <c r="AL6" s="28" t="str">
        <f t="shared" si="17"/>
        <v/>
      </c>
      <c r="AM6" s="29">
        <v>0.06</v>
      </c>
      <c r="AN6" s="28">
        <f t="shared" si="4"/>
        <v>1.56</v>
      </c>
      <c r="AO6" s="29">
        <v>0</v>
      </c>
      <c r="AP6" s="28" t="str">
        <f>IF(ISERROR(#REF!*AO6),"",#REF!*AO6)</f>
        <v/>
      </c>
      <c r="AQ6" s="29">
        <v>0</v>
      </c>
      <c r="AR6" s="28">
        <f t="shared" si="5"/>
        <v>0</v>
      </c>
      <c r="AS6" s="29">
        <v>0.08</v>
      </c>
      <c r="AT6" s="28">
        <f t="shared" si="6"/>
        <v>2.08</v>
      </c>
      <c r="AU6" s="48" t="s">
        <v>68</v>
      </c>
      <c r="AV6" s="29">
        <v>0</v>
      </c>
      <c r="AW6" s="28">
        <f t="shared" si="18"/>
        <v>0</v>
      </c>
      <c r="AX6" s="28" t="str">
        <f t="shared" si="19"/>
        <v/>
      </c>
      <c r="AY6" s="28" t="str">
        <f t="shared" si="20"/>
        <v/>
      </c>
      <c r="AZ6" s="30" t="str">
        <f t="shared" si="21"/>
        <v/>
      </c>
      <c r="BA6" s="59">
        <v>26</v>
      </c>
      <c r="BB6" s="31">
        <v>0</v>
      </c>
      <c r="BC6" s="30"/>
      <c r="BD6" s="43">
        <v>250</v>
      </c>
      <c r="BE6" s="40" t="str">
        <f t="shared" si="23"/>
        <v/>
      </c>
      <c r="BF6" s="40">
        <f t="shared" si="24"/>
        <v>6500</v>
      </c>
    </row>
    <row r="7" spans="1:58" ht="14.45" customHeight="1">
      <c r="A7" s="25"/>
      <c r="B7" s="24">
        <v>6</v>
      </c>
      <c r="C7" s="25"/>
      <c r="D7" s="25"/>
      <c r="E7" s="52" t="s">
        <v>4</v>
      </c>
      <c r="F7" s="52" t="s">
        <v>70</v>
      </c>
      <c r="G7" s="1" t="s">
        <v>7</v>
      </c>
      <c r="H7" s="41" t="s">
        <v>77</v>
      </c>
      <c r="I7" s="41" t="s">
        <v>93</v>
      </c>
      <c r="J7" s="41" t="s">
        <v>83</v>
      </c>
      <c r="K7" s="41" t="s">
        <v>69</v>
      </c>
      <c r="L7" s="41" t="s">
        <v>69</v>
      </c>
      <c r="M7" s="1" t="s">
        <v>9</v>
      </c>
      <c r="N7" s="54" t="s">
        <v>103</v>
      </c>
      <c r="O7" s="41" t="s">
        <v>74</v>
      </c>
      <c r="P7" s="56" t="s">
        <v>116</v>
      </c>
      <c r="Q7" s="55"/>
      <c r="R7" s="1"/>
      <c r="S7" s="25" t="s">
        <v>41</v>
      </c>
      <c r="T7" s="5">
        <v>11.9</v>
      </c>
      <c r="U7" s="7">
        <v>12.53</v>
      </c>
      <c r="V7" s="25" t="s">
        <v>2</v>
      </c>
      <c r="W7" s="35">
        <v>73</v>
      </c>
      <c r="X7" s="35">
        <v>39</v>
      </c>
      <c r="Y7" s="35">
        <v>18</v>
      </c>
      <c r="Z7" s="35">
        <v>2</v>
      </c>
      <c r="AA7" s="26">
        <v>6</v>
      </c>
      <c r="AB7" s="53">
        <f t="shared" si="14"/>
        <v>5.1246E-2</v>
      </c>
      <c r="AC7" s="38">
        <v>67</v>
      </c>
      <c r="AD7" s="27">
        <f t="shared" si="15"/>
        <v>7845</v>
      </c>
      <c r="AE7" s="25">
        <v>5400</v>
      </c>
      <c r="AF7" s="28">
        <f t="shared" si="16"/>
        <v>0.69</v>
      </c>
      <c r="AG7" s="60" t="s">
        <v>129</v>
      </c>
      <c r="AH7" s="42">
        <v>0.188</v>
      </c>
      <c r="AI7" s="28" t="str">
        <f>IF(ISERROR(#REF!*AH7),"",#REF!*AH7)</f>
        <v/>
      </c>
      <c r="AJ7" s="28" t="str">
        <f>IF(ISERROR(#REF!+AF7+AI7),"",#REF!+AF7+AI7)</f>
        <v/>
      </c>
      <c r="AK7" s="51">
        <v>1.36</v>
      </c>
      <c r="AL7" s="28" t="str">
        <f t="shared" si="17"/>
        <v/>
      </c>
      <c r="AM7" s="29">
        <v>0.06</v>
      </c>
      <c r="AN7" s="28">
        <f t="shared" si="4"/>
        <v>1.83</v>
      </c>
      <c r="AO7" s="29">
        <v>0</v>
      </c>
      <c r="AP7" s="28" t="str">
        <f>IF(ISERROR(#REF!*AO7),"",#REF!*AO7)</f>
        <v/>
      </c>
      <c r="AQ7" s="29">
        <v>0</v>
      </c>
      <c r="AR7" s="28">
        <f t="shared" si="5"/>
        <v>0</v>
      </c>
      <c r="AS7" s="29">
        <v>0.08</v>
      </c>
      <c r="AT7" s="28">
        <f t="shared" si="6"/>
        <v>2.44</v>
      </c>
      <c r="AU7" s="48" t="s">
        <v>68</v>
      </c>
      <c r="AV7" s="29">
        <v>0</v>
      </c>
      <c r="AW7" s="28">
        <f t="shared" si="18"/>
        <v>0</v>
      </c>
      <c r="AX7" s="28" t="str">
        <f t="shared" si="19"/>
        <v/>
      </c>
      <c r="AY7" s="28" t="str">
        <f t="shared" si="20"/>
        <v/>
      </c>
      <c r="AZ7" s="30" t="str">
        <f t="shared" si="21"/>
        <v/>
      </c>
      <c r="BA7" s="59">
        <v>30.5</v>
      </c>
      <c r="BB7" s="31">
        <v>0</v>
      </c>
      <c r="BC7" s="30"/>
      <c r="BD7" s="43">
        <v>250</v>
      </c>
      <c r="BE7" s="40" t="str">
        <f t="shared" si="23"/>
        <v/>
      </c>
      <c r="BF7" s="40">
        <f t="shared" si="24"/>
        <v>7625</v>
      </c>
    </row>
    <row r="8" spans="1:58" ht="14.45" customHeight="1">
      <c r="A8" s="25"/>
      <c r="B8" s="24">
        <v>7</v>
      </c>
      <c r="C8" s="25"/>
      <c r="D8" s="25"/>
      <c r="E8" s="52" t="s">
        <v>4</v>
      </c>
      <c r="F8" s="52" t="s">
        <v>70</v>
      </c>
      <c r="G8" s="1" t="s">
        <v>7</v>
      </c>
      <c r="H8" s="41" t="s">
        <v>77</v>
      </c>
      <c r="I8" s="41" t="s">
        <v>93</v>
      </c>
      <c r="J8" s="41" t="s">
        <v>83</v>
      </c>
      <c r="K8" s="41" t="s">
        <v>69</v>
      </c>
      <c r="L8" s="41" t="s">
        <v>69</v>
      </c>
      <c r="M8" s="1" t="s">
        <v>9</v>
      </c>
      <c r="N8" s="54" t="s">
        <v>104</v>
      </c>
      <c r="O8" s="41" t="s">
        <v>74</v>
      </c>
      <c r="P8" s="56" t="s">
        <v>117</v>
      </c>
      <c r="Q8" s="55"/>
      <c r="R8" s="1"/>
      <c r="S8" s="25" t="s">
        <v>41</v>
      </c>
      <c r="T8" s="5">
        <v>13.16</v>
      </c>
      <c r="U8" s="7">
        <v>13.85</v>
      </c>
      <c r="V8" s="25" t="s">
        <v>2</v>
      </c>
      <c r="W8" s="35">
        <v>73</v>
      </c>
      <c r="X8" s="35">
        <v>39</v>
      </c>
      <c r="Y8" s="35">
        <v>21</v>
      </c>
      <c r="Z8" s="35">
        <v>2</v>
      </c>
      <c r="AA8" s="26">
        <v>6</v>
      </c>
      <c r="AB8" s="53">
        <f t="shared" si="14"/>
        <v>5.9787E-2</v>
      </c>
      <c r="AC8" s="38">
        <v>67</v>
      </c>
      <c r="AD8" s="27">
        <f t="shared" si="15"/>
        <v>6724</v>
      </c>
      <c r="AE8" s="25">
        <v>5400</v>
      </c>
      <c r="AF8" s="28">
        <f t="shared" si="16"/>
        <v>0.8</v>
      </c>
      <c r="AG8" s="60" t="s">
        <v>129</v>
      </c>
      <c r="AH8" s="42">
        <v>0.188</v>
      </c>
      <c r="AI8" s="28" t="str">
        <f>IF(ISERROR(#REF!*AH8),"",#REF!*AH8)</f>
        <v/>
      </c>
      <c r="AJ8" s="28" t="str">
        <f>IF(ISERROR(#REF!+AF8+AI8),"",#REF!+AF8+AI8)</f>
        <v/>
      </c>
      <c r="AK8" s="51">
        <v>1.36</v>
      </c>
      <c r="AL8" s="28" t="str">
        <f t="shared" si="17"/>
        <v/>
      </c>
      <c r="AM8" s="29">
        <v>0.06</v>
      </c>
      <c r="AN8" s="28">
        <f t="shared" si="4"/>
        <v>2.1</v>
      </c>
      <c r="AO8" s="29">
        <v>0</v>
      </c>
      <c r="AP8" s="28" t="str">
        <f>IF(ISERROR(#REF!*AO8),"",#REF!*AO8)</f>
        <v/>
      </c>
      <c r="AQ8" s="29">
        <v>0</v>
      </c>
      <c r="AR8" s="28">
        <f t="shared" si="5"/>
        <v>0</v>
      </c>
      <c r="AS8" s="29">
        <v>0.08</v>
      </c>
      <c r="AT8" s="28">
        <f t="shared" si="6"/>
        <v>2.8</v>
      </c>
      <c r="AU8" s="48" t="s">
        <v>68</v>
      </c>
      <c r="AV8" s="29">
        <v>0</v>
      </c>
      <c r="AW8" s="28">
        <f t="shared" si="18"/>
        <v>0</v>
      </c>
      <c r="AX8" s="28" t="str">
        <f t="shared" si="19"/>
        <v/>
      </c>
      <c r="AY8" s="28" t="str">
        <f t="shared" si="20"/>
        <v/>
      </c>
      <c r="AZ8" s="30" t="str">
        <f t="shared" si="21"/>
        <v/>
      </c>
      <c r="BA8" s="59">
        <v>35</v>
      </c>
      <c r="BB8" s="31">
        <v>0</v>
      </c>
      <c r="BC8" s="30"/>
      <c r="BD8" s="43">
        <v>250</v>
      </c>
      <c r="BE8" s="40" t="str">
        <f t="shared" si="23"/>
        <v/>
      </c>
      <c r="BF8" s="40">
        <f t="shared" si="24"/>
        <v>8750</v>
      </c>
    </row>
    <row r="9" spans="1:58" ht="14.45" customHeight="1">
      <c r="A9" s="25"/>
      <c r="B9" s="24">
        <v>8</v>
      </c>
      <c r="C9" s="25"/>
      <c r="D9" s="25"/>
      <c r="E9" s="52" t="s">
        <v>4</v>
      </c>
      <c r="F9" s="52" t="s">
        <v>70</v>
      </c>
      <c r="G9" s="1" t="s">
        <v>7</v>
      </c>
      <c r="H9" s="41" t="s">
        <v>78</v>
      </c>
      <c r="I9" s="41" t="s">
        <v>94</v>
      </c>
      <c r="J9" s="41" t="s">
        <v>84</v>
      </c>
      <c r="K9" s="41" t="s">
        <v>69</v>
      </c>
      <c r="L9" s="41" t="s">
        <v>69</v>
      </c>
      <c r="M9" s="1" t="s">
        <v>10</v>
      </c>
      <c r="N9" s="54" t="s">
        <v>105</v>
      </c>
      <c r="O9" s="41" t="s">
        <v>75</v>
      </c>
      <c r="P9" s="56" t="s">
        <v>118</v>
      </c>
      <c r="Q9" s="55"/>
      <c r="R9" s="1"/>
      <c r="S9" s="25" t="s">
        <v>41</v>
      </c>
      <c r="T9" s="5">
        <v>10.5</v>
      </c>
      <c r="U9" s="7">
        <v>12.1</v>
      </c>
      <c r="V9" s="25" t="s">
        <v>2</v>
      </c>
      <c r="W9" s="35">
        <v>73</v>
      </c>
      <c r="X9" s="35">
        <v>39</v>
      </c>
      <c r="Y9" s="35">
        <v>42</v>
      </c>
      <c r="Z9" s="35">
        <v>2</v>
      </c>
      <c r="AA9" s="26">
        <v>6</v>
      </c>
      <c r="AB9" s="53">
        <f t="shared" si="14"/>
        <v>0.119574</v>
      </c>
      <c r="AC9" s="38">
        <v>67</v>
      </c>
      <c r="AD9" s="27">
        <f t="shared" si="15"/>
        <v>3362</v>
      </c>
      <c r="AE9" s="25">
        <v>5400</v>
      </c>
      <c r="AF9" s="28">
        <f t="shared" si="16"/>
        <v>1.61</v>
      </c>
      <c r="AG9" s="60" t="s">
        <v>129</v>
      </c>
      <c r="AH9" s="42">
        <v>0.188</v>
      </c>
      <c r="AI9" s="28" t="str">
        <f>IF(ISERROR(#REF!*AH9),"",#REF!*AH9)</f>
        <v/>
      </c>
      <c r="AJ9" s="28" t="str">
        <f>IF(ISERROR(#REF!+AF9+AI9),"",#REF!+AF9+AI9)</f>
        <v/>
      </c>
      <c r="AK9" s="51">
        <v>1.36</v>
      </c>
      <c r="AL9" s="28" t="str">
        <f t="shared" si="17"/>
        <v/>
      </c>
      <c r="AM9" s="29">
        <v>0.06</v>
      </c>
      <c r="AN9" s="28">
        <f t="shared" si="4"/>
        <v>1.75</v>
      </c>
      <c r="AO9" s="29">
        <v>0</v>
      </c>
      <c r="AP9" s="28" t="str">
        <f>IF(ISERROR(#REF!*AO9),"",#REF!*AO9)</f>
        <v/>
      </c>
      <c r="AQ9" s="29">
        <v>0</v>
      </c>
      <c r="AR9" s="28">
        <f t="shared" si="5"/>
        <v>0</v>
      </c>
      <c r="AS9" s="29">
        <v>0.08</v>
      </c>
      <c r="AT9" s="28">
        <f t="shared" si="6"/>
        <v>2.34</v>
      </c>
      <c r="AU9" s="48" t="s">
        <v>68</v>
      </c>
      <c r="AV9" s="29">
        <v>0</v>
      </c>
      <c r="AW9" s="28">
        <f t="shared" si="18"/>
        <v>0</v>
      </c>
      <c r="AX9" s="28" t="str">
        <f t="shared" si="19"/>
        <v/>
      </c>
      <c r="AY9" s="28" t="str">
        <f t="shared" si="20"/>
        <v/>
      </c>
      <c r="AZ9" s="30" t="str">
        <f t="shared" si="21"/>
        <v/>
      </c>
      <c r="BA9" s="59">
        <v>29.2</v>
      </c>
      <c r="BB9" s="31">
        <v>0</v>
      </c>
      <c r="BC9" s="30"/>
      <c r="BD9" s="43">
        <v>500</v>
      </c>
      <c r="BE9" s="40" t="str">
        <f t="shared" si="23"/>
        <v/>
      </c>
      <c r="BF9" s="40">
        <f t="shared" si="24"/>
        <v>14600</v>
      </c>
    </row>
    <row r="10" spans="1:58" ht="14.45" customHeight="1">
      <c r="A10" s="25"/>
      <c r="B10" s="24">
        <v>9</v>
      </c>
      <c r="C10" s="25"/>
      <c r="D10" s="25"/>
      <c r="E10" s="52" t="s">
        <v>4</v>
      </c>
      <c r="F10" s="52" t="s">
        <v>70</v>
      </c>
      <c r="G10" s="1" t="s">
        <v>7</v>
      </c>
      <c r="H10" s="41" t="s">
        <v>78</v>
      </c>
      <c r="I10" s="41" t="s">
        <v>94</v>
      </c>
      <c r="J10" s="41" t="s">
        <v>84</v>
      </c>
      <c r="K10" s="41" t="s">
        <v>69</v>
      </c>
      <c r="L10" s="41" t="s">
        <v>69</v>
      </c>
      <c r="M10" s="1" t="s">
        <v>10</v>
      </c>
      <c r="N10" s="54" t="s">
        <v>106</v>
      </c>
      <c r="O10" s="41" t="s">
        <v>75</v>
      </c>
      <c r="P10" s="56" t="s">
        <v>119</v>
      </c>
      <c r="Q10" s="55"/>
      <c r="R10" s="1"/>
      <c r="S10" s="25" t="s">
        <v>41</v>
      </c>
      <c r="T10" s="5">
        <v>11.5</v>
      </c>
      <c r="U10" s="7">
        <v>13.4</v>
      </c>
      <c r="V10" s="25" t="s">
        <v>2</v>
      </c>
      <c r="W10" s="35">
        <v>73</v>
      </c>
      <c r="X10" s="35">
        <v>39</v>
      </c>
      <c r="Y10" s="35">
        <v>49</v>
      </c>
      <c r="Z10" s="35">
        <v>2</v>
      </c>
      <c r="AA10" s="26">
        <v>6</v>
      </c>
      <c r="AB10" s="53">
        <f t="shared" si="14"/>
        <v>0.13950299999999999</v>
      </c>
      <c r="AC10" s="38">
        <v>67</v>
      </c>
      <c r="AD10" s="27">
        <f t="shared" si="15"/>
        <v>2882</v>
      </c>
      <c r="AE10" s="25">
        <v>5400</v>
      </c>
      <c r="AF10" s="28">
        <f t="shared" si="16"/>
        <v>1.87</v>
      </c>
      <c r="AG10" s="60" t="s">
        <v>129</v>
      </c>
      <c r="AH10" s="42">
        <v>0.188</v>
      </c>
      <c r="AI10" s="28" t="str">
        <f>IF(ISERROR(#REF!*AH10),"",#REF!*AH10)</f>
        <v/>
      </c>
      <c r="AJ10" s="28" t="str">
        <f>IF(ISERROR(#REF!+AF10+AI10),"",#REF!+AF10+AI10)</f>
        <v/>
      </c>
      <c r="AK10" s="51">
        <v>1.36</v>
      </c>
      <c r="AL10" s="28" t="str">
        <f t="shared" si="17"/>
        <v/>
      </c>
      <c r="AM10" s="29">
        <v>0.06</v>
      </c>
      <c r="AN10" s="28">
        <f t="shared" si="4"/>
        <v>2</v>
      </c>
      <c r="AO10" s="29">
        <v>0</v>
      </c>
      <c r="AP10" s="28" t="str">
        <f>IF(ISERROR(#REF!*AO10),"",#REF!*AO10)</f>
        <v/>
      </c>
      <c r="AQ10" s="29">
        <v>0</v>
      </c>
      <c r="AR10" s="28">
        <f t="shared" si="5"/>
        <v>0</v>
      </c>
      <c r="AS10" s="29">
        <v>0.08</v>
      </c>
      <c r="AT10" s="28">
        <f t="shared" si="6"/>
        <v>2.66</v>
      </c>
      <c r="AU10" s="48" t="s">
        <v>68</v>
      </c>
      <c r="AV10" s="29">
        <v>0</v>
      </c>
      <c r="AW10" s="28">
        <f t="shared" si="18"/>
        <v>0</v>
      </c>
      <c r="AX10" s="28" t="str">
        <f t="shared" si="19"/>
        <v/>
      </c>
      <c r="AY10" s="28" t="str">
        <f t="shared" si="20"/>
        <v/>
      </c>
      <c r="AZ10" s="30" t="str">
        <f t="shared" si="21"/>
        <v/>
      </c>
      <c r="BA10" s="59">
        <v>33.25</v>
      </c>
      <c r="BB10" s="31">
        <v>0</v>
      </c>
      <c r="BC10" s="30"/>
      <c r="BD10" s="43">
        <v>500</v>
      </c>
      <c r="BE10" s="40" t="str">
        <f t="shared" si="23"/>
        <v/>
      </c>
      <c r="BF10" s="40">
        <f t="shared" si="24"/>
        <v>16625</v>
      </c>
    </row>
    <row r="11" spans="1:58" ht="14.45" customHeight="1">
      <c r="A11" s="25"/>
      <c r="B11" s="24">
        <v>10</v>
      </c>
      <c r="C11" s="25"/>
      <c r="D11" s="25"/>
      <c r="E11" s="52" t="s">
        <v>4</v>
      </c>
      <c r="F11" s="52" t="s">
        <v>70</v>
      </c>
      <c r="G11" s="1" t="s">
        <v>7</v>
      </c>
      <c r="H11" s="41" t="s">
        <v>6</v>
      </c>
      <c r="I11" s="41" t="s">
        <v>95</v>
      </c>
      <c r="J11" s="41" t="s">
        <v>85</v>
      </c>
      <c r="K11" s="41" t="s">
        <v>69</v>
      </c>
      <c r="L11" s="41" t="s">
        <v>89</v>
      </c>
      <c r="M11" s="1" t="s">
        <v>10</v>
      </c>
      <c r="N11" s="54" t="s">
        <v>105</v>
      </c>
      <c r="O11" s="41" t="s">
        <v>101</v>
      </c>
      <c r="P11" s="57" t="s">
        <v>120</v>
      </c>
      <c r="Q11" s="55"/>
      <c r="R11" s="1"/>
      <c r="S11" s="25" t="s">
        <v>41</v>
      </c>
      <c r="T11" s="5">
        <v>10.5</v>
      </c>
      <c r="U11" s="7">
        <v>11.5</v>
      </c>
      <c r="V11" s="25" t="s">
        <v>2</v>
      </c>
      <c r="W11" s="35">
        <v>73</v>
      </c>
      <c r="X11" s="35">
        <v>39</v>
      </c>
      <c r="Y11" s="35">
        <v>16</v>
      </c>
      <c r="Z11" s="35">
        <v>2</v>
      </c>
      <c r="AA11" s="26">
        <v>6</v>
      </c>
      <c r="AB11" s="53">
        <f t="shared" si="14"/>
        <v>4.5552000000000002E-2</v>
      </c>
      <c r="AC11" s="38">
        <v>67</v>
      </c>
      <c r="AD11" s="27">
        <f t="shared" si="15"/>
        <v>8825</v>
      </c>
      <c r="AE11" s="25">
        <v>5400</v>
      </c>
      <c r="AF11" s="28">
        <f t="shared" si="16"/>
        <v>0.61</v>
      </c>
      <c r="AG11" s="60" t="s">
        <v>129</v>
      </c>
      <c r="AH11" s="42">
        <v>0.188</v>
      </c>
      <c r="AI11" s="28" t="str">
        <f>IF(ISERROR(#REF!*AH11),"",#REF!*AH11)</f>
        <v/>
      </c>
      <c r="AJ11" s="28" t="str">
        <f>IF(ISERROR(#REF!+AF11+AI11),"",#REF!+AF11+AI11)</f>
        <v/>
      </c>
      <c r="AK11" s="51">
        <v>1.36</v>
      </c>
      <c r="AL11" s="28" t="str">
        <f t="shared" si="17"/>
        <v/>
      </c>
      <c r="AM11" s="29">
        <v>0.06</v>
      </c>
      <c r="AN11" s="28">
        <f t="shared" si="4"/>
        <v>1.59</v>
      </c>
      <c r="AO11" s="29">
        <v>0</v>
      </c>
      <c r="AP11" s="28" t="str">
        <f>IF(ISERROR(#REF!*AO11),"",#REF!*AO11)</f>
        <v/>
      </c>
      <c r="AQ11" s="29">
        <v>0</v>
      </c>
      <c r="AR11" s="28">
        <f t="shared" si="5"/>
        <v>0</v>
      </c>
      <c r="AS11" s="29">
        <v>0.08</v>
      </c>
      <c r="AT11" s="28">
        <f t="shared" si="6"/>
        <v>2.12</v>
      </c>
      <c r="AU11" s="48" t="s">
        <v>68</v>
      </c>
      <c r="AV11" s="29">
        <v>0</v>
      </c>
      <c r="AW11" s="28">
        <f t="shared" si="18"/>
        <v>0</v>
      </c>
      <c r="AX11" s="28" t="str">
        <f t="shared" si="19"/>
        <v/>
      </c>
      <c r="AY11" s="28" t="str">
        <f t="shared" si="20"/>
        <v/>
      </c>
      <c r="AZ11" s="30" t="str">
        <f t="shared" si="21"/>
        <v/>
      </c>
      <c r="BA11" s="59">
        <v>26.5</v>
      </c>
      <c r="BB11" s="31">
        <v>0</v>
      </c>
      <c r="BC11" s="30"/>
      <c r="BD11" s="43">
        <v>250</v>
      </c>
      <c r="BE11" s="40" t="str">
        <f t="shared" si="23"/>
        <v/>
      </c>
      <c r="BF11" s="40">
        <f t="shared" si="24"/>
        <v>6625</v>
      </c>
    </row>
    <row r="12" spans="1:58" ht="14.45" customHeight="1">
      <c r="A12" s="25"/>
      <c r="B12" s="24">
        <v>11</v>
      </c>
      <c r="C12" s="25"/>
      <c r="D12" s="25"/>
      <c r="E12" s="52" t="s">
        <v>4</v>
      </c>
      <c r="F12" s="52" t="s">
        <v>70</v>
      </c>
      <c r="G12" s="1" t="s">
        <v>7</v>
      </c>
      <c r="H12" s="41" t="s">
        <v>6</v>
      </c>
      <c r="I12" s="41" t="s">
        <v>95</v>
      </c>
      <c r="J12" s="41" t="s">
        <v>85</v>
      </c>
      <c r="K12" s="41" t="s">
        <v>69</v>
      </c>
      <c r="L12" s="41" t="s">
        <v>89</v>
      </c>
      <c r="M12" s="1" t="s">
        <v>10</v>
      </c>
      <c r="N12" s="54" t="s">
        <v>106</v>
      </c>
      <c r="O12" s="41" t="s">
        <v>101</v>
      </c>
      <c r="P12" s="57" t="s">
        <v>121</v>
      </c>
      <c r="Q12" s="55"/>
      <c r="R12" s="1"/>
      <c r="S12" s="25" t="s">
        <v>41</v>
      </c>
      <c r="T12" s="5">
        <v>11.5</v>
      </c>
      <c r="U12" s="7">
        <v>12.7</v>
      </c>
      <c r="V12" s="25" t="s">
        <v>2</v>
      </c>
      <c r="W12" s="35">
        <v>73</v>
      </c>
      <c r="X12" s="35">
        <v>39</v>
      </c>
      <c r="Y12" s="35">
        <v>26</v>
      </c>
      <c r="Z12" s="35">
        <v>2</v>
      </c>
      <c r="AA12" s="26">
        <v>6</v>
      </c>
      <c r="AB12" s="53">
        <f t="shared" si="14"/>
        <v>7.4022000000000004E-2</v>
      </c>
      <c r="AC12" s="38">
        <v>67</v>
      </c>
      <c r="AD12" s="27">
        <f t="shared" si="15"/>
        <v>5431</v>
      </c>
      <c r="AE12" s="25">
        <v>5400</v>
      </c>
      <c r="AF12" s="28">
        <f t="shared" si="16"/>
        <v>0.99</v>
      </c>
      <c r="AG12" s="60" t="s">
        <v>129</v>
      </c>
      <c r="AH12" s="42">
        <v>0.188</v>
      </c>
      <c r="AI12" s="28" t="str">
        <f>IF(ISERROR(#REF!*AH12),"",#REF!*AH12)</f>
        <v/>
      </c>
      <c r="AJ12" s="28" t="str">
        <f>IF(ISERROR(#REF!+AF12+AI12),"",#REF!+AF12+AI12)</f>
        <v/>
      </c>
      <c r="AK12" s="51">
        <v>1.36</v>
      </c>
      <c r="AL12" s="28" t="str">
        <f t="shared" si="17"/>
        <v/>
      </c>
      <c r="AM12" s="29">
        <v>0.06</v>
      </c>
      <c r="AN12" s="28">
        <f t="shared" si="4"/>
        <v>1.83</v>
      </c>
      <c r="AO12" s="29">
        <v>0</v>
      </c>
      <c r="AP12" s="28" t="str">
        <f>IF(ISERROR(#REF!*AO12),"",#REF!*AO12)</f>
        <v/>
      </c>
      <c r="AQ12" s="29">
        <v>0</v>
      </c>
      <c r="AR12" s="28">
        <f t="shared" si="5"/>
        <v>0</v>
      </c>
      <c r="AS12" s="29">
        <v>0.08</v>
      </c>
      <c r="AT12" s="28">
        <f t="shared" si="6"/>
        <v>2.44</v>
      </c>
      <c r="AU12" s="48" t="s">
        <v>68</v>
      </c>
      <c r="AV12" s="29">
        <v>0</v>
      </c>
      <c r="AW12" s="28">
        <f t="shared" si="18"/>
        <v>0</v>
      </c>
      <c r="AX12" s="28" t="str">
        <f t="shared" si="19"/>
        <v/>
      </c>
      <c r="AY12" s="28" t="str">
        <f t="shared" si="20"/>
        <v/>
      </c>
      <c r="AZ12" s="30" t="str">
        <f t="shared" si="21"/>
        <v/>
      </c>
      <c r="BA12" s="59">
        <v>30.5</v>
      </c>
      <c r="BB12" s="31">
        <v>0</v>
      </c>
      <c r="BC12" s="30"/>
      <c r="BD12" s="43">
        <v>250</v>
      </c>
      <c r="BE12" s="40" t="str">
        <f t="shared" si="23"/>
        <v/>
      </c>
      <c r="BF12" s="40">
        <f t="shared" si="24"/>
        <v>7625</v>
      </c>
    </row>
    <row r="13" spans="1:58" ht="14.45" customHeight="1">
      <c r="A13" s="25"/>
      <c r="B13" s="24">
        <v>12</v>
      </c>
      <c r="C13" s="25"/>
      <c r="D13" s="25"/>
      <c r="E13" s="52" t="s">
        <v>4</v>
      </c>
      <c r="F13" s="52" t="s">
        <v>70</v>
      </c>
      <c r="G13" s="1" t="s">
        <v>7</v>
      </c>
      <c r="H13" s="41" t="s">
        <v>6</v>
      </c>
      <c r="I13" s="41" t="s">
        <v>95</v>
      </c>
      <c r="J13" s="41" t="s">
        <v>85</v>
      </c>
      <c r="K13" s="41" t="s">
        <v>69</v>
      </c>
      <c r="L13" s="41" t="s">
        <v>89</v>
      </c>
      <c r="M13" s="1" t="s">
        <v>10</v>
      </c>
      <c r="N13" s="54" t="s">
        <v>105</v>
      </c>
      <c r="O13" s="41" t="s">
        <v>74</v>
      </c>
      <c r="P13" s="57" t="s">
        <v>122</v>
      </c>
      <c r="Q13" s="55"/>
      <c r="R13" s="1"/>
      <c r="S13" s="25" t="s">
        <v>41</v>
      </c>
      <c r="T13" s="5">
        <v>10.5</v>
      </c>
      <c r="U13" s="7">
        <v>11.5</v>
      </c>
      <c r="V13" s="25" t="s">
        <v>2</v>
      </c>
      <c r="W13" s="35">
        <v>73</v>
      </c>
      <c r="X13" s="35">
        <v>39</v>
      </c>
      <c r="Y13" s="35">
        <v>29</v>
      </c>
      <c r="Z13" s="35">
        <v>2</v>
      </c>
      <c r="AA13" s="26">
        <v>6</v>
      </c>
      <c r="AB13" s="53">
        <f t="shared" si="14"/>
        <v>8.2562999999999998E-2</v>
      </c>
      <c r="AC13" s="38">
        <v>67</v>
      </c>
      <c r="AD13" s="27">
        <f t="shared" si="15"/>
        <v>4869</v>
      </c>
      <c r="AE13" s="25">
        <v>5400</v>
      </c>
      <c r="AF13" s="28">
        <f t="shared" si="16"/>
        <v>1.1100000000000001</v>
      </c>
      <c r="AG13" s="60" t="s">
        <v>129</v>
      </c>
      <c r="AH13" s="42">
        <v>0.188</v>
      </c>
      <c r="AI13" s="28" t="str">
        <f>IF(ISERROR(#REF!*AH13),"",#REF!*AH13)</f>
        <v/>
      </c>
      <c r="AJ13" s="28" t="str">
        <f>IF(ISERROR(#REF!+AF13+AI13),"",#REF!+AF13+AI13)</f>
        <v/>
      </c>
      <c r="AK13" s="51">
        <v>1.36</v>
      </c>
      <c r="AL13" s="28" t="str">
        <f t="shared" si="17"/>
        <v/>
      </c>
      <c r="AM13" s="29">
        <v>0.06</v>
      </c>
      <c r="AN13" s="28">
        <f t="shared" si="4"/>
        <v>1.59</v>
      </c>
      <c r="AO13" s="29">
        <v>0</v>
      </c>
      <c r="AP13" s="28" t="str">
        <f>IF(ISERROR(#REF!*AO13),"",#REF!*AO13)</f>
        <v/>
      </c>
      <c r="AQ13" s="29">
        <v>0</v>
      </c>
      <c r="AR13" s="28">
        <f t="shared" si="5"/>
        <v>0</v>
      </c>
      <c r="AS13" s="29">
        <v>0.08</v>
      </c>
      <c r="AT13" s="28">
        <f t="shared" si="6"/>
        <v>2.12</v>
      </c>
      <c r="AU13" s="48" t="s">
        <v>68</v>
      </c>
      <c r="AV13" s="29">
        <v>0</v>
      </c>
      <c r="AW13" s="28">
        <f t="shared" si="18"/>
        <v>0</v>
      </c>
      <c r="AX13" s="28" t="str">
        <f t="shared" si="19"/>
        <v/>
      </c>
      <c r="AY13" s="28" t="str">
        <f t="shared" si="20"/>
        <v/>
      </c>
      <c r="AZ13" s="30" t="str">
        <f t="shared" si="21"/>
        <v/>
      </c>
      <c r="BA13" s="59">
        <v>26.5</v>
      </c>
      <c r="BB13" s="31">
        <v>0</v>
      </c>
      <c r="BC13" s="30"/>
      <c r="BD13" s="43">
        <v>250</v>
      </c>
      <c r="BE13" s="40" t="str">
        <f t="shared" si="23"/>
        <v/>
      </c>
      <c r="BF13" s="40">
        <f t="shared" si="24"/>
        <v>6625</v>
      </c>
    </row>
    <row r="14" spans="1:58" ht="14.45" customHeight="1">
      <c r="A14" s="25"/>
      <c r="B14" s="24">
        <v>13</v>
      </c>
      <c r="C14" s="25"/>
      <c r="D14" s="25"/>
      <c r="E14" s="52" t="s">
        <v>4</v>
      </c>
      <c r="F14" s="52" t="s">
        <v>70</v>
      </c>
      <c r="G14" s="1" t="s">
        <v>7</v>
      </c>
      <c r="H14" s="41" t="s">
        <v>6</v>
      </c>
      <c r="I14" s="41" t="s">
        <v>95</v>
      </c>
      <c r="J14" s="41" t="s">
        <v>85</v>
      </c>
      <c r="K14" s="41" t="s">
        <v>69</v>
      </c>
      <c r="L14" s="41" t="s">
        <v>89</v>
      </c>
      <c r="M14" s="1" t="s">
        <v>10</v>
      </c>
      <c r="N14" s="54" t="s">
        <v>106</v>
      </c>
      <c r="O14" s="41" t="s">
        <v>74</v>
      </c>
      <c r="P14" s="57" t="s">
        <v>123</v>
      </c>
      <c r="Q14" s="55"/>
      <c r="R14" s="1"/>
      <c r="S14" s="25" t="s">
        <v>41</v>
      </c>
      <c r="T14" s="5">
        <v>11.5</v>
      </c>
      <c r="U14" s="7">
        <v>12.7</v>
      </c>
      <c r="V14" s="25" t="s">
        <v>2</v>
      </c>
      <c r="W14" s="35">
        <v>73</v>
      </c>
      <c r="X14" s="35">
        <v>39</v>
      </c>
      <c r="Y14" s="35">
        <v>15</v>
      </c>
      <c r="Z14" s="35">
        <v>2</v>
      </c>
      <c r="AA14" s="26">
        <v>6</v>
      </c>
      <c r="AB14" s="53">
        <f t="shared" si="14"/>
        <v>4.2705E-2</v>
      </c>
      <c r="AC14" s="38">
        <v>67</v>
      </c>
      <c r="AD14" s="27">
        <f t="shared" si="15"/>
        <v>9413</v>
      </c>
      <c r="AE14" s="25">
        <v>5400</v>
      </c>
      <c r="AF14" s="28">
        <f t="shared" si="16"/>
        <v>0.56999999999999995</v>
      </c>
      <c r="AG14" s="60" t="s">
        <v>129</v>
      </c>
      <c r="AH14" s="42">
        <v>0.188</v>
      </c>
      <c r="AI14" s="28" t="str">
        <f>IF(ISERROR(#REF!*AH14),"",#REF!*AH14)</f>
        <v/>
      </c>
      <c r="AJ14" s="28" t="str">
        <f>IF(ISERROR(#REF!+AF14+AI14),"",#REF!+AF14+AI14)</f>
        <v/>
      </c>
      <c r="AK14" s="51">
        <v>1.36</v>
      </c>
      <c r="AL14" s="28" t="str">
        <f t="shared" si="17"/>
        <v/>
      </c>
      <c r="AM14" s="29">
        <v>0.06</v>
      </c>
      <c r="AN14" s="28">
        <f t="shared" si="4"/>
        <v>1.83</v>
      </c>
      <c r="AO14" s="29">
        <v>0</v>
      </c>
      <c r="AP14" s="28" t="str">
        <f>IF(ISERROR(#REF!*AO14),"",#REF!*AO14)</f>
        <v/>
      </c>
      <c r="AQ14" s="29">
        <v>0</v>
      </c>
      <c r="AR14" s="28">
        <f t="shared" si="5"/>
        <v>0</v>
      </c>
      <c r="AS14" s="29">
        <v>0.08</v>
      </c>
      <c r="AT14" s="28">
        <f t="shared" si="6"/>
        <v>2.44</v>
      </c>
      <c r="AU14" s="48" t="s">
        <v>68</v>
      </c>
      <c r="AV14" s="29">
        <v>0</v>
      </c>
      <c r="AW14" s="28">
        <f t="shared" si="18"/>
        <v>0</v>
      </c>
      <c r="AX14" s="28" t="str">
        <f t="shared" si="19"/>
        <v/>
      </c>
      <c r="AY14" s="28" t="str">
        <f t="shared" si="20"/>
        <v/>
      </c>
      <c r="AZ14" s="30" t="str">
        <f t="shared" si="21"/>
        <v/>
      </c>
      <c r="BA14" s="59">
        <v>30.5</v>
      </c>
      <c r="BB14" s="31">
        <v>0</v>
      </c>
      <c r="BC14" s="30"/>
      <c r="BD14" s="43">
        <v>250</v>
      </c>
      <c r="BE14" s="40" t="str">
        <f t="shared" si="23"/>
        <v/>
      </c>
      <c r="BF14" s="40">
        <f t="shared" si="24"/>
        <v>7625</v>
      </c>
    </row>
    <row r="15" spans="1:58" ht="14.45" customHeight="1">
      <c r="A15" s="25"/>
      <c r="B15" s="24">
        <v>14</v>
      </c>
      <c r="C15" s="25"/>
      <c r="D15" s="25"/>
      <c r="E15" s="52" t="s">
        <v>5</v>
      </c>
      <c r="F15" s="52" t="s">
        <v>3</v>
      </c>
      <c r="G15" s="1" t="s">
        <v>7</v>
      </c>
      <c r="H15" s="41" t="s">
        <v>79</v>
      </c>
      <c r="I15" s="41" t="s">
        <v>96</v>
      </c>
      <c r="J15" s="41" t="s">
        <v>86</v>
      </c>
      <c r="K15" s="41" t="s">
        <v>69</v>
      </c>
      <c r="L15" s="41" t="s">
        <v>69</v>
      </c>
      <c r="M15" s="1" t="s">
        <v>9</v>
      </c>
      <c r="N15" s="54" t="s">
        <v>107</v>
      </c>
      <c r="O15" s="41" t="s">
        <v>74</v>
      </c>
      <c r="P15" s="58" t="s">
        <v>126</v>
      </c>
      <c r="Q15" s="55"/>
      <c r="R15" s="1"/>
      <c r="S15" s="25" t="s">
        <v>40</v>
      </c>
      <c r="T15" s="5">
        <v>6.51</v>
      </c>
      <c r="U15" s="7">
        <v>6.85</v>
      </c>
      <c r="V15" s="25" t="s">
        <v>2</v>
      </c>
      <c r="W15" s="35">
        <v>73</v>
      </c>
      <c r="X15" s="35">
        <v>39</v>
      </c>
      <c r="Y15" s="35">
        <v>16</v>
      </c>
      <c r="Z15" s="35">
        <v>2</v>
      </c>
      <c r="AA15" s="26">
        <v>6</v>
      </c>
      <c r="AB15" s="53">
        <f t="shared" si="14"/>
        <v>4.5552000000000002E-2</v>
      </c>
      <c r="AC15" s="38">
        <v>67</v>
      </c>
      <c r="AD15" s="27">
        <f t="shared" si="15"/>
        <v>8825</v>
      </c>
      <c r="AE15" s="25">
        <v>5400</v>
      </c>
      <c r="AF15" s="28">
        <f t="shared" si="16"/>
        <v>0.61</v>
      </c>
      <c r="AG15" s="60" t="s">
        <v>129</v>
      </c>
      <c r="AH15" s="42">
        <v>0.188</v>
      </c>
      <c r="AI15" s="28" t="str">
        <f>IF(ISERROR(#REF!*AH15),"",#REF!*AH15)</f>
        <v/>
      </c>
      <c r="AJ15" s="28" t="str">
        <f>IF(ISERROR(#REF!+AF15+AI15),"",#REF!+AF15+AI15)</f>
        <v/>
      </c>
      <c r="AK15" s="51">
        <v>1.36</v>
      </c>
      <c r="AL15" s="28" t="str">
        <f t="shared" si="17"/>
        <v/>
      </c>
      <c r="AM15" s="29">
        <v>0.05</v>
      </c>
      <c r="AN15" s="28">
        <f t="shared" si="4"/>
        <v>0.88</v>
      </c>
      <c r="AO15" s="29">
        <v>0</v>
      </c>
      <c r="AP15" s="28" t="str">
        <f>IF(ISERROR(#REF!*AO15),"",#REF!*AO15)</f>
        <v/>
      </c>
      <c r="AQ15" s="29">
        <v>0</v>
      </c>
      <c r="AR15" s="28">
        <f t="shared" si="5"/>
        <v>0</v>
      </c>
      <c r="AS15" s="29">
        <v>0.08</v>
      </c>
      <c r="AT15" s="28">
        <f t="shared" si="6"/>
        <v>1.4</v>
      </c>
      <c r="AU15" s="48" t="s">
        <v>68</v>
      </c>
      <c r="AV15" s="29">
        <v>0</v>
      </c>
      <c r="AW15" s="28">
        <f t="shared" si="18"/>
        <v>0</v>
      </c>
      <c r="AX15" s="28" t="str">
        <f t="shared" si="19"/>
        <v/>
      </c>
      <c r="AY15" s="28" t="str">
        <f t="shared" si="20"/>
        <v/>
      </c>
      <c r="AZ15" s="30" t="str">
        <f t="shared" si="21"/>
        <v/>
      </c>
      <c r="BA15" s="59">
        <v>17.5</v>
      </c>
      <c r="BB15" s="31">
        <v>0</v>
      </c>
      <c r="BC15" s="30"/>
      <c r="BD15" s="43">
        <v>600</v>
      </c>
      <c r="BE15" s="40" t="str">
        <f t="shared" si="23"/>
        <v/>
      </c>
      <c r="BF15" s="40">
        <f t="shared" si="24"/>
        <v>10500</v>
      </c>
    </row>
    <row r="16" spans="1:58" ht="14.45" customHeight="1">
      <c r="A16" s="25"/>
      <c r="B16" s="24">
        <v>15</v>
      </c>
      <c r="C16" s="25"/>
      <c r="D16" s="25"/>
      <c r="E16" s="52" t="s">
        <v>5</v>
      </c>
      <c r="F16" s="52" t="s">
        <v>3</v>
      </c>
      <c r="G16" s="1" t="s">
        <v>7</v>
      </c>
      <c r="H16" s="41" t="s">
        <v>80</v>
      </c>
      <c r="I16" s="41" t="s">
        <v>97</v>
      </c>
      <c r="J16" s="41" t="s">
        <v>87</v>
      </c>
      <c r="K16" s="41" t="s">
        <v>69</v>
      </c>
      <c r="L16" s="41" t="s">
        <v>91</v>
      </c>
      <c r="M16" s="1" t="s">
        <v>9</v>
      </c>
      <c r="N16" s="54" t="s">
        <v>108</v>
      </c>
      <c r="O16" s="41" t="s">
        <v>102</v>
      </c>
      <c r="P16" s="58" t="s">
        <v>127</v>
      </c>
      <c r="Q16" s="55"/>
      <c r="R16" s="1"/>
      <c r="S16" s="25" t="s">
        <v>41</v>
      </c>
      <c r="T16" s="5">
        <v>4.79</v>
      </c>
      <c r="U16" s="7">
        <v>5.05</v>
      </c>
      <c r="V16" s="25" t="s">
        <v>2</v>
      </c>
      <c r="W16" s="35">
        <v>73</v>
      </c>
      <c r="X16" s="35">
        <v>39</v>
      </c>
      <c r="Y16" s="35">
        <v>13</v>
      </c>
      <c r="Z16" s="35">
        <v>2</v>
      </c>
      <c r="AA16" s="26">
        <v>6</v>
      </c>
      <c r="AB16" s="53">
        <f t="shared" si="14"/>
        <v>3.7011000000000002E-2</v>
      </c>
      <c r="AC16" s="38">
        <v>67</v>
      </c>
      <c r="AD16" s="27">
        <f t="shared" si="15"/>
        <v>10862</v>
      </c>
      <c r="AE16" s="25">
        <v>5400</v>
      </c>
      <c r="AF16" s="28">
        <f t="shared" si="16"/>
        <v>0.5</v>
      </c>
      <c r="AG16" s="60" t="s">
        <v>129</v>
      </c>
      <c r="AH16" s="42">
        <v>0.188</v>
      </c>
      <c r="AI16" s="28" t="str">
        <f>IF(ISERROR(#REF!*AH16),"",#REF!*AH16)</f>
        <v/>
      </c>
      <c r="AJ16" s="28" t="str">
        <f>IF(ISERROR(#REF!+AF16+AI16),"",#REF!+AF16+AI16)</f>
        <v/>
      </c>
      <c r="AK16" s="51">
        <v>1.36</v>
      </c>
      <c r="AL16" s="28" t="str">
        <f t="shared" si="17"/>
        <v/>
      </c>
      <c r="AM16" s="29">
        <v>0.05</v>
      </c>
      <c r="AN16" s="28">
        <f t="shared" si="4"/>
        <v>0.65</v>
      </c>
      <c r="AO16" s="29">
        <v>0</v>
      </c>
      <c r="AP16" s="28" t="str">
        <f>IF(ISERROR(#REF!*AO16),"",#REF!*AO16)</f>
        <v/>
      </c>
      <c r="AQ16" s="29">
        <v>0</v>
      </c>
      <c r="AR16" s="28">
        <f t="shared" si="5"/>
        <v>0</v>
      </c>
      <c r="AS16" s="29">
        <v>0.08</v>
      </c>
      <c r="AT16" s="28">
        <f t="shared" si="6"/>
        <v>1.04</v>
      </c>
      <c r="AU16" s="48" t="s">
        <v>68</v>
      </c>
      <c r="AV16" s="29">
        <v>0</v>
      </c>
      <c r="AW16" s="28">
        <f t="shared" si="18"/>
        <v>0</v>
      </c>
      <c r="AX16" s="28" t="str">
        <f t="shared" si="19"/>
        <v/>
      </c>
      <c r="AY16" s="28" t="str">
        <f t="shared" si="20"/>
        <v/>
      </c>
      <c r="AZ16" s="30" t="str">
        <f t="shared" si="21"/>
        <v/>
      </c>
      <c r="BA16" s="59">
        <v>13</v>
      </c>
      <c r="BB16" s="31">
        <v>0</v>
      </c>
      <c r="BC16" s="30"/>
      <c r="BD16" s="43">
        <v>350</v>
      </c>
      <c r="BE16" s="40" t="str">
        <f t="shared" si="23"/>
        <v/>
      </c>
      <c r="BF16" s="40">
        <f t="shared" si="24"/>
        <v>4550</v>
      </c>
    </row>
    <row r="17" spans="1:58" ht="14.45" customHeight="1">
      <c r="A17" s="25"/>
      <c r="B17" s="24">
        <v>16</v>
      </c>
      <c r="C17" s="25"/>
      <c r="D17" s="25"/>
      <c r="E17" s="52" t="s">
        <v>5</v>
      </c>
      <c r="F17" s="52" t="s">
        <v>3</v>
      </c>
      <c r="G17" s="1" t="s">
        <v>7</v>
      </c>
      <c r="H17" s="41" t="s">
        <v>80</v>
      </c>
      <c r="I17" s="41" t="s">
        <v>97</v>
      </c>
      <c r="J17" s="41" t="s">
        <v>87</v>
      </c>
      <c r="K17" s="41" t="s">
        <v>69</v>
      </c>
      <c r="L17" s="41" t="s">
        <v>91</v>
      </c>
      <c r="M17" s="1" t="s">
        <v>9</v>
      </c>
      <c r="N17" s="54" t="s">
        <v>109</v>
      </c>
      <c r="O17" s="41" t="s">
        <v>102</v>
      </c>
      <c r="P17" s="58" t="s">
        <v>128</v>
      </c>
      <c r="Q17" s="55"/>
      <c r="R17" s="1"/>
      <c r="S17" s="25" t="s">
        <v>41</v>
      </c>
      <c r="T17" s="5">
        <v>5.23</v>
      </c>
      <c r="U17" s="7">
        <v>5.51</v>
      </c>
      <c r="V17" s="25" t="s">
        <v>2</v>
      </c>
      <c r="W17" s="35">
        <v>73</v>
      </c>
      <c r="X17" s="35">
        <v>39</v>
      </c>
      <c r="Y17" s="35">
        <v>15</v>
      </c>
      <c r="Z17" s="35">
        <v>2</v>
      </c>
      <c r="AA17" s="26">
        <v>6</v>
      </c>
      <c r="AB17" s="53">
        <f t="shared" si="14"/>
        <v>4.2705E-2</v>
      </c>
      <c r="AC17" s="38">
        <v>67</v>
      </c>
      <c r="AD17" s="27">
        <f t="shared" si="15"/>
        <v>9413</v>
      </c>
      <c r="AE17" s="25">
        <v>5400</v>
      </c>
      <c r="AF17" s="28">
        <f t="shared" si="16"/>
        <v>0.56999999999999995</v>
      </c>
      <c r="AG17" s="60" t="s">
        <v>129</v>
      </c>
      <c r="AH17" s="42">
        <v>0.188</v>
      </c>
      <c r="AI17" s="28" t="str">
        <f>IF(ISERROR(#REF!*AH17),"",#REF!*AH17)</f>
        <v/>
      </c>
      <c r="AJ17" s="28" t="str">
        <f>IF(ISERROR(#REF!+AF17+AI17),"",#REF!+AF17+AI17)</f>
        <v/>
      </c>
      <c r="AK17" s="51">
        <v>1.36</v>
      </c>
      <c r="AL17" s="28" t="str">
        <f t="shared" si="17"/>
        <v/>
      </c>
      <c r="AM17" s="29">
        <v>0.05</v>
      </c>
      <c r="AN17" s="28">
        <f t="shared" si="4"/>
        <v>0.75</v>
      </c>
      <c r="AO17" s="29">
        <v>0</v>
      </c>
      <c r="AP17" s="28" t="str">
        <f>IF(ISERROR(#REF!*AO17),"",#REF!*AO17)</f>
        <v/>
      </c>
      <c r="AQ17" s="29">
        <v>0</v>
      </c>
      <c r="AR17" s="28">
        <f t="shared" si="5"/>
        <v>0</v>
      </c>
      <c r="AS17" s="29">
        <v>0.08</v>
      </c>
      <c r="AT17" s="28">
        <f t="shared" si="6"/>
        <v>1.2</v>
      </c>
      <c r="AU17" s="48" t="s">
        <v>68</v>
      </c>
      <c r="AV17" s="29">
        <v>0</v>
      </c>
      <c r="AW17" s="28">
        <f t="shared" si="18"/>
        <v>0</v>
      </c>
      <c r="AX17" s="28" t="str">
        <f t="shared" si="19"/>
        <v/>
      </c>
      <c r="AY17" s="28" t="str">
        <f t="shared" si="20"/>
        <v/>
      </c>
      <c r="AZ17" s="30" t="str">
        <f t="shared" si="21"/>
        <v/>
      </c>
      <c r="BA17" s="59">
        <v>15</v>
      </c>
      <c r="BB17" s="31">
        <v>0</v>
      </c>
      <c r="BC17" s="30"/>
      <c r="BD17" s="43">
        <v>350</v>
      </c>
      <c r="BE17" s="40" t="str">
        <f t="shared" si="23"/>
        <v/>
      </c>
      <c r="BF17" s="40">
        <f t="shared" si="24"/>
        <v>5250</v>
      </c>
    </row>
    <row r="18" spans="1:58" ht="14.45" customHeight="1">
      <c r="A18" s="25"/>
      <c r="B18" s="24">
        <v>17</v>
      </c>
      <c r="C18" s="25"/>
      <c r="D18" s="25"/>
      <c r="E18" s="52" t="s">
        <v>4</v>
      </c>
      <c r="F18" s="52" t="s">
        <v>70</v>
      </c>
      <c r="G18" s="1" t="s">
        <v>7</v>
      </c>
      <c r="H18" s="41" t="s">
        <v>81</v>
      </c>
      <c r="I18" s="41" t="s">
        <v>98</v>
      </c>
      <c r="J18" s="41" t="s">
        <v>88</v>
      </c>
      <c r="K18" s="41" t="s">
        <v>69</v>
      </c>
      <c r="L18" s="41" t="s">
        <v>69</v>
      </c>
      <c r="M18" s="1" t="s">
        <v>10</v>
      </c>
      <c r="N18" s="54" t="s">
        <v>71</v>
      </c>
      <c r="O18" s="41" t="s">
        <v>110</v>
      </c>
      <c r="P18" s="57" t="s">
        <v>124</v>
      </c>
      <c r="Q18" s="55"/>
      <c r="R18" s="1"/>
      <c r="S18" s="25" t="s">
        <v>41</v>
      </c>
      <c r="T18" s="5">
        <v>8.89</v>
      </c>
      <c r="U18" s="7">
        <v>9.36</v>
      </c>
      <c r="V18" s="25" t="s">
        <v>2</v>
      </c>
      <c r="W18" s="35">
        <v>73</v>
      </c>
      <c r="X18" s="35">
        <v>39</v>
      </c>
      <c r="Y18" s="35">
        <v>60</v>
      </c>
      <c r="Z18" s="35">
        <v>2</v>
      </c>
      <c r="AA18" s="26">
        <v>12</v>
      </c>
      <c r="AB18" s="53">
        <f t="shared" si="14"/>
        <v>0.17082</v>
      </c>
      <c r="AC18" s="38">
        <v>67</v>
      </c>
      <c r="AD18" s="27">
        <f t="shared" si="15"/>
        <v>4707</v>
      </c>
      <c r="AE18" s="25">
        <v>5400</v>
      </c>
      <c r="AF18" s="28">
        <f t="shared" si="16"/>
        <v>1.1499999999999999</v>
      </c>
      <c r="AG18" s="60" t="s">
        <v>129</v>
      </c>
      <c r="AH18" s="42">
        <v>0.188</v>
      </c>
      <c r="AI18" s="28" t="str">
        <f>IF(ISERROR(#REF!*AH18),"",#REF!*AH18)</f>
        <v/>
      </c>
      <c r="AJ18" s="28" t="str">
        <f>IF(ISERROR(#REF!+AF18+AI18),"",#REF!+AF18+AI18)</f>
        <v/>
      </c>
      <c r="AK18" s="51">
        <v>1.36</v>
      </c>
      <c r="AL18" s="28" t="str">
        <f t="shared" si="17"/>
        <v/>
      </c>
      <c r="AM18" s="29">
        <v>0.06</v>
      </c>
      <c r="AN18" s="28">
        <f t="shared" si="4"/>
        <v>1.38</v>
      </c>
      <c r="AO18" s="29">
        <v>0</v>
      </c>
      <c r="AP18" s="28" t="str">
        <f>IF(ISERROR(#REF!*AO18),"",#REF!*AO18)</f>
        <v/>
      </c>
      <c r="AQ18" s="29">
        <v>0</v>
      </c>
      <c r="AR18" s="28">
        <f t="shared" si="5"/>
        <v>0</v>
      </c>
      <c r="AS18" s="29">
        <v>0.08</v>
      </c>
      <c r="AT18" s="28">
        <f t="shared" si="6"/>
        <v>1.84</v>
      </c>
      <c r="AU18" s="48" t="s">
        <v>68</v>
      </c>
      <c r="AV18" s="29">
        <v>0</v>
      </c>
      <c r="AW18" s="28">
        <f t="shared" si="18"/>
        <v>0</v>
      </c>
      <c r="AX18" s="28" t="str">
        <f t="shared" si="19"/>
        <v/>
      </c>
      <c r="AY18" s="28" t="str">
        <f t="shared" si="20"/>
        <v/>
      </c>
      <c r="AZ18" s="30" t="str">
        <f t="shared" si="21"/>
        <v/>
      </c>
      <c r="BA18" s="59">
        <v>23</v>
      </c>
      <c r="BB18" s="31">
        <v>0</v>
      </c>
      <c r="BC18" s="30"/>
      <c r="BD18" s="43">
        <v>400</v>
      </c>
      <c r="BE18" s="40" t="str">
        <f t="shared" si="23"/>
        <v/>
      </c>
      <c r="BF18" s="40">
        <f t="shared" si="24"/>
        <v>9200</v>
      </c>
    </row>
    <row r="19" spans="1:58" ht="14.45" customHeight="1">
      <c r="A19" s="25"/>
      <c r="B19" s="24">
        <v>18</v>
      </c>
      <c r="C19" s="25"/>
      <c r="D19" s="25"/>
      <c r="E19" s="52" t="s">
        <v>4</v>
      </c>
      <c r="F19" s="52" t="s">
        <v>70</v>
      </c>
      <c r="G19" s="1" t="s">
        <v>7</v>
      </c>
      <c r="H19" s="41" t="s">
        <v>81</v>
      </c>
      <c r="I19" s="41" t="s">
        <v>98</v>
      </c>
      <c r="J19" s="41" t="s">
        <v>88</v>
      </c>
      <c r="K19" s="41" t="s">
        <v>69</v>
      </c>
      <c r="L19" s="41" t="s">
        <v>69</v>
      </c>
      <c r="M19" s="1" t="s">
        <v>10</v>
      </c>
      <c r="N19" s="54" t="s">
        <v>71</v>
      </c>
      <c r="O19" s="41" t="s">
        <v>110</v>
      </c>
      <c r="P19" s="57" t="s">
        <v>125</v>
      </c>
      <c r="Q19" s="55"/>
      <c r="R19" s="1"/>
      <c r="S19" s="25" t="s">
        <v>41</v>
      </c>
      <c r="T19" s="5">
        <v>9.4600000000000009</v>
      </c>
      <c r="U19" s="7">
        <v>9.9600000000000009</v>
      </c>
      <c r="V19" s="25" t="s">
        <v>2</v>
      </c>
      <c r="W19" s="35">
        <v>73</v>
      </c>
      <c r="X19" s="35">
        <v>39</v>
      </c>
      <c r="Y19" s="35">
        <v>60</v>
      </c>
      <c r="Z19" s="35">
        <v>2</v>
      </c>
      <c r="AA19" s="26">
        <v>12</v>
      </c>
      <c r="AB19" s="53">
        <f t="shared" si="14"/>
        <v>0.17082</v>
      </c>
      <c r="AC19" s="38">
        <v>67</v>
      </c>
      <c r="AD19" s="27">
        <f t="shared" si="15"/>
        <v>4707</v>
      </c>
      <c r="AE19" s="25">
        <v>5400</v>
      </c>
      <c r="AF19" s="28">
        <f t="shared" si="16"/>
        <v>1.1499999999999999</v>
      </c>
      <c r="AG19" s="60" t="s">
        <v>129</v>
      </c>
      <c r="AH19" s="42">
        <v>0.188</v>
      </c>
      <c r="AI19" s="28" t="str">
        <f>IF(ISERROR(#REF!*AH19),"",#REF!*AH19)</f>
        <v/>
      </c>
      <c r="AJ19" s="28" t="str">
        <f>IF(ISERROR(#REF!+AF19+AI19),"",#REF!+AF19+AI19)</f>
        <v/>
      </c>
      <c r="AK19" s="51">
        <v>1.36</v>
      </c>
      <c r="AL19" s="28" t="str">
        <f t="shared" si="17"/>
        <v/>
      </c>
      <c r="AM19" s="29">
        <v>0.06</v>
      </c>
      <c r="AN19" s="28">
        <f t="shared" si="4"/>
        <v>1.55</v>
      </c>
      <c r="AO19" s="29">
        <v>0</v>
      </c>
      <c r="AP19" s="28" t="str">
        <f>IF(ISERROR(#REF!*AO19),"",#REF!*AO19)</f>
        <v/>
      </c>
      <c r="AQ19" s="29">
        <v>0</v>
      </c>
      <c r="AR19" s="28">
        <f t="shared" si="5"/>
        <v>0</v>
      </c>
      <c r="AS19" s="29">
        <v>0.08</v>
      </c>
      <c r="AT19" s="28">
        <f t="shared" si="6"/>
        <v>2.06</v>
      </c>
      <c r="AU19" s="48" t="s">
        <v>68</v>
      </c>
      <c r="AV19" s="29">
        <v>0</v>
      </c>
      <c r="AW19" s="28">
        <f t="shared" si="18"/>
        <v>0</v>
      </c>
      <c r="AX19" s="28" t="str">
        <f t="shared" si="19"/>
        <v/>
      </c>
      <c r="AY19" s="28" t="str">
        <f t="shared" si="20"/>
        <v/>
      </c>
      <c r="AZ19" s="30" t="str">
        <f t="shared" si="21"/>
        <v/>
      </c>
      <c r="BA19" s="59">
        <v>25.75</v>
      </c>
      <c r="BB19" s="31">
        <v>0</v>
      </c>
      <c r="BC19" s="30"/>
      <c r="BD19" s="43">
        <v>400</v>
      </c>
      <c r="BE19" s="40" t="str">
        <f t="shared" si="23"/>
        <v/>
      </c>
      <c r="BF19" s="40">
        <f t="shared" si="24"/>
        <v>10300</v>
      </c>
    </row>
    <row r="21" spans="1:58">
      <c r="N21" s="4"/>
    </row>
    <row r="27" spans="1:58">
      <c r="N27" s="4"/>
    </row>
    <row r="41" spans="14:14">
      <c r="N41" s="4"/>
    </row>
    <row r="44" spans="14:14">
      <c r="N44" s="4"/>
    </row>
  </sheetData>
  <sheetProtection insertRows="0" deleteRows="0" sort="0"/>
  <protectedRanges>
    <protectedRange sqref="BA1 T43:U227 B20:K227 R2:R4 Q5:R19 B2:O19 M20:S227 T20:U24 S2:U19 V2:AB227 AD2:BF227" name="Range1"/>
    <protectedRange sqref="AC2:AC227" name="Range1_1"/>
    <protectedRange sqref="L20:L239" name="Range1_1_1"/>
    <protectedRange sqref="Q2:Q4" name="Range1_2"/>
  </protectedRanges>
  <phoneticPr fontId="13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#REF!</xm:f>
          </x14:formula1>
          <xm:sqref>A2:A4</xm:sqref>
        </x14:dataValidation>
        <x14:dataValidation type="list" allowBlank="1" showInputMessage="1" showErrorMessage="1">
          <x14:formula1>
            <xm:f>#REF!</xm:f>
          </x14:formula1>
          <xm:sqref>E2:E19</xm:sqref>
        </x14:dataValidation>
        <x14:dataValidation type="list" allowBlank="1" showInputMessage="1" showErrorMessage="1">
          <x14:formula1>
            <xm:f>#REF!</xm:f>
          </x14:formula1>
          <xm:sqref>M2:M19</xm:sqref>
        </x14:dataValidation>
        <x14:dataValidation type="list" allowBlank="1" showInputMessage="1" showErrorMessage="1">
          <x14:formula1>
            <xm:f>#REF!</xm:f>
          </x14:formula1>
          <xm:sqref>S2:S19</xm:sqref>
        </x14:dataValidation>
        <x14:dataValidation type="list" allowBlank="1" showInputMessage="1" showErrorMessage="1">
          <x14:formula1>
            <xm:f>#REF!</xm:f>
          </x14:formula1>
          <xm:sqref>V2:V19</xm:sqref>
        </x14:dataValidation>
        <x14:dataValidation type="list" allowBlank="1" showInputMessage="1" showErrorMessage="1">
          <x14:formula1>
            <xm:f>#REF!</xm:f>
          </x14:formula1>
          <xm:sqref>F2:F19</xm:sqref>
        </x14:dataValidation>
        <x14:dataValidation type="list" allowBlank="1" showInputMessage="1" showErrorMessage="1">
          <x14:formula1>
            <xm:f>#REF!</xm:f>
          </x14:formula1>
          <xm:sqref>G2:G19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2026-06-18T05:56:32Z</dcterms:modified>
</cp:coreProperties>
</file>