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1" l="1"/>
  <c r="AN17" i="1"/>
  <c r="AL17" i="1"/>
  <c r="AI17" i="1"/>
  <c r="AB17" i="1"/>
  <c r="AD17" i="1" s="1"/>
  <c r="AF17" i="1" s="1"/>
  <c r="AR16" i="1"/>
  <c r="AN16" i="1"/>
  <c r="AL16" i="1"/>
  <c r="AI16" i="1"/>
  <c r="AB16" i="1"/>
  <c r="AD16" i="1" s="1"/>
  <c r="AF16" i="1" s="1"/>
  <c r="AR15" i="1"/>
  <c r="AN15" i="1"/>
  <c r="AL15" i="1"/>
  <c r="AI15" i="1"/>
  <c r="AB15" i="1"/>
  <c r="AD15" i="1" s="1"/>
  <c r="AF15" i="1" s="1"/>
  <c r="AR14" i="1"/>
  <c r="AN14" i="1"/>
  <c r="AL14" i="1"/>
  <c r="AI14" i="1"/>
  <c r="AB14" i="1"/>
  <c r="AD14" i="1" s="1"/>
  <c r="AF14" i="1" s="1"/>
  <c r="AR13" i="1"/>
  <c r="AN13" i="1"/>
  <c r="AL13" i="1"/>
  <c r="AI13" i="1"/>
  <c r="AB13" i="1"/>
  <c r="AD13" i="1" s="1"/>
  <c r="AF13" i="1" s="1"/>
  <c r="AR12" i="1"/>
  <c r="AN12" i="1"/>
  <c r="AL12" i="1"/>
  <c r="AI12" i="1"/>
  <c r="AD12" i="1"/>
  <c r="AF12" i="1" s="1"/>
  <c r="AB12" i="1"/>
  <c r="AR11" i="1"/>
  <c r="AN11" i="1"/>
  <c r="AL11" i="1"/>
  <c r="AI11" i="1"/>
  <c r="AB11" i="1"/>
  <c r="AD11" i="1" s="1"/>
  <c r="AF11" i="1" s="1"/>
  <c r="AJ11" i="1" s="1"/>
  <c r="AR10" i="1"/>
  <c r="AV10" i="1" s="1"/>
  <c r="AN10" i="1"/>
  <c r="AL10" i="1"/>
  <c r="AI10" i="1"/>
  <c r="AB10" i="1"/>
  <c r="AD10" i="1" s="1"/>
  <c r="AF10" i="1" s="1"/>
  <c r="AR9" i="1"/>
  <c r="AN9" i="1"/>
  <c r="AL9" i="1"/>
  <c r="AI9" i="1"/>
  <c r="AB9" i="1"/>
  <c r="AD9" i="1" s="1"/>
  <c r="AF9" i="1" s="1"/>
  <c r="AR8" i="1"/>
  <c r="AN8" i="1"/>
  <c r="AL8" i="1"/>
  <c r="AI8" i="1"/>
  <c r="AB8" i="1"/>
  <c r="AD8" i="1" s="1"/>
  <c r="AF8" i="1" s="1"/>
  <c r="BD7" i="1"/>
  <c r="BA7" i="1"/>
  <c r="AU7" i="1"/>
  <c r="AR7" i="1"/>
  <c r="AP7" i="1"/>
  <c r="AN7" i="1"/>
  <c r="AL7" i="1"/>
  <c r="AI7" i="1"/>
  <c r="AD7" i="1"/>
  <c r="AF7" i="1" s="1"/>
  <c r="AB7" i="1"/>
  <c r="BD6" i="1"/>
  <c r="BA6" i="1"/>
  <c r="AU6" i="1"/>
  <c r="AR6" i="1"/>
  <c r="AP6" i="1"/>
  <c r="AN6" i="1"/>
  <c r="AL6" i="1"/>
  <c r="AI6" i="1"/>
  <c r="AB6" i="1"/>
  <c r="AD6" i="1" s="1"/>
  <c r="AF6" i="1" s="1"/>
  <c r="BD5" i="1"/>
  <c r="BA5" i="1"/>
  <c r="AU5" i="1"/>
  <c r="AR5" i="1"/>
  <c r="AP5" i="1"/>
  <c r="AN5" i="1"/>
  <c r="AL5" i="1"/>
  <c r="AI5" i="1"/>
  <c r="AB5" i="1"/>
  <c r="AD5" i="1" s="1"/>
  <c r="AF5" i="1" s="1"/>
  <c r="BD4" i="1"/>
  <c r="BA4" i="1"/>
  <c r="AU4" i="1"/>
  <c r="AR4" i="1"/>
  <c r="AP4" i="1"/>
  <c r="AN4" i="1"/>
  <c r="AL4" i="1"/>
  <c r="AI4" i="1"/>
  <c r="AB4" i="1"/>
  <c r="AD4" i="1" s="1"/>
  <c r="AF4" i="1" s="1"/>
  <c r="BD3" i="1"/>
  <c r="BA3" i="1"/>
  <c r="AU3" i="1"/>
  <c r="AR3" i="1"/>
  <c r="AP3" i="1"/>
  <c r="AN3" i="1"/>
  <c r="AL3" i="1"/>
  <c r="AI3" i="1"/>
  <c r="AD3" i="1"/>
  <c r="AF3" i="1" s="1"/>
  <c r="AB3" i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J8" i="1" l="1"/>
  <c r="AJ6" i="1"/>
  <c r="AV11" i="1"/>
  <c r="AW11" i="1" s="1"/>
  <c r="AX11" i="1" s="1"/>
  <c r="AJ16" i="1"/>
  <c r="AJ4" i="1"/>
  <c r="AJ13" i="1"/>
  <c r="AV15" i="1"/>
  <c r="AW6" i="1"/>
  <c r="AX6" i="1" s="1"/>
  <c r="AV3" i="1"/>
  <c r="AV5" i="1"/>
  <c r="AV7" i="1"/>
  <c r="AV9" i="1"/>
  <c r="AW9" i="1" s="1"/>
  <c r="AX9" i="1" s="1"/>
  <c r="AV12" i="1"/>
  <c r="AJ14" i="1"/>
  <c r="AV14" i="1"/>
  <c r="AV17" i="1"/>
  <c r="AJ9" i="1"/>
  <c r="AV13" i="1"/>
  <c r="AW13" i="1" s="1"/>
  <c r="AX13" i="1" s="1"/>
  <c r="AJ15" i="1"/>
  <c r="AW15" i="1" s="1"/>
  <c r="AX15" i="1" s="1"/>
  <c r="AJ17" i="1"/>
  <c r="AV2" i="1"/>
  <c r="AW2" i="1" s="1"/>
  <c r="AJ3" i="1"/>
  <c r="AV4" i="1"/>
  <c r="AW4" i="1" s="1"/>
  <c r="AJ5" i="1"/>
  <c r="AV6" i="1"/>
  <c r="AJ7" i="1"/>
  <c r="AW7" i="1" s="1"/>
  <c r="AV8" i="1"/>
  <c r="AW8" i="1" s="1"/>
  <c r="AX8" i="1" s="1"/>
  <c r="AJ10" i="1"/>
  <c r="AW10" i="1" s="1"/>
  <c r="AX10" i="1" s="1"/>
  <c r="AJ12" i="1"/>
  <c r="AV16" i="1"/>
  <c r="AW3" i="1"/>
  <c r="AW5" i="1"/>
  <c r="AW12" i="1"/>
  <c r="AX12" i="1" s="1"/>
  <c r="BC6" i="1" l="1"/>
  <c r="AW16" i="1"/>
  <c r="AX16" i="1" s="1"/>
  <c r="AX2" i="1"/>
  <c r="BC2" i="1"/>
  <c r="BC4" i="1"/>
  <c r="AX4" i="1"/>
  <c r="AW17" i="1"/>
  <c r="AX17" i="1" s="1"/>
  <c r="AW14" i="1"/>
  <c r="AX14" i="1" s="1"/>
  <c r="AX5" i="1"/>
  <c r="BC5" i="1"/>
  <c r="AX3" i="1"/>
  <c r="BC3" i="1"/>
  <c r="AX7" i="1"/>
  <c r="BC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<sst xmlns="http://schemas.openxmlformats.org/spreadsheetml/2006/main" count="307" uniqueCount="165">
  <si>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</si>
  <si>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</si>
  <si>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</si>
  <si>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</si>
  <si>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</si>
  <si>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</si>
  <si>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</si>
  <si>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</si>
  <si>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</si>
  <si>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</si>
  <si>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  <phoneticPr fontId="2" type="noConversion"/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</si>
  <si>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</si>
  <si>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</si>
  <si>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</si>
  <si>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</si>
  <si>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</si>
  <si>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</si>
  <si>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</si>
  <si>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</si>
  <si>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</si>
  <si>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</si>
  <si>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</si>
  <si>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</si>
  <si>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</si>
  <si>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</si>
  <si>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</si>
  <si>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</si>
  <si>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</si>
  <si>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</si>
  <si>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</si>
  <si>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</si>
  <si>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</si>
  <si>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</si>
  <si>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</si>
  <si>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</si>
  <si>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</si>
  <si>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  <phoneticPr fontId="2" type="noConversion"/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</si>
  <si>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</si>
  <si>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</si>
  <si>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</si>
  <si>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</si>
  <si>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</si>
  <si>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</si>
  <si>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</si>
  <si>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</si>
  <si>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</si>
  <si>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</si>
  <si>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</si>
  <si>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2" type="noConversion"/>
  </si>
  <si>
    <t>JLA WHS MU%</t>
    <phoneticPr fontId="2" type="noConversion"/>
  </si>
  <si>
    <t>JLA WHS Price Quote (Value)</t>
    <phoneticPr fontId="2" type="noConversion"/>
  </si>
  <si>
    <t>Suggested Retail Price</t>
  </si>
  <si>
    <t>Retail Markup %</t>
  </si>
  <si>
    <t>Total Quantity</t>
  </si>
  <si>
    <t>Total Cost</t>
  </si>
  <si>
    <t>Total Sales</t>
  </si>
  <si>
    <t xml:space="preserve">Beatyrest </t>
  </si>
  <si>
    <t>Beautyrest 6%</t>
  </si>
  <si>
    <t>WINDOW PANEL</t>
  </si>
  <si>
    <t>Barkley</t>
  </si>
  <si>
    <t>95% polyester, 5% linen Barkley light filtering window panel</t>
    <phoneticPr fontId="2" type="noConversion"/>
  </si>
  <si>
    <t>300gsm poly linen slub</t>
    <phoneticPr fontId="2" type="noConversion"/>
  </si>
  <si>
    <t>95% polyester, 5% linen ,300gsm poly linen slub, with 6 PU tab and rings</t>
  </si>
  <si>
    <t xml:space="preserve">95% polyester, 5% linen </t>
  </si>
  <si>
    <t>Light Filtering</t>
  </si>
  <si>
    <t>2 Window Panel 37"W x 96"L (2)</t>
    <phoneticPr fontId="2" type="noConversion"/>
  </si>
  <si>
    <t>Ivory</t>
  </si>
  <si>
    <t>BR40-5578</t>
    <phoneticPr fontId="8" type="noConversion"/>
  </si>
  <si>
    <t>Pair</t>
  </si>
  <si>
    <t>Normal</t>
  </si>
  <si>
    <t>6303.92.2010</t>
  </si>
  <si>
    <t>0</t>
    <phoneticPr fontId="2" type="noConversion"/>
  </si>
  <si>
    <t>Lulu Wide Width</t>
  </si>
  <si>
    <t>100% polyester Lulu room darkening window panel</t>
    <phoneticPr fontId="2" type="noConversion"/>
  </si>
  <si>
    <t>380gsm thermal chenille</t>
    <phoneticPr fontId="2" type="noConversion"/>
  </si>
  <si>
    <t>100% polyester,380gsm thermal chenille with metallic, Grommet</t>
    <phoneticPr fontId="2" type="noConversion"/>
  </si>
  <si>
    <t>100% polyester</t>
  </si>
  <si>
    <t>Room Darkening</t>
  </si>
  <si>
    <t>2 Window Panel 52"W x 96"L (2)</t>
    <phoneticPr fontId="2" type="noConversion"/>
  </si>
  <si>
    <t>BR40-5579</t>
  </si>
  <si>
    <t>0</t>
    <phoneticPr fontId="2" type="noConversion"/>
  </si>
  <si>
    <t>Cedar &amp; Rose</t>
    <phoneticPr fontId="2" type="noConversion"/>
  </si>
  <si>
    <t>Adele Ruffe panel pair</t>
  </si>
  <si>
    <t>95% polyester, 5% linen Adele Ruffle light filtering window panel</t>
    <phoneticPr fontId="2" type="noConversion"/>
  </si>
  <si>
    <t>210gsm poly linen slub</t>
    <phoneticPr fontId="2" type="noConversion"/>
  </si>
  <si>
    <t>95% polyester, 5% linen ,210gsm poly linen slub, with 2.5" ruffe sewed in one side of each panel, rod pocket</t>
    <phoneticPr fontId="2" type="noConversion"/>
  </si>
  <si>
    <t>2 Window Panel 40"W x 84"L (2)</t>
    <phoneticPr fontId="2" type="noConversion"/>
  </si>
  <si>
    <t>Blue</t>
  </si>
  <si>
    <t>BR40-5580</t>
  </si>
  <si>
    <t>210gsm poly linen slub</t>
    <phoneticPr fontId="2" type="noConversion"/>
  </si>
  <si>
    <t>95% polyester, 5% linen ,210gsm poly linen slub, with 2.5" ruffe sewed in one side of each panel, rod pocket</t>
    <phoneticPr fontId="2" type="noConversion"/>
  </si>
  <si>
    <t>2 Window Panel 40"W x 96"L (2)</t>
    <phoneticPr fontId="2" type="noConversion"/>
  </si>
  <si>
    <t>BR40-5581</t>
  </si>
  <si>
    <t>KITCHEN TIERS</t>
  </si>
  <si>
    <t>Adele Ruffe tie up</t>
    <phoneticPr fontId="2" type="noConversion"/>
  </si>
  <si>
    <t>95% polyester, 5% linen Adele Ruffle light filtering tie up</t>
    <phoneticPr fontId="2" type="noConversion"/>
  </si>
  <si>
    <t>95% polyester, 5% linen ,210gsm poly linen slub, with 2.5" ruffe sewed in two side of each panel and  with two 1" print ties in each front and back, rod pocket</t>
    <phoneticPr fontId="2" type="noConversion"/>
  </si>
  <si>
    <t xml:space="preserve">1 Tie Up 42"W x 63"L </t>
    <phoneticPr fontId="2" type="noConversion"/>
  </si>
  <si>
    <t>BR43-5593</t>
    <phoneticPr fontId="2" type="noConversion"/>
  </si>
  <si>
    <t>Piece</t>
  </si>
  <si>
    <t>Daisy</t>
    <phoneticPr fontId="2" type="noConversion"/>
  </si>
  <si>
    <t>95% polyester, 5% linen Daisy total blackout window panel</t>
    <phoneticPr fontId="2" type="noConversion"/>
  </si>
  <si>
    <t>350gsm poly linen jacq liner</t>
    <phoneticPr fontId="2" type="noConversion"/>
  </si>
  <si>
    <r>
      <t>face: 95% polyester,5% linen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 xml:space="preserve"> liner: 100% polyester with rayon flocking,350gsm poly linen Jacq with TBO liner(70gsm MF+20gsm TPU+65gsm white foaming), Grommet</t>
    </r>
    <phoneticPr fontId="2" type="noConversion"/>
  </si>
  <si>
    <t>face: 95% polyester,5% linen； liner: 100% polyester with rayon flocking</t>
  </si>
  <si>
    <t>Total Blackout</t>
  </si>
  <si>
    <t>2 Window Panel 37"W x 96"L (2)</t>
    <phoneticPr fontId="2" type="noConversion"/>
  </si>
  <si>
    <t>Linen</t>
  </si>
  <si>
    <t>BR40-5582</t>
    <phoneticPr fontId="2" type="noConversion"/>
  </si>
  <si>
    <t>Aurora</t>
    <phoneticPr fontId="2" type="noConversion"/>
  </si>
  <si>
    <t>96% polyester 4% spandex Aurora light filtering window panel</t>
    <phoneticPr fontId="2" type="noConversion"/>
  </si>
  <si>
    <t xml:space="preserve">180gsm knited jacquard </t>
  </si>
  <si>
    <t>96% polyester 4% spandex,180gsm knited jacquard, Grommet</t>
    <phoneticPr fontId="2" type="noConversion"/>
  </si>
  <si>
    <t>96% polyester 4% spandex</t>
  </si>
  <si>
    <t>2 Window Panel 37"W x 84"L (2)</t>
    <phoneticPr fontId="2" type="noConversion"/>
  </si>
  <si>
    <t>White</t>
  </si>
  <si>
    <t>BR40-5583</t>
  </si>
  <si>
    <t>Aurora</t>
  </si>
  <si>
    <t>96% polyester 4% spandex Aurora light filtering window panel</t>
    <phoneticPr fontId="2" type="noConversion"/>
  </si>
  <si>
    <t>BR40-5584</t>
  </si>
  <si>
    <t>Cedar &amp; Rose</t>
    <phoneticPr fontId="2" type="noConversion"/>
  </si>
  <si>
    <t>Print Ember Café Curtain</t>
    <phoneticPr fontId="2" type="noConversion"/>
  </si>
  <si>
    <t>95% polyester,5% linen print Ember light filtering Café Curtain</t>
    <phoneticPr fontId="2" type="noConversion"/>
  </si>
  <si>
    <t>210gsm poly linen</t>
    <phoneticPr fontId="2" type="noConversion"/>
  </si>
  <si>
    <t xml:space="preserve">95% polyester,5% linen,TOP TREATMENT TIER SET, digital print on 210gsm poly linen with 5 twist tabs  </t>
  </si>
  <si>
    <t>95% polyester,5% linen</t>
  </si>
  <si>
    <t>2 Café Curtain 26"W x 30"L (2)</t>
    <phoneticPr fontId="2" type="noConversion"/>
  </si>
  <si>
    <t>Floral</t>
  </si>
  <si>
    <t>BR40-5585</t>
  </si>
  <si>
    <t>solid  Lyra Café Curtain</t>
    <phoneticPr fontId="2" type="noConversion"/>
  </si>
  <si>
    <t>95% polyester,5% linen solid Lyra light filtering Café Curtain</t>
    <phoneticPr fontId="2" type="noConversion"/>
  </si>
  <si>
    <t>2 Café Curtain 26"W x 30"L (2)</t>
    <phoneticPr fontId="2" type="noConversion"/>
  </si>
  <si>
    <t>BR40-5586</t>
  </si>
  <si>
    <t xml:space="preserve">Providence Wide Width  </t>
    <phoneticPr fontId="2" type="noConversion"/>
  </si>
  <si>
    <t>100% polyester Providence total blackout window panel</t>
    <phoneticPr fontId="2" type="noConversion"/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</si>
  <si>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</si>
  <si>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</si>
  <si>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face: 100% polyester, liner: 100% polyester with rayon flocking</t>
  </si>
  <si>
    <t>2 Window Panel 52"W x 84"L (2)</t>
    <phoneticPr fontId="2" type="noConversion"/>
  </si>
  <si>
    <t>BR40-5587</t>
  </si>
  <si>
    <t xml:space="preserve">Providence Wide Width  </t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</si>
  <si>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</si>
  <si>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</si>
  <si>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2 Window Panel 52"W x 96"L (2)</t>
    <phoneticPr fontId="2" type="noConversion"/>
  </si>
  <si>
    <t>BR40-5588</t>
  </si>
  <si>
    <t>100% polyester Providence total blackout window panel</t>
    <phoneticPr fontId="2" type="noConversion"/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</si>
  <si>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</si>
  <si>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</si>
  <si>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2 Window Panel 52"W x 108"L (2)</t>
    <phoneticPr fontId="2" type="noConversion"/>
  </si>
  <si>
    <t>BR40-5589</t>
  </si>
  <si>
    <t xml:space="preserve">Irvington Wide Width  </t>
    <phoneticPr fontId="2" type="noConversion"/>
  </si>
  <si>
    <t>100% polyester Irvington total blackout window panel</t>
    <phoneticPr fontId="2" type="noConversion"/>
  </si>
  <si>
    <t>240gsm with TBO liner</t>
    <phoneticPr fontId="2" type="noConversion"/>
  </si>
  <si>
    <t>face: 90%polyester, 10%linen; liner: 100%polyester with rayon flocking,240gsm Catinic dye fabric with TBO liner(70gsm MF+TPU+65gsm white foaming), Grommet</t>
    <phoneticPr fontId="2" type="noConversion"/>
  </si>
  <si>
    <t>face: 90%polyester, 10%linen; liner: 100%polyester with rayon flocking</t>
  </si>
  <si>
    <t>Netural</t>
  </si>
  <si>
    <t>BR40-5590</t>
  </si>
  <si>
    <t xml:space="preserve">Irvington Wide Width  </t>
  </si>
  <si>
    <t>100% polyester Irvington total blackout window panel</t>
    <phoneticPr fontId="2" type="noConversion"/>
  </si>
  <si>
    <t>face: 90%polyester, 10%linen; liner: 100%polyester with rayon flocking,240gsm Catinic dye fabric with TBO liner(70gsm MF+TPU+65gsm white foaming), Grommet</t>
    <phoneticPr fontId="2" type="noConversion"/>
  </si>
  <si>
    <t>2 Window Panel 52"W x 96"L (2)</t>
    <phoneticPr fontId="2" type="noConversion"/>
  </si>
  <si>
    <t>BR40-5591</t>
  </si>
  <si>
    <t>0</t>
    <phoneticPr fontId="2" type="noConversion"/>
  </si>
  <si>
    <t>2 Window Panel 52"W x 108"L (2)</t>
    <phoneticPr fontId="2" type="noConversion"/>
  </si>
  <si>
    <t>BR40-5592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</si>
</sst>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1" applyFill="1" applyBorder="1" applyAlignment="1">
      <alignment horizontal="center" vertical="center"/>
    </xf>
    <xf numFmtId="0" fontId="1" fillId="6" borderId="2" xfId="0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0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%20HG%20Lulu%20Adele%20Ruffle%20Daisy%20Aurora%20Ember%20Providence%20Barkley%20Irvington%20Gotham%20commitment%206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7"/>
  <sheetViews>
    <sheetView tabSelected="1" topLeftCell="J1" zoomScale="85" zoomScaleNormal="85" workbookViewId="0">
      <selection activeCell="K34" sqref="K34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" style="1" customWidth="1"/>
    <col min="8" max="8" width="23.85546875" style="1" customWidth="1"/>
    <col min="9" max="9" width="62.85546875" style="1" customWidth="1"/>
    <col min="10" max="10" width="25.140625" style="1" customWidth="1"/>
    <col min="11" max="11" width="66.140625" style="1" customWidth="1"/>
    <col min="12" max="12" width="64" style="3" customWidth="1"/>
    <col min="13" max="13" width="15.42578125" style="1" customWidth="1"/>
    <col min="14" max="14" width="30.42578125" style="1" customWidth="1"/>
    <col min="15" max="15" width="11.28515625" style="1" customWidth="1"/>
    <col min="16" max="16" width="13.140625" style="1" customWidth="1"/>
    <col min="17" max="17" width="13.7109375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5" style="1" customWidth="1"/>
    <col min="34" max="34" width="8.42578125" style="9" customWidth="1"/>
    <col min="35" max="35" width="12.42578125" style="8" customWidth="1"/>
    <col min="36" max="36" width="12.71093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x14ac:dyDescent="0.25">
      <c r="A2" s="33"/>
      <c r="B2" s="34">
        <v>1</v>
      </c>
      <c r="C2" s="33"/>
      <c r="D2" s="33"/>
      <c r="E2" s="35" t="s">
        <v>56</v>
      </c>
      <c r="F2" s="36" t="s">
        <v>57</v>
      </c>
      <c r="G2" s="36" t="s">
        <v>58</v>
      </c>
      <c r="H2" s="35" t="s">
        <v>59</v>
      </c>
      <c r="I2" s="37" t="s">
        <v>60</v>
      </c>
      <c r="J2" s="37" t="s">
        <v>61</v>
      </c>
      <c r="K2" s="37" t="s">
        <v>62</v>
      </c>
      <c r="L2" s="37" t="s">
        <v>63</v>
      </c>
      <c r="M2" s="36" t="s">
        <v>64</v>
      </c>
      <c r="N2" s="37" t="s">
        <v>65</v>
      </c>
      <c r="O2" s="35" t="s">
        <v>66</v>
      </c>
      <c r="P2" s="38" t="s">
        <v>67</v>
      </c>
      <c r="Q2" s="39"/>
      <c r="R2" s="36"/>
      <c r="S2" s="33" t="s">
        <v>68</v>
      </c>
      <c r="T2" s="40">
        <v>9.19</v>
      </c>
      <c r="U2" s="41">
        <v>9.67</v>
      </c>
      <c r="V2" s="33" t="s">
        <v>69</v>
      </c>
      <c r="W2" s="42">
        <v>73</v>
      </c>
      <c r="X2" s="42">
        <v>39</v>
      </c>
      <c r="Y2" s="43">
        <v>22</v>
      </c>
      <c r="Z2" s="37">
        <v>5</v>
      </c>
      <c r="AA2" s="44">
        <v>6</v>
      </c>
      <c r="AB2" s="45">
        <f t="shared" ref="AB2:AB17" si="0">IF(W2="","",W2*X2*Y2/1000000)</f>
        <v>6.2633999999999995E-2</v>
      </c>
      <c r="AC2" s="46">
        <v>67</v>
      </c>
      <c r="AD2" s="47">
        <f>IF(AA2="","",AC2/AB2*AA2)</f>
        <v>6418.2392949516243</v>
      </c>
      <c r="AE2" s="33">
        <v>2250</v>
      </c>
      <c r="AF2" s="48">
        <f>IF(ISERROR(AE2/AD2),"",AE2/AD2)</f>
        <v>0.35056343283582087</v>
      </c>
      <c r="AG2" s="36" t="s">
        <v>70</v>
      </c>
      <c r="AH2" s="49">
        <v>0.28799999999999998</v>
      </c>
      <c r="AI2" s="48">
        <f t="shared" ref="AI2:AI17" si="1">IF(ISERROR(U2*AH2),"",U2*AH2)</f>
        <v>2.7849599999999999</v>
      </c>
      <c r="AJ2" s="48">
        <f>IF(ISERROR(U2+AF2+AI2),"",U2+AF2+AI2)</f>
        <v>12.805523432835821</v>
      </c>
      <c r="AK2" s="50">
        <v>0.06</v>
      </c>
      <c r="AL2" s="48">
        <f>IF(ISERROR(AY2*AK2),"",AY2*AK2)</f>
        <v>1.05</v>
      </c>
      <c r="AM2" s="50">
        <v>0</v>
      </c>
      <c r="AN2" s="48">
        <f>IF(ISERROR(U2*AM2),"",U2*AM2)</f>
        <v>0</v>
      </c>
      <c r="AO2" s="50">
        <v>0</v>
      </c>
      <c r="AP2" s="48">
        <f>IF(ISERROR(AY2*AO2),"",AY2*AO2)</f>
        <v>0</v>
      </c>
      <c r="AQ2" s="50">
        <v>0.08</v>
      </c>
      <c r="AR2" s="48">
        <f>IF(ISERROR(AY2*AQ2),"",AY2*AQ2)</f>
        <v>1.4000000000000001</v>
      </c>
      <c r="AS2" s="51" t="s">
        <v>71</v>
      </c>
      <c r="AT2" s="50">
        <v>0</v>
      </c>
      <c r="AU2" s="48">
        <f>IF(ISERROR(AY2*AT2),"",AY2*AT2)</f>
        <v>0</v>
      </c>
      <c r="AV2" s="48">
        <f>IF(ISERROR(AL2+AN2+AP2+AR2+AU2),"",AL2+AN2+AP2+AR2+AU2)</f>
        <v>2.4500000000000002</v>
      </c>
      <c r="AW2" s="48">
        <f t="shared" ref="AW2:AW17" si="2">IF(ISERROR(AJ2+AV2),"",AJ2+AV2)</f>
        <v>15.255523432835822</v>
      </c>
      <c r="AX2" s="52">
        <f>IF(ISERROR((AY2-AW2)/AY2),"",(AY2-AW2)/AY2)</f>
        <v>0.12825580383795301</v>
      </c>
      <c r="AY2" s="40">
        <v>17.5</v>
      </c>
      <c r="AZ2" s="40">
        <v>39.99</v>
      </c>
      <c r="BA2" s="52">
        <f>IF(ISERROR((AZ2-AY2)/AZ2),"",(AZ2-AY2)/AZ2)</f>
        <v>0.56239059764941235</v>
      </c>
      <c r="BB2" s="53">
        <v>1200</v>
      </c>
      <c r="BC2" s="54">
        <f>IF(ISERROR(AW2*BB2),"",AW2*BB2)</f>
        <v>18306.628119402987</v>
      </c>
      <c r="BD2" s="54">
        <f>IF(ISERROR(AY2*BB2),"",AY2*BB2)</f>
        <v>21000</v>
      </c>
    </row>
    <row r="3" spans="1:56" x14ac:dyDescent="0.25">
      <c r="A3" s="33"/>
      <c r="B3" s="34">
        <v>2</v>
      </c>
      <c r="C3" s="33"/>
      <c r="D3" s="33"/>
      <c r="E3" s="35" t="s">
        <v>56</v>
      </c>
      <c r="F3" s="36" t="s">
        <v>57</v>
      </c>
      <c r="G3" s="36" t="s">
        <v>58</v>
      </c>
      <c r="H3" s="35" t="s">
        <v>72</v>
      </c>
      <c r="I3" s="37" t="s">
        <v>73</v>
      </c>
      <c r="J3" s="37" t="s">
        <v>74</v>
      </c>
      <c r="K3" s="37" t="s">
        <v>75</v>
      </c>
      <c r="L3" s="37" t="s">
        <v>76</v>
      </c>
      <c r="M3" s="36" t="s">
        <v>77</v>
      </c>
      <c r="N3" s="37" t="s">
        <v>78</v>
      </c>
      <c r="O3" s="35" t="s">
        <v>66</v>
      </c>
      <c r="P3" s="38" t="s">
        <v>79</v>
      </c>
      <c r="Q3" s="39"/>
      <c r="R3" s="36"/>
      <c r="S3" s="33" t="s">
        <v>68</v>
      </c>
      <c r="T3" s="40">
        <v>12.02</v>
      </c>
      <c r="U3" s="41">
        <v>12.65</v>
      </c>
      <c r="V3" s="33" t="s">
        <v>69</v>
      </c>
      <c r="W3" s="42">
        <v>73</v>
      </c>
      <c r="X3" s="42">
        <v>39</v>
      </c>
      <c r="Y3" s="43">
        <v>40</v>
      </c>
      <c r="Z3" s="37">
        <v>5</v>
      </c>
      <c r="AA3" s="44">
        <v>6</v>
      </c>
      <c r="AB3" s="45">
        <f t="shared" si="0"/>
        <v>0.11388</v>
      </c>
      <c r="AC3" s="46">
        <v>67</v>
      </c>
      <c r="AD3" s="47">
        <f t="shared" ref="AD3:AD17" si="3">IF(AA3="","",AC3/AB3*AA3)</f>
        <v>3530.0316122233935</v>
      </c>
      <c r="AE3" s="33">
        <v>2250</v>
      </c>
      <c r="AF3" s="48">
        <f t="shared" ref="AF3:AF17" si="4">IF(ISERROR(AE3/AD3),"",AE3/AD3)</f>
        <v>0.63738805970149248</v>
      </c>
      <c r="AG3" s="36" t="s">
        <v>70</v>
      </c>
      <c r="AH3" s="49">
        <v>0.28799999999999998</v>
      </c>
      <c r="AI3" s="48">
        <f t="shared" si="1"/>
        <v>3.6431999999999998</v>
      </c>
      <c r="AJ3" s="48">
        <f t="shared" ref="AJ3:AJ17" si="5">IF(ISERROR(U3+AF3+AI3),"",U3+AF3+AI3)</f>
        <v>16.930588059701492</v>
      </c>
      <c r="AK3" s="50">
        <v>0.06</v>
      </c>
      <c r="AL3" s="48">
        <f t="shared" ref="AL3:AL17" si="6">IF(ISERROR(AY3*AK3),"",AY3*AK3)</f>
        <v>1.3499999999999999</v>
      </c>
      <c r="AM3" s="50">
        <v>0</v>
      </c>
      <c r="AN3" s="48">
        <f t="shared" ref="AN3:AN17" si="7">IF(ISERROR(U3*AM3),"",U3*AM3)</f>
        <v>0</v>
      </c>
      <c r="AO3" s="50">
        <v>0</v>
      </c>
      <c r="AP3" s="48">
        <f t="shared" ref="AP3" si="8">IF(ISERROR(AY3*AO3),"",AY3*AO3)</f>
        <v>0</v>
      </c>
      <c r="AQ3" s="50">
        <v>0.08</v>
      </c>
      <c r="AR3" s="48">
        <f t="shared" ref="AR3:AR17" si="9">IF(ISERROR(AY3*AQ3),"",AY3*AQ3)</f>
        <v>1.8</v>
      </c>
      <c r="AS3" s="51" t="s">
        <v>80</v>
      </c>
      <c r="AT3" s="50">
        <v>0</v>
      </c>
      <c r="AU3" s="48">
        <f t="shared" ref="AU3" si="10">IF(ISERROR(AY3*AT3),"",AY3*AT3)</f>
        <v>0</v>
      </c>
      <c r="AV3" s="48">
        <f t="shared" ref="AV3:AV17" si="11">IF(ISERROR(AL3+AN3+AP3+AR3+AU3),"",AL3+AN3+AP3+AR3+AU3)</f>
        <v>3.15</v>
      </c>
      <c r="AW3" s="48">
        <f t="shared" si="2"/>
        <v>20.080588059701491</v>
      </c>
      <c r="AX3" s="52">
        <f t="shared" ref="AX3:AX17" si="12">IF(ISERROR((AY3-AW3)/AY3),"",(AY3-AW3)/AY3)</f>
        <v>0.10752941956882264</v>
      </c>
      <c r="AY3" s="40">
        <v>22.5</v>
      </c>
      <c r="AZ3" s="40">
        <v>39.99</v>
      </c>
      <c r="BA3" s="52">
        <f t="shared" ref="BA3" si="13">IF(ISERROR((AZ3-AY3)/AZ3),"",(AZ3-AY3)/AZ3)</f>
        <v>0.43735933983495878</v>
      </c>
      <c r="BB3" s="53">
        <v>1200</v>
      </c>
      <c r="BC3" s="54">
        <f t="shared" ref="BC3" si="14">IF(ISERROR(AW3*BB3),"",AW3*BB3)</f>
        <v>24096.70567164179</v>
      </c>
      <c r="BD3" s="54">
        <f t="shared" ref="BD3" si="15">IF(ISERROR(AY3*BB3),"",AY3*BB3)</f>
        <v>27000</v>
      </c>
    </row>
    <row r="4" spans="1:56" ht="30" x14ac:dyDescent="0.25">
      <c r="A4" s="33"/>
      <c r="B4" s="34">
        <v>3</v>
      </c>
      <c r="C4" s="33"/>
      <c r="D4" s="33"/>
      <c r="E4" s="35" t="s">
        <v>81</v>
      </c>
      <c r="F4" s="36"/>
      <c r="G4" s="36" t="s">
        <v>58</v>
      </c>
      <c r="H4" s="35" t="s">
        <v>82</v>
      </c>
      <c r="I4" s="37" t="s">
        <v>83</v>
      </c>
      <c r="J4" s="37" t="s">
        <v>84</v>
      </c>
      <c r="K4" s="37" t="s">
        <v>85</v>
      </c>
      <c r="L4" s="37" t="s">
        <v>63</v>
      </c>
      <c r="M4" s="36" t="s">
        <v>64</v>
      </c>
      <c r="N4" s="37" t="s">
        <v>86</v>
      </c>
      <c r="O4" s="35" t="s">
        <v>87</v>
      </c>
      <c r="P4" s="38" t="s">
        <v>88</v>
      </c>
      <c r="Q4" s="39"/>
      <c r="R4" s="36"/>
      <c r="S4" s="33" t="s">
        <v>68</v>
      </c>
      <c r="T4" s="40">
        <v>5.99</v>
      </c>
      <c r="U4" s="41">
        <v>6.3</v>
      </c>
      <c r="V4" s="33" t="s">
        <v>69</v>
      </c>
      <c r="W4" s="42">
        <v>73</v>
      </c>
      <c r="X4" s="42">
        <v>39</v>
      </c>
      <c r="Y4" s="43">
        <v>14</v>
      </c>
      <c r="Z4" s="37">
        <v>5</v>
      </c>
      <c r="AA4" s="44">
        <v>6</v>
      </c>
      <c r="AB4" s="45">
        <f t="shared" si="0"/>
        <v>3.9857999999999998E-2</v>
      </c>
      <c r="AC4" s="46">
        <v>67</v>
      </c>
      <c r="AD4" s="47">
        <f t="shared" si="3"/>
        <v>10085.804606352551</v>
      </c>
      <c r="AE4" s="33">
        <v>2250</v>
      </c>
      <c r="AF4" s="48">
        <f t="shared" si="4"/>
        <v>0.2230858208955224</v>
      </c>
      <c r="AG4" s="36" t="s">
        <v>70</v>
      </c>
      <c r="AH4" s="49">
        <v>0.28799999999999998</v>
      </c>
      <c r="AI4" s="48">
        <f t="shared" si="1"/>
        <v>1.8143999999999998</v>
      </c>
      <c r="AJ4" s="48">
        <f t="shared" si="5"/>
        <v>8.3374858208955214</v>
      </c>
      <c r="AK4" s="50"/>
      <c r="AL4" s="48">
        <f t="shared" si="6"/>
        <v>0</v>
      </c>
      <c r="AM4" s="50">
        <v>0</v>
      </c>
      <c r="AN4" s="48">
        <f t="shared" si="7"/>
        <v>0</v>
      </c>
      <c r="AO4" s="50">
        <v>0</v>
      </c>
      <c r="AP4" s="48">
        <f>IF(ISERROR(AY4*AO4),"",AY4*AO4)</f>
        <v>0</v>
      </c>
      <c r="AQ4" s="50">
        <v>0.08</v>
      </c>
      <c r="AR4" s="48">
        <f t="shared" si="9"/>
        <v>0.9</v>
      </c>
      <c r="AS4" s="51" t="s">
        <v>80</v>
      </c>
      <c r="AT4" s="50">
        <v>0</v>
      </c>
      <c r="AU4" s="48">
        <f>IF(ISERROR(AY4*AT4),"",AY4*AT4)</f>
        <v>0</v>
      </c>
      <c r="AV4" s="48">
        <f t="shared" si="11"/>
        <v>0.9</v>
      </c>
      <c r="AW4" s="48">
        <f t="shared" si="2"/>
        <v>9.2374858208955217</v>
      </c>
      <c r="AX4" s="52">
        <f t="shared" si="12"/>
        <v>0.1788901492537314</v>
      </c>
      <c r="AY4" s="40">
        <v>11.25</v>
      </c>
      <c r="AZ4" s="40">
        <v>24.99</v>
      </c>
      <c r="BA4" s="52">
        <f>IF(ISERROR((AZ4-AY4)/AZ4),"",(AZ4-AY4)/AZ4)</f>
        <v>0.54981992797118839</v>
      </c>
      <c r="BB4" s="53">
        <v>1008</v>
      </c>
      <c r="BC4" s="54">
        <f>IF(ISERROR(AW4*BB4),"",AW4*BB4)</f>
        <v>9311.3857074626867</v>
      </c>
      <c r="BD4" s="54">
        <f>IF(ISERROR(AY4*BB4),"",AY4*BB4)</f>
        <v>11340</v>
      </c>
    </row>
    <row r="5" spans="1:56" ht="30" x14ac:dyDescent="0.25">
      <c r="A5" s="33"/>
      <c r="B5" s="34">
        <v>4</v>
      </c>
      <c r="C5" s="33"/>
      <c r="D5" s="33"/>
      <c r="E5" s="35" t="s">
        <v>81</v>
      </c>
      <c r="F5" s="36"/>
      <c r="G5" s="36" t="s">
        <v>58</v>
      </c>
      <c r="H5" s="35" t="s">
        <v>82</v>
      </c>
      <c r="I5" s="37" t="s">
        <v>83</v>
      </c>
      <c r="J5" s="37" t="s">
        <v>89</v>
      </c>
      <c r="K5" s="37" t="s">
        <v>90</v>
      </c>
      <c r="L5" s="37" t="s">
        <v>63</v>
      </c>
      <c r="M5" s="36" t="s">
        <v>64</v>
      </c>
      <c r="N5" s="37" t="s">
        <v>91</v>
      </c>
      <c r="O5" s="35" t="s">
        <v>87</v>
      </c>
      <c r="P5" s="38" t="s">
        <v>92</v>
      </c>
      <c r="Q5" s="39"/>
      <c r="R5" s="36"/>
      <c r="S5" s="33" t="s">
        <v>68</v>
      </c>
      <c r="T5" s="40">
        <v>6.56</v>
      </c>
      <c r="U5" s="41">
        <v>6.9</v>
      </c>
      <c r="V5" s="33" t="s">
        <v>69</v>
      </c>
      <c r="W5" s="42">
        <v>73</v>
      </c>
      <c r="X5" s="42">
        <v>39</v>
      </c>
      <c r="Y5" s="43">
        <v>15</v>
      </c>
      <c r="Z5" s="37">
        <v>5</v>
      </c>
      <c r="AA5" s="44">
        <v>6</v>
      </c>
      <c r="AB5" s="45">
        <f t="shared" si="0"/>
        <v>4.2705E-2</v>
      </c>
      <c r="AC5" s="46">
        <v>67</v>
      </c>
      <c r="AD5" s="47">
        <f t="shared" si="3"/>
        <v>9413.417632595716</v>
      </c>
      <c r="AE5" s="33">
        <v>2250</v>
      </c>
      <c r="AF5" s="48">
        <f t="shared" si="4"/>
        <v>0.23902052238805968</v>
      </c>
      <c r="AG5" s="36" t="s">
        <v>70</v>
      </c>
      <c r="AH5" s="49">
        <v>0.28799999999999998</v>
      </c>
      <c r="AI5" s="48">
        <f t="shared" si="1"/>
        <v>1.9871999999999999</v>
      </c>
      <c r="AJ5" s="48">
        <f t="shared" si="5"/>
        <v>9.1262205223880599</v>
      </c>
      <c r="AK5" s="50"/>
      <c r="AL5" s="48">
        <f t="shared" si="6"/>
        <v>0</v>
      </c>
      <c r="AM5" s="50">
        <v>0</v>
      </c>
      <c r="AN5" s="48">
        <f t="shared" si="7"/>
        <v>0</v>
      </c>
      <c r="AO5" s="50">
        <v>0</v>
      </c>
      <c r="AP5" s="48">
        <f t="shared" ref="AP5" si="16">IF(ISERROR(AY5*AO5),"",AY5*AO5)</f>
        <v>0</v>
      </c>
      <c r="AQ5" s="50">
        <v>0.08</v>
      </c>
      <c r="AR5" s="48">
        <f t="shared" si="9"/>
        <v>0.98</v>
      </c>
      <c r="AS5" s="51" t="s">
        <v>71</v>
      </c>
      <c r="AT5" s="50">
        <v>0</v>
      </c>
      <c r="AU5" s="48">
        <f t="shared" ref="AU5" si="17">IF(ISERROR(AY5*AT5),"",AY5*AT5)</f>
        <v>0</v>
      </c>
      <c r="AV5" s="48">
        <f t="shared" si="11"/>
        <v>0.98</v>
      </c>
      <c r="AW5" s="48">
        <f t="shared" si="2"/>
        <v>10.10622052238806</v>
      </c>
      <c r="AX5" s="52">
        <f t="shared" si="12"/>
        <v>0.17500240633566855</v>
      </c>
      <c r="AY5" s="40">
        <v>12.25</v>
      </c>
      <c r="AZ5" s="40">
        <v>29.99</v>
      </c>
      <c r="BA5" s="52">
        <f t="shared" ref="BA5" si="18">IF(ISERROR((AZ5-AY5)/AZ5),"",(AZ5-AY5)/AZ5)</f>
        <v>0.59153051017005664</v>
      </c>
      <c r="BB5" s="53">
        <v>1008</v>
      </c>
      <c r="BC5" s="54">
        <f t="shared" ref="BC5" si="19">IF(ISERROR(AW5*BB5),"",AW5*BB5)</f>
        <v>10187.070286567165</v>
      </c>
      <c r="BD5" s="54">
        <f t="shared" ref="BD5" si="20">IF(ISERROR(AY5*BB5),"",AY5*BB5)</f>
        <v>12348</v>
      </c>
    </row>
    <row r="6" spans="1:56" ht="45" x14ac:dyDescent="0.25">
      <c r="A6" s="33"/>
      <c r="B6" s="34">
        <v>5</v>
      </c>
      <c r="C6" s="33"/>
      <c r="D6" s="33"/>
      <c r="E6" s="35" t="s">
        <v>81</v>
      </c>
      <c r="F6" s="36"/>
      <c r="G6" s="36" t="s">
        <v>93</v>
      </c>
      <c r="H6" s="35" t="s">
        <v>94</v>
      </c>
      <c r="I6" s="37" t="s">
        <v>95</v>
      </c>
      <c r="J6" s="37" t="s">
        <v>84</v>
      </c>
      <c r="K6" s="37" t="s">
        <v>96</v>
      </c>
      <c r="L6" s="37" t="s">
        <v>63</v>
      </c>
      <c r="M6" s="36" t="s">
        <v>64</v>
      </c>
      <c r="N6" s="37" t="s">
        <v>97</v>
      </c>
      <c r="O6" s="35" t="s">
        <v>87</v>
      </c>
      <c r="P6" s="38" t="s">
        <v>98</v>
      </c>
      <c r="Q6" s="39"/>
      <c r="R6" s="36"/>
      <c r="S6" s="33" t="s">
        <v>99</v>
      </c>
      <c r="T6" s="40">
        <v>3.9</v>
      </c>
      <c r="U6" s="41">
        <v>4.0999999999999996</v>
      </c>
      <c r="V6" s="33" t="s">
        <v>69</v>
      </c>
      <c r="W6" s="42">
        <v>73</v>
      </c>
      <c r="X6" s="42">
        <v>39</v>
      </c>
      <c r="Y6" s="43">
        <v>14</v>
      </c>
      <c r="Z6" s="37">
        <v>5</v>
      </c>
      <c r="AA6" s="44">
        <v>6</v>
      </c>
      <c r="AB6" s="45">
        <f t="shared" si="0"/>
        <v>3.9857999999999998E-2</v>
      </c>
      <c r="AC6" s="46">
        <v>67</v>
      </c>
      <c r="AD6" s="47">
        <f t="shared" si="3"/>
        <v>10085.804606352551</v>
      </c>
      <c r="AE6" s="33">
        <v>2250</v>
      </c>
      <c r="AF6" s="48">
        <f t="shared" si="4"/>
        <v>0.2230858208955224</v>
      </c>
      <c r="AG6" s="36" t="s">
        <v>70</v>
      </c>
      <c r="AH6" s="49">
        <v>0.28799999999999998</v>
      </c>
      <c r="AI6" s="48">
        <f t="shared" si="1"/>
        <v>1.1807999999999998</v>
      </c>
      <c r="AJ6" s="48">
        <f t="shared" si="5"/>
        <v>5.5038858208955217</v>
      </c>
      <c r="AK6" s="50"/>
      <c r="AL6" s="48">
        <f t="shared" si="6"/>
        <v>0</v>
      </c>
      <c r="AM6" s="50">
        <v>0</v>
      </c>
      <c r="AN6" s="48">
        <f t="shared" si="7"/>
        <v>0</v>
      </c>
      <c r="AO6" s="50">
        <v>0</v>
      </c>
      <c r="AP6" s="48">
        <f>IF(ISERROR(AY6*AO6),"",AY6*AO6)</f>
        <v>0</v>
      </c>
      <c r="AQ6" s="50">
        <v>0.08</v>
      </c>
      <c r="AR6" s="48">
        <f t="shared" si="9"/>
        <v>0.66</v>
      </c>
      <c r="AS6" s="51" t="s">
        <v>80</v>
      </c>
      <c r="AT6" s="50">
        <v>0</v>
      </c>
      <c r="AU6" s="48">
        <f>IF(ISERROR(AY6*AT6),"",AY6*AT6)</f>
        <v>0</v>
      </c>
      <c r="AV6" s="48">
        <f t="shared" si="11"/>
        <v>0.66</v>
      </c>
      <c r="AW6" s="48">
        <f t="shared" si="2"/>
        <v>6.1638858208955218</v>
      </c>
      <c r="AX6" s="52">
        <f t="shared" si="12"/>
        <v>0.25286232473993675</v>
      </c>
      <c r="AY6" s="40">
        <v>8.25</v>
      </c>
      <c r="AZ6" s="40">
        <v>24.99</v>
      </c>
      <c r="BA6" s="52">
        <f>IF(ISERROR((AZ6-AY6)/AZ6),"",(AZ6-AY6)/AZ6)</f>
        <v>0.66986794717887155</v>
      </c>
      <c r="BB6" s="53">
        <v>1008</v>
      </c>
      <c r="BC6" s="54">
        <f>IF(ISERROR(AW6*BB6),"",AW6*BB6)</f>
        <v>6213.1969074626859</v>
      </c>
      <c r="BD6" s="54">
        <f>IF(ISERROR(AY6*BB6),"",AY6*BB6)</f>
        <v>8316</v>
      </c>
    </row>
    <row r="7" spans="1:56" ht="46.5" x14ac:dyDescent="0.25">
      <c r="A7" s="33"/>
      <c r="B7" s="34">
        <v>6</v>
      </c>
      <c r="C7" s="33"/>
      <c r="D7" s="33"/>
      <c r="E7" s="35" t="s">
        <v>56</v>
      </c>
      <c r="F7" s="36" t="s">
        <v>57</v>
      </c>
      <c r="G7" s="36" t="s">
        <v>58</v>
      </c>
      <c r="H7" s="35" t="s">
        <v>100</v>
      </c>
      <c r="I7" s="37" t="s">
        <v>101</v>
      </c>
      <c r="J7" s="37" t="s">
        <v>102</v>
      </c>
      <c r="K7" s="37" t="s">
        <v>103</v>
      </c>
      <c r="L7" s="37" t="s">
        <v>104</v>
      </c>
      <c r="M7" s="36" t="s">
        <v>105</v>
      </c>
      <c r="N7" s="37" t="s">
        <v>106</v>
      </c>
      <c r="O7" s="35" t="s">
        <v>107</v>
      </c>
      <c r="P7" s="38" t="s">
        <v>108</v>
      </c>
      <c r="Q7" s="39"/>
      <c r="R7" s="36"/>
      <c r="S7" s="33" t="s">
        <v>68</v>
      </c>
      <c r="T7" s="40">
        <v>12.08</v>
      </c>
      <c r="U7" s="41">
        <v>12.72</v>
      </c>
      <c r="V7" s="33" t="s">
        <v>69</v>
      </c>
      <c r="W7" s="42">
        <v>73</v>
      </c>
      <c r="X7" s="42">
        <v>39</v>
      </c>
      <c r="Y7" s="43">
        <v>44</v>
      </c>
      <c r="Z7" s="37">
        <v>5</v>
      </c>
      <c r="AA7" s="44">
        <v>6</v>
      </c>
      <c r="AB7" s="45">
        <f t="shared" si="0"/>
        <v>0.12526799999999999</v>
      </c>
      <c r="AC7" s="46">
        <v>67</v>
      </c>
      <c r="AD7" s="47">
        <f t="shared" si="3"/>
        <v>3209.1196474758121</v>
      </c>
      <c r="AE7" s="33">
        <v>2250</v>
      </c>
      <c r="AF7" s="48">
        <f t="shared" si="4"/>
        <v>0.70112686567164173</v>
      </c>
      <c r="AG7" s="36" t="s">
        <v>70</v>
      </c>
      <c r="AH7" s="49">
        <v>0.28799999999999998</v>
      </c>
      <c r="AI7" s="48">
        <f t="shared" si="1"/>
        <v>3.6633599999999999</v>
      </c>
      <c r="AJ7" s="48">
        <f t="shared" si="5"/>
        <v>17.084486865671643</v>
      </c>
      <c r="AK7" s="50">
        <v>0.06</v>
      </c>
      <c r="AL7" s="48">
        <f t="shared" si="6"/>
        <v>1.41</v>
      </c>
      <c r="AM7" s="50">
        <v>0</v>
      </c>
      <c r="AN7" s="48">
        <f t="shared" si="7"/>
        <v>0</v>
      </c>
      <c r="AO7" s="50">
        <v>0</v>
      </c>
      <c r="AP7" s="48">
        <f t="shared" ref="AP7" si="21">IF(ISERROR(AY7*AO7),"",AY7*AO7)</f>
        <v>0</v>
      </c>
      <c r="AQ7" s="50">
        <v>0.08</v>
      </c>
      <c r="AR7" s="48">
        <f t="shared" si="9"/>
        <v>1.8800000000000001</v>
      </c>
      <c r="AS7" s="51" t="s">
        <v>80</v>
      </c>
      <c r="AT7" s="50">
        <v>0</v>
      </c>
      <c r="AU7" s="48">
        <f t="shared" ref="AU7" si="22">IF(ISERROR(AY7*AT7),"",AY7*AT7)</f>
        <v>0</v>
      </c>
      <c r="AV7" s="48">
        <f t="shared" si="11"/>
        <v>3.29</v>
      </c>
      <c r="AW7" s="48">
        <f t="shared" si="2"/>
        <v>20.374486865671642</v>
      </c>
      <c r="AX7" s="52">
        <f t="shared" si="12"/>
        <v>0.13300055890758969</v>
      </c>
      <c r="AY7" s="40">
        <v>23.5</v>
      </c>
      <c r="AZ7" s="40">
        <v>44.99</v>
      </c>
      <c r="BA7" s="52">
        <f t="shared" ref="BA7" si="23">IF(ISERROR((AZ7-AY7)/AZ7),"",(AZ7-AY7)/AZ7)</f>
        <v>0.47766170260057794</v>
      </c>
      <c r="BB7" s="53">
        <v>1200</v>
      </c>
      <c r="BC7" s="54">
        <f t="shared" ref="BC7" si="24">IF(ISERROR(AW7*BB7),"",AW7*BB7)</f>
        <v>24449.384238805971</v>
      </c>
      <c r="BD7" s="54">
        <f t="shared" ref="BD7" si="25">IF(ISERROR(AY7*BB7),"",AY7*BB7)</f>
        <v>28200</v>
      </c>
    </row>
    <row r="8" spans="1:56" x14ac:dyDescent="0.25">
      <c r="A8" s="33"/>
      <c r="B8" s="34">
        <v>7</v>
      </c>
      <c r="C8" s="33"/>
      <c r="D8" s="33"/>
      <c r="E8" s="35" t="s">
        <v>56</v>
      </c>
      <c r="F8" s="36" t="s">
        <v>57</v>
      </c>
      <c r="G8" s="36" t="s">
        <v>58</v>
      </c>
      <c r="H8" s="35" t="s">
        <v>109</v>
      </c>
      <c r="I8" s="37" t="s">
        <v>110</v>
      </c>
      <c r="J8" s="37" t="s">
        <v>111</v>
      </c>
      <c r="K8" s="37" t="s">
        <v>112</v>
      </c>
      <c r="L8" s="37" t="s">
        <v>113</v>
      </c>
      <c r="M8" s="36" t="s">
        <v>64</v>
      </c>
      <c r="N8" s="37" t="s">
        <v>114</v>
      </c>
      <c r="O8" s="35" t="s">
        <v>115</v>
      </c>
      <c r="P8" s="38" t="s">
        <v>116</v>
      </c>
      <c r="Q8" s="39"/>
      <c r="R8" s="36"/>
      <c r="S8" s="33" t="s">
        <v>68</v>
      </c>
      <c r="T8" s="40">
        <v>6.97</v>
      </c>
      <c r="U8" s="41">
        <v>7.34</v>
      </c>
      <c r="V8" s="33" t="s">
        <v>69</v>
      </c>
      <c r="W8" s="42">
        <v>73</v>
      </c>
      <c r="X8" s="42">
        <v>39</v>
      </c>
      <c r="Y8" s="43">
        <v>22</v>
      </c>
      <c r="Z8" s="37">
        <v>5</v>
      </c>
      <c r="AA8" s="44">
        <v>6</v>
      </c>
      <c r="AB8" s="45">
        <f t="shared" si="0"/>
        <v>6.2633999999999995E-2</v>
      </c>
      <c r="AC8" s="46">
        <v>67</v>
      </c>
      <c r="AD8" s="47">
        <f t="shared" si="3"/>
        <v>6418.2392949516243</v>
      </c>
      <c r="AE8" s="33">
        <v>2250</v>
      </c>
      <c r="AF8" s="48">
        <f t="shared" si="4"/>
        <v>0.35056343283582087</v>
      </c>
      <c r="AG8" s="36" t="s">
        <v>70</v>
      </c>
      <c r="AH8" s="49">
        <v>0.28799999999999998</v>
      </c>
      <c r="AI8" s="48">
        <f t="shared" si="1"/>
        <v>2.1139199999999998</v>
      </c>
      <c r="AJ8" s="48">
        <f t="shared" si="5"/>
        <v>9.8044834328358199</v>
      </c>
      <c r="AK8" s="50">
        <v>0.06</v>
      </c>
      <c r="AL8" s="48">
        <f t="shared" si="6"/>
        <v>0.79499999999999993</v>
      </c>
      <c r="AM8" s="50">
        <v>0</v>
      </c>
      <c r="AN8" s="48">
        <f t="shared" si="7"/>
        <v>0</v>
      </c>
      <c r="AO8" s="50">
        <v>0</v>
      </c>
      <c r="AP8" s="48">
        <v>0</v>
      </c>
      <c r="AQ8" s="50">
        <v>0.08</v>
      </c>
      <c r="AR8" s="48">
        <f t="shared" si="9"/>
        <v>1.06</v>
      </c>
      <c r="AS8" s="51" t="s">
        <v>71</v>
      </c>
      <c r="AT8" s="50">
        <v>0</v>
      </c>
      <c r="AU8" s="48">
        <v>0</v>
      </c>
      <c r="AV8" s="48">
        <f t="shared" si="11"/>
        <v>1.855</v>
      </c>
      <c r="AW8" s="48">
        <f t="shared" si="2"/>
        <v>11.65948343283582</v>
      </c>
      <c r="AX8" s="52">
        <f t="shared" si="12"/>
        <v>0.12003898620107016</v>
      </c>
      <c r="AY8" s="40">
        <v>13.25</v>
      </c>
      <c r="AZ8" s="40">
        <v>24.99</v>
      </c>
      <c r="BA8" s="52">
        <v>0.4899</v>
      </c>
      <c r="BB8" s="53">
        <v>1200</v>
      </c>
      <c r="BC8" s="54">
        <v>18132</v>
      </c>
      <c r="BD8" s="54">
        <v>21420</v>
      </c>
    </row>
    <row r="9" spans="1:56" x14ac:dyDescent="0.25">
      <c r="A9" s="33"/>
      <c r="B9" s="34">
        <v>8</v>
      </c>
      <c r="C9" s="33"/>
      <c r="D9" s="33"/>
      <c r="E9" s="35" t="s">
        <v>56</v>
      </c>
      <c r="F9" s="36" t="s">
        <v>57</v>
      </c>
      <c r="G9" s="36" t="s">
        <v>58</v>
      </c>
      <c r="H9" s="35" t="s">
        <v>117</v>
      </c>
      <c r="I9" s="37" t="s">
        <v>118</v>
      </c>
      <c r="J9" s="37" t="s">
        <v>111</v>
      </c>
      <c r="K9" s="37" t="s">
        <v>112</v>
      </c>
      <c r="L9" s="37" t="s">
        <v>113</v>
      </c>
      <c r="M9" s="36" t="s">
        <v>64</v>
      </c>
      <c r="N9" s="37" t="s">
        <v>106</v>
      </c>
      <c r="O9" s="35" t="s">
        <v>115</v>
      </c>
      <c r="P9" s="38" t="s">
        <v>119</v>
      </c>
      <c r="Q9" s="39"/>
      <c r="R9" s="36"/>
      <c r="S9" s="33" t="s">
        <v>68</v>
      </c>
      <c r="T9" s="40">
        <v>7.66</v>
      </c>
      <c r="U9" s="41">
        <v>8.06</v>
      </c>
      <c r="V9" s="33" t="s">
        <v>69</v>
      </c>
      <c r="W9" s="42">
        <v>73</v>
      </c>
      <c r="X9" s="42">
        <v>39</v>
      </c>
      <c r="Y9" s="43">
        <v>24</v>
      </c>
      <c r="Z9" s="37">
        <v>5</v>
      </c>
      <c r="AA9" s="44">
        <v>6</v>
      </c>
      <c r="AB9" s="45">
        <f t="shared" si="0"/>
        <v>6.8328E-2</v>
      </c>
      <c r="AC9" s="46">
        <v>67</v>
      </c>
      <c r="AD9" s="47">
        <f t="shared" si="3"/>
        <v>5883.3860203723216</v>
      </c>
      <c r="AE9" s="33">
        <v>2250</v>
      </c>
      <c r="AF9" s="48">
        <f t="shared" si="4"/>
        <v>0.38243283582089554</v>
      </c>
      <c r="AG9" s="36" t="s">
        <v>70</v>
      </c>
      <c r="AH9" s="49">
        <v>0.28799999999999998</v>
      </c>
      <c r="AI9" s="48">
        <f t="shared" si="1"/>
        <v>2.3212799999999998</v>
      </c>
      <c r="AJ9" s="48">
        <f t="shared" si="5"/>
        <v>10.763712835820895</v>
      </c>
      <c r="AK9" s="50">
        <v>0.06</v>
      </c>
      <c r="AL9" s="48">
        <f t="shared" si="6"/>
        <v>0.879</v>
      </c>
      <c r="AM9" s="50">
        <v>0</v>
      </c>
      <c r="AN9" s="48">
        <f t="shared" si="7"/>
        <v>0</v>
      </c>
      <c r="AO9" s="50">
        <v>0</v>
      </c>
      <c r="AP9" s="48">
        <v>0</v>
      </c>
      <c r="AQ9" s="50">
        <v>0.08</v>
      </c>
      <c r="AR9" s="48">
        <f t="shared" si="9"/>
        <v>1.1720000000000002</v>
      </c>
      <c r="AS9" s="51" t="s">
        <v>71</v>
      </c>
      <c r="AT9" s="50">
        <v>0</v>
      </c>
      <c r="AU9" s="48">
        <v>0</v>
      </c>
      <c r="AV9" s="48">
        <f t="shared" si="11"/>
        <v>2.0510000000000002</v>
      </c>
      <c r="AW9" s="48">
        <f t="shared" si="2"/>
        <v>12.814712835820895</v>
      </c>
      <c r="AX9" s="52">
        <f t="shared" si="12"/>
        <v>0.12527557434669659</v>
      </c>
      <c r="AY9" s="40">
        <v>14.65</v>
      </c>
      <c r="AZ9" s="40">
        <v>29.99</v>
      </c>
      <c r="BA9" s="52">
        <v>0.4748</v>
      </c>
      <c r="BB9" s="53">
        <v>800</v>
      </c>
      <c r="BC9" s="54">
        <v>16164</v>
      </c>
      <c r="BD9" s="54">
        <v>18900</v>
      </c>
    </row>
    <row r="10" spans="1:56" ht="30" x14ac:dyDescent="0.25">
      <c r="A10" s="33"/>
      <c r="B10" s="34">
        <v>9</v>
      </c>
      <c r="C10" s="33"/>
      <c r="D10" s="33"/>
      <c r="E10" s="35" t="s">
        <v>120</v>
      </c>
      <c r="F10" s="36"/>
      <c r="G10" s="36" t="s">
        <v>58</v>
      </c>
      <c r="H10" s="35" t="s">
        <v>121</v>
      </c>
      <c r="I10" s="37" t="s">
        <v>122</v>
      </c>
      <c r="J10" s="37" t="s">
        <v>123</v>
      </c>
      <c r="K10" s="37" t="s">
        <v>124</v>
      </c>
      <c r="L10" s="37" t="s">
        <v>125</v>
      </c>
      <c r="M10" s="36" t="s">
        <v>64</v>
      </c>
      <c r="N10" s="37" t="s">
        <v>126</v>
      </c>
      <c r="O10" s="35" t="s">
        <v>127</v>
      </c>
      <c r="P10" s="38" t="s">
        <v>128</v>
      </c>
      <c r="Q10" s="39"/>
      <c r="R10" s="36"/>
      <c r="S10" s="33" t="s">
        <v>68</v>
      </c>
      <c r="T10" s="40">
        <v>3.56</v>
      </c>
      <c r="U10" s="41">
        <v>3.75</v>
      </c>
      <c r="V10" s="33" t="s">
        <v>69</v>
      </c>
      <c r="W10" s="42">
        <v>73</v>
      </c>
      <c r="X10" s="42">
        <v>39</v>
      </c>
      <c r="Y10" s="43">
        <v>18</v>
      </c>
      <c r="Z10" s="37">
        <v>5</v>
      </c>
      <c r="AA10" s="44">
        <v>6</v>
      </c>
      <c r="AB10" s="45">
        <f t="shared" si="0"/>
        <v>5.1246E-2</v>
      </c>
      <c r="AC10" s="46">
        <v>67</v>
      </c>
      <c r="AD10" s="47">
        <f t="shared" si="3"/>
        <v>7844.5146938297621</v>
      </c>
      <c r="AE10" s="33">
        <v>2250</v>
      </c>
      <c r="AF10" s="48">
        <f t="shared" si="4"/>
        <v>0.28682462686567167</v>
      </c>
      <c r="AG10" s="36" t="s">
        <v>70</v>
      </c>
      <c r="AH10" s="49">
        <v>0.28799999999999998</v>
      </c>
      <c r="AI10" s="48">
        <f t="shared" si="1"/>
        <v>1.0799999999999998</v>
      </c>
      <c r="AJ10" s="48">
        <f t="shared" si="5"/>
        <v>5.1168246268656716</v>
      </c>
      <c r="AK10" s="50"/>
      <c r="AL10" s="48">
        <f t="shared" si="6"/>
        <v>0</v>
      </c>
      <c r="AM10" s="50">
        <v>0</v>
      </c>
      <c r="AN10" s="48">
        <f t="shared" si="7"/>
        <v>0</v>
      </c>
      <c r="AO10" s="50">
        <v>0</v>
      </c>
      <c r="AP10" s="48">
        <v>0</v>
      </c>
      <c r="AQ10" s="50">
        <v>0.08</v>
      </c>
      <c r="AR10" s="48">
        <f t="shared" si="9"/>
        <v>0.5</v>
      </c>
      <c r="AS10" s="51" t="s">
        <v>80</v>
      </c>
      <c r="AT10" s="50">
        <v>0</v>
      </c>
      <c r="AU10" s="48">
        <v>0</v>
      </c>
      <c r="AV10" s="48">
        <f t="shared" si="11"/>
        <v>0.5</v>
      </c>
      <c r="AW10" s="48">
        <f t="shared" si="2"/>
        <v>5.6168246268656716</v>
      </c>
      <c r="AX10" s="52">
        <f t="shared" si="12"/>
        <v>0.10130805970149254</v>
      </c>
      <c r="AY10" s="40">
        <v>6.25</v>
      </c>
      <c r="AZ10" s="40">
        <v>12.99</v>
      </c>
      <c r="BA10" s="52">
        <v>0.4899</v>
      </c>
      <c r="BB10" s="53">
        <v>1008</v>
      </c>
      <c r="BC10" s="54">
        <v>18132</v>
      </c>
      <c r="BD10" s="54">
        <v>21420</v>
      </c>
    </row>
    <row r="11" spans="1:56" ht="30" x14ac:dyDescent="0.25">
      <c r="A11" s="33"/>
      <c r="B11" s="34">
        <v>10</v>
      </c>
      <c r="C11" s="33"/>
      <c r="D11" s="33"/>
      <c r="E11" s="35" t="s">
        <v>81</v>
      </c>
      <c r="F11" s="36"/>
      <c r="G11" s="36" t="s">
        <v>58</v>
      </c>
      <c r="H11" s="35" t="s">
        <v>129</v>
      </c>
      <c r="I11" s="37" t="s">
        <v>130</v>
      </c>
      <c r="J11" s="37" t="s">
        <v>123</v>
      </c>
      <c r="K11" s="37" t="s">
        <v>124</v>
      </c>
      <c r="L11" s="37" t="s">
        <v>125</v>
      </c>
      <c r="M11" s="36" t="s">
        <v>64</v>
      </c>
      <c r="N11" s="37" t="s">
        <v>131</v>
      </c>
      <c r="O11" s="35" t="s">
        <v>107</v>
      </c>
      <c r="P11" s="38" t="s">
        <v>132</v>
      </c>
      <c r="Q11" s="39"/>
      <c r="R11" s="36"/>
      <c r="S11" s="33" t="s">
        <v>68</v>
      </c>
      <c r="T11" s="40">
        <v>3.42</v>
      </c>
      <c r="U11" s="41">
        <v>3.6</v>
      </c>
      <c r="V11" s="33" t="s">
        <v>69</v>
      </c>
      <c r="W11" s="42">
        <v>73</v>
      </c>
      <c r="X11" s="42">
        <v>39</v>
      </c>
      <c r="Y11" s="43">
        <v>8</v>
      </c>
      <c r="Z11" s="37">
        <v>5</v>
      </c>
      <c r="AA11" s="44">
        <v>6</v>
      </c>
      <c r="AB11" s="45">
        <f t="shared" si="0"/>
        <v>2.2776000000000001E-2</v>
      </c>
      <c r="AC11" s="46">
        <v>67</v>
      </c>
      <c r="AD11" s="47">
        <f t="shared" si="3"/>
        <v>17650.158061116963</v>
      </c>
      <c r="AE11" s="33">
        <v>2250</v>
      </c>
      <c r="AF11" s="48">
        <f t="shared" si="4"/>
        <v>0.12747761194029852</v>
      </c>
      <c r="AG11" s="36" t="s">
        <v>70</v>
      </c>
      <c r="AH11" s="49">
        <v>0.28799999999999998</v>
      </c>
      <c r="AI11" s="48">
        <f t="shared" si="1"/>
        <v>1.0367999999999999</v>
      </c>
      <c r="AJ11" s="48">
        <f t="shared" si="5"/>
        <v>4.7642776119402992</v>
      </c>
      <c r="AK11" s="50"/>
      <c r="AL11" s="48">
        <f t="shared" si="6"/>
        <v>0</v>
      </c>
      <c r="AM11" s="50">
        <v>0</v>
      </c>
      <c r="AN11" s="48">
        <f t="shared" si="7"/>
        <v>0</v>
      </c>
      <c r="AO11" s="50">
        <v>0</v>
      </c>
      <c r="AP11" s="48">
        <v>0</v>
      </c>
      <c r="AQ11" s="50">
        <v>0.08</v>
      </c>
      <c r="AR11" s="48">
        <f t="shared" si="9"/>
        <v>0.48</v>
      </c>
      <c r="AS11" s="51" t="s">
        <v>71</v>
      </c>
      <c r="AT11" s="50">
        <v>0</v>
      </c>
      <c r="AU11" s="48">
        <v>0</v>
      </c>
      <c r="AV11" s="48">
        <f t="shared" si="11"/>
        <v>0.48</v>
      </c>
      <c r="AW11" s="48">
        <f t="shared" si="2"/>
        <v>5.2442776119402996</v>
      </c>
      <c r="AX11" s="52">
        <f t="shared" si="12"/>
        <v>0.12595373134328339</v>
      </c>
      <c r="AY11" s="40">
        <v>6</v>
      </c>
      <c r="AZ11" s="40">
        <v>9.99</v>
      </c>
      <c r="BA11" s="52">
        <v>0.4899</v>
      </c>
      <c r="BB11" s="53">
        <v>1008</v>
      </c>
      <c r="BC11" s="54">
        <v>18132</v>
      </c>
      <c r="BD11" s="54">
        <v>21420</v>
      </c>
    </row>
    <row r="12" spans="1:56" ht="30" x14ac:dyDescent="0.25">
      <c r="A12" s="33"/>
      <c r="B12" s="34">
        <v>11</v>
      </c>
      <c r="C12" s="33"/>
      <c r="D12" s="33"/>
      <c r="E12" s="35" t="s">
        <v>56</v>
      </c>
      <c r="F12" s="36" t="s">
        <v>57</v>
      </c>
      <c r="G12" s="36" t="s">
        <v>58</v>
      </c>
      <c r="H12" s="35" t="s">
        <v>133</v>
      </c>
      <c r="I12" s="37" t="s">
        <v>134</v>
      </c>
      <c r="J12" s="37" t="s">
        <v>135</v>
      </c>
      <c r="K12" s="37" t="s">
        <v>136</v>
      </c>
      <c r="L12" s="37" t="s">
        <v>137</v>
      </c>
      <c r="M12" s="36" t="s">
        <v>105</v>
      </c>
      <c r="N12" s="37" t="s">
        <v>138</v>
      </c>
      <c r="O12" s="35" t="s">
        <v>107</v>
      </c>
      <c r="P12" s="38" t="s">
        <v>139</v>
      </c>
      <c r="Q12" s="39"/>
      <c r="R12" s="36"/>
      <c r="S12" s="33" t="s">
        <v>68</v>
      </c>
      <c r="T12" s="40">
        <v>10.5</v>
      </c>
      <c r="U12" s="41">
        <v>11.5</v>
      </c>
      <c r="V12" s="33" t="s">
        <v>69</v>
      </c>
      <c r="W12" s="42">
        <v>73</v>
      </c>
      <c r="X12" s="42">
        <v>39</v>
      </c>
      <c r="Y12" s="43">
        <v>30</v>
      </c>
      <c r="Z12" s="37">
        <v>5</v>
      </c>
      <c r="AA12" s="44">
        <v>6</v>
      </c>
      <c r="AB12" s="45">
        <f t="shared" si="0"/>
        <v>8.541E-2</v>
      </c>
      <c r="AC12" s="46">
        <v>67</v>
      </c>
      <c r="AD12" s="47">
        <f t="shared" si="3"/>
        <v>4706.708816297858</v>
      </c>
      <c r="AE12" s="33">
        <v>2250</v>
      </c>
      <c r="AF12" s="48">
        <f t="shared" si="4"/>
        <v>0.47804104477611936</v>
      </c>
      <c r="AG12" s="36" t="s">
        <v>70</v>
      </c>
      <c r="AH12" s="49">
        <v>0.28799999999999998</v>
      </c>
      <c r="AI12" s="48">
        <f t="shared" si="1"/>
        <v>3.3119999999999998</v>
      </c>
      <c r="AJ12" s="48">
        <f t="shared" si="5"/>
        <v>15.290041044776119</v>
      </c>
      <c r="AK12" s="50">
        <v>0.06</v>
      </c>
      <c r="AL12" s="48">
        <f t="shared" si="6"/>
        <v>1.2449999999999999</v>
      </c>
      <c r="AM12" s="50">
        <v>0</v>
      </c>
      <c r="AN12" s="48">
        <f t="shared" si="7"/>
        <v>0</v>
      </c>
      <c r="AO12" s="50">
        <v>0</v>
      </c>
      <c r="AP12" s="48">
        <v>0</v>
      </c>
      <c r="AQ12" s="50">
        <v>0.08</v>
      </c>
      <c r="AR12" s="48">
        <f t="shared" si="9"/>
        <v>1.6600000000000001</v>
      </c>
      <c r="AS12" s="51" t="s">
        <v>80</v>
      </c>
      <c r="AT12" s="50">
        <v>0</v>
      </c>
      <c r="AU12" s="48">
        <v>0</v>
      </c>
      <c r="AV12" s="48">
        <f t="shared" si="11"/>
        <v>2.9050000000000002</v>
      </c>
      <c r="AW12" s="48">
        <f t="shared" si="2"/>
        <v>18.195041044776119</v>
      </c>
      <c r="AX12" s="52">
        <f t="shared" si="12"/>
        <v>0.12313055205898224</v>
      </c>
      <c r="AY12" s="40">
        <v>20.75</v>
      </c>
      <c r="AZ12" s="40">
        <v>39.99</v>
      </c>
      <c r="BA12" s="52">
        <v>0.4899</v>
      </c>
      <c r="BB12" s="53">
        <v>1000</v>
      </c>
      <c r="BC12" s="54">
        <v>18132</v>
      </c>
      <c r="BD12" s="54">
        <v>21420</v>
      </c>
    </row>
    <row r="13" spans="1:56" ht="30" x14ac:dyDescent="0.25">
      <c r="A13" s="33"/>
      <c r="B13" s="34">
        <v>12</v>
      </c>
      <c r="C13" s="33"/>
      <c r="D13" s="33"/>
      <c r="E13" s="35" t="s">
        <v>56</v>
      </c>
      <c r="F13" s="36" t="s">
        <v>57</v>
      </c>
      <c r="G13" s="36" t="s">
        <v>58</v>
      </c>
      <c r="H13" s="35" t="s">
        <v>140</v>
      </c>
      <c r="I13" s="37" t="s">
        <v>134</v>
      </c>
      <c r="J13" s="37" t="s">
        <v>141</v>
      </c>
      <c r="K13" s="37" t="s">
        <v>142</v>
      </c>
      <c r="L13" s="37" t="s">
        <v>137</v>
      </c>
      <c r="M13" s="36" t="s">
        <v>105</v>
      </c>
      <c r="N13" s="37" t="s">
        <v>143</v>
      </c>
      <c r="O13" s="35" t="s">
        <v>107</v>
      </c>
      <c r="P13" s="38" t="s">
        <v>144</v>
      </c>
      <c r="Q13" s="39"/>
      <c r="R13" s="36"/>
      <c r="S13" s="33" t="s">
        <v>68</v>
      </c>
      <c r="T13" s="40">
        <v>11.5</v>
      </c>
      <c r="U13" s="41">
        <v>12.7</v>
      </c>
      <c r="V13" s="33" t="s">
        <v>69</v>
      </c>
      <c r="W13" s="42">
        <v>73</v>
      </c>
      <c r="X13" s="42">
        <v>39</v>
      </c>
      <c r="Y13" s="43">
        <v>33</v>
      </c>
      <c r="Z13" s="37">
        <v>5</v>
      </c>
      <c r="AA13" s="44">
        <v>6</v>
      </c>
      <c r="AB13" s="45">
        <f t="shared" si="0"/>
        <v>9.3951000000000007E-2</v>
      </c>
      <c r="AC13" s="46">
        <v>67</v>
      </c>
      <c r="AD13" s="47">
        <f t="shared" si="3"/>
        <v>4278.8261966344153</v>
      </c>
      <c r="AE13" s="33">
        <v>2250</v>
      </c>
      <c r="AF13" s="48">
        <f t="shared" si="4"/>
        <v>0.52584514925373138</v>
      </c>
      <c r="AG13" s="36" t="s">
        <v>70</v>
      </c>
      <c r="AH13" s="49">
        <v>0.28799999999999998</v>
      </c>
      <c r="AI13" s="48">
        <f t="shared" si="1"/>
        <v>3.6575999999999995</v>
      </c>
      <c r="AJ13" s="48">
        <f t="shared" si="5"/>
        <v>16.883445149253731</v>
      </c>
      <c r="AK13" s="50">
        <v>0.06</v>
      </c>
      <c r="AL13" s="48">
        <f t="shared" si="6"/>
        <v>1.365</v>
      </c>
      <c r="AM13" s="50">
        <v>0</v>
      </c>
      <c r="AN13" s="48">
        <f t="shared" si="7"/>
        <v>0</v>
      </c>
      <c r="AO13" s="50">
        <v>0</v>
      </c>
      <c r="AP13" s="48">
        <v>0</v>
      </c>
      <c r="AQ13" s="50">
        <v>0.08</v>
      </c>
      <c r="AR13" s="48">
        <f t="shared" si="9"/>
        <v>1.82</v>
      </c>
      <c r="AS13" s="51" t="s">
        <v>71</v>
      </c>
      <c r="AT13" s="50">
        <v>0</v>
      </c>
      <c r="AU13" s="48">
        <v>0</v>
      </c>
      <c r="AV13" s="48">
        <f t="shared" si="11"/>
        <v>3.1850000000000001</v>
      </c>
      <c r="AW13" s="48">
        <f t="shared" si="2"/>
        <v>20.06844514925373</v>
      </c>
      <c r="AX13" s="52">
        <f t="shared" si="12"/>
        <v>0.11787054288994593</v>
      </c>
      <c r="AY13" s="40">
        <v>22.75</v>
      </c>
      <c r="AZ13" s="40">
        <v>44.99</v>
      </c>
      <c r="BA13" s="52">
        <v>0.4899</v>
      </c>
      <c r="BB13" s="53">
        <v>1200</v>
      </c>
      <c r="BC13" s="54">
        <v>18132</v>
      </c>
      <c r="BD13" s="54">
        <v>21420</v>
      </c>
    </row>
    <row r="14" spans="1:56" ht="45" x14ac:dyDescent="0.25">
      <c r="A14" s="33"/>
      <c r="B14" s="34">
        <v>13</v>
      </c>
      <c r="C14" s="33"/>
      <c r="D14" s="33"/>
      <c r="E14" s="35" t="s">
        <v>56</v>
      </c>
      <c r="F14" s="36" t="s">
        <v>57</v>
      </c>
      <c r="G14" s="36" t="s">
        <v>58</v>
      </c>
      <c r="H14" s="35" t="s">
        <v>140</v>
      </c>
      <c r="I14" s="37" t="s">
        <v>145</v>
      </c>
      <c r="J14" s="37" t="s">
        <v>146</v>
      </c>
      <c r="K14" s="37" t="s">
        <v>147</v>
      </c>
      <c r="L14" s="37" t="s">
        <v>137</v>
      </c>
      <c r="M14" s="36" t="s">
        <v>105</v>
      </c>
      <c r="N14" s="37" t="s">
        <v>148</v>
      </c>
      <c r="O14" s="35" t="s">
        <v>107</v>
      </c>
      <c r="P14" s="38" t="s">
        <v>149</v>
      </c>
      <c r="Q14" s="39"/>
      <c r="R14" s="36"/>
      <c r="S14" s="33" t="s">
        <v>68</v>
      </c>
      <c r="T14" s="40">
        <v>12.5</v>
      </c>
      <c r="U14" s="41">
        <v>14.2</v>
      </c>
      <c r="V14" s="33" t="s">
        <v>69</v>
      </c>
      <c r="W14" s="42">
        <v>73</v>
      </c>
      <c r="X14" s="42">
        <v>39</v>
      </c>
      <c r="Y14" s="43">
        <v>37</v>
      </c>
      <c r="Z14" s="37">
        <v>5</v>
      </c>
      <c r="AA14" s="44">
        <v>6</v>
      </c>
      <c r="AB14" s="45">
        <f t="shared" si="0"/>
        <v>0.105339</v>
      </c>
      <c r="AC14" s="46">
        <v>67</v>
      </c>
      <c r="AD14" s="47">
        <f t="shared" si="3"/>
        <v>3816.2503915928573</v>
      </c>
      <c r="AE14" s="33">
        <v>2250</v>
      </c>
      <c r="AF14" s="48">
        <f t="shared" si="4"/>
        <v>0.58958395522388063</v>
      </c>
      <c r="AG14" s="36" t="s">
        <v>70</v>
      </c>
      <c r="AH14" s="49">
        <v>0.28799999999999998</v>
      </c>
      <c r="AI14" s="48">
        <f t="shared" si="1"/>
        <v>4.0895999999999999</v>
      </c>
      <c r="AJ14" s="48">
        <f t="shared" si="5"/>
        <v>18.87918395522388</v>
      </c>
      <c r="AK14" s="50">
        <v>0.06</v>
      </c>
      <c r="AL14" s="48">
        <f t="shared" si="6"/>
        <v>1.53</v>
      </c>
      <c r="AM14" s="50">
        <v>0</v>
      </c>
      <c r="AN14" s="48">
        <f t="shared" si="7"/>
        <v>0</v>
      </c>
      <c r="AO14" s="50">
        <v>0</v>
      </c>
      <c r="AP14" s="48">
        <v>0</v>
      </c>
      <c r="AQ14" s="50">
        <v>0.08</v>
      </c>
      <c r="AR14" s="48">
        <f t="shared" si="9"/>
        <v>2.04</v>
      </c>
      <c r="AS14" s="51" t="s">
        <v>80</v>
      </c>
      <c r="AT14" s="50">
        <v>0</v>
      </c>
      <c r="AU14" s="48">
        <v>0</v>
      </c>
      <c r="AV14" s="48">
        <f t="shared" si="11"/>
        <v>3.5700000000000003</v>
      </c>
      <c r="AW14" s="48">
        <f t="shared" si="2"/>
        <v>22.44918395522388</v>
      </c>
      <c r="AX14" s="52">
        <f t="shared" si="12"/>
        <v>0.11963984489318118</v>
      </c>
      <c r="AY14" s="40">
        <v>25.5</v>
      </c>
      <c r="AZ14" s="40">
        <v>44.99</v>
      </c>
      <c r="BA14" s="52">
        <v>0.4899</v>
      </c>
      <c r="BB14" s="53">
        <v>400</v>
      </c>
      <c r="BC14" s="54">
        <v>18132</v>
      </c>
      <c r="BD14" s="54">
        <v>21420</v>
      </c>
    </row>
    <row r="15" spans="1:56" ht="45" x14ac:dyDescent="0.25">
      <c r="A15" s="33"/>
      <c r="B15" s="34">
        <v>14</v>
      </c>
      <c r="C15" s="33"/>
      <c r="D15" s="33"/>
      <c r="E15" s="35" t="s">
        <v>56</v>
      </c>
      <c r="F15" s="36" t="s">
        <v>57</v>
      </c>
      <c r="G15" s="36" t="s">
        <v>58</v>
      </c>
      <c r="H15" s="35" t="s">
        <v>150</v>
      </c>
      <c r="I15" s="37" t="s">
        <v>151</v>
      </c>
      <c r="J15" s="37" t="s">
        <v>152</v>
      </c>
      <c r="K15" s="37" t="s">
        <v>153</v>
      </c>
      <c r="L15" s="37" t="s">
        <v>154</v>
      </c>
      <c r="M15" s="36" t="s">
        <v>105</v>
      </c>
      <c r="N15" s="37" t="s">
        <v>138</v>
      </c>
      <c r="O15" s="35" t="s">
        <v>155</v>
      </c>
      <c r="P15" s="38" t="s">
        <v>156</v>
      </c>
      <c r="Q15" s="39"/>
      <c r="R15" s="36"/>
      <c r="S15" s="33" t="s">
        <v>68</v>
      </c>
      <c r="T15" s="40">
        <v>10.5</v>
      </c>
      <c r="U15" s="41">
        <v>11.7</v>
      </c>
      <c r="V15" s="33" t="s">
        <v>69</v>
      </c>
      <c r="W15" s="42">
        <v>73</v>
      </c>
      <c r="X15" s="42">
        <v>39</v>
      </c>
      <c r="Y15" s="43">
        <v>38</v>
      </c>
      <c r="Z15" s="37">
        <v>5</v>
      </c>
      <c r="AA15" s="44">
        <v>6</v>
      </c>
      <c r="AB15" s="45">
        <f t="shared" si="0"/>
        <v>0.108186</v>
      </c>
      <c r="AC15" s="46">
        <v>67</v>
      </c>
      <c r="AD15" s="47">
        <f t="shared" si="3"/>
        <v>3715.8227497088346</v>
      </c>
      <c r="AE15" s="33">
        <v>2250</v>
      </c>
      <c r="AF15" s="48">
        <f t="shared" si="4"/>
        <v>0.60551865671641791</v>
      </c>
      <c r="AG15" s="36" t="s">
        <v>70</v>
      </c>
      <c r="AH15" s="49">
        <v>0.28799999999999998</v>
      </c>
      <c r="AI15" s="48">
        <f t="shared" si="1"/>
        <v>3.3695999999999997</v>
      </c>
      <c r="AJ15" s="48">
        <f t="shared" si="5"/>
        <v>15.675118656716418</v>
      </c>
      <c r="AK15" s="50">
        <v>0.06</v>
      </c>
      <c r="AL15" s="48">
        <f t="shared" si="6"/>
        <v>1.2449999999999999</v>
      </c>
      <c r="AM15" s="50">
        <v>0</v>
      </c>
      <c r="AN15" s="48">
        <f t="shared" si="7"/>
        <v>0</v>
      </c>
      <c r="AO15" s="50">
        <v>0</v>
      </c>
      <c r="AP15" s="48">
        <v>0</v>
      </c>
      <c r="AQ15" s="50">
        <v>0.08</v>
      </c>
      <c r="AR15" s="48">
        <f t="shared" si="9"/>
        <v>1.6600000000000001</v>
      </c>
      <c r="AS15" s="51" t="s">
        <v>80</v>
      </c>
      <c r="AT15" s="50">
        <v>0</v>
      </c>
      <c r="AU15" s="48">
        <v>0</v>
      </c>
      <c r="AV15" s="48">
        <f t="shared" si="11"/>
        <v>2.9050000000000002</v>
      </c>
      <c r="AW15" s="48">
        <f t="shared" si="2"/>
        <v>18.580118656716419</v>
      </c>
      <c r="AX15" s="52">
        <f t="shared" si="12"/>
        <v>0.10457259485704007</v>
      </c>
      <c r="AY15" s="40">
        <v>20.75</v>
      </c>
      <c r="AZ15" s="40">
        <v>39.99</v>
      </c>
      <c r="BA15" s="52">
        <v>0.4899</v>
      </c>
      <c r="BB15" s="53">
        <v>1000</v>
      </c>
      <c r="BC15" s="54">
        <v>18132</v>
      </c>
      <c r="BD15" s="54">
        <v>21420</v>
      </c>
    </row>
    <row r="16" spans="1:56" ht="45" x14ac:dyDescent="0.25">
      <c r="A16" s="33"/>
      <c r="B16" s="34">
        <v>15</v>
      </c>
      <c r="C16" s="33"/>
      <c r="D16" s="33"/>
      <c r="E16" s="35" t="s">
        <v>56</v>
      </c>
      <c r="F16" s="36" t="s">
        <v>57</v>
      </c>
      <c r="G16" s="36" t="s">
        <v>58</v>
      </c>
      <c r="H16" s="35" t="s">
        <v>157</v>
      </c>
      <c r="I16" s="37" t="s">
        <v>158</v>
      </c>
      <c r="J16" s="37" t="s">
        <v>152</v>
      </c>
      <c r="K16" s="37" t="s">
        <v>159</v>
      </c>
      <c r="L16" s="37" t="s">
        <v>154</v>
      </c>
      <c r="M16" s="36" t="s">
        <v>105</v>
      </c>
      <c r="N16" s="37" t="s">
        <v>160</v>
      </c>
      <c r="O16" s="35" t="s">
        <v>155</v>
      </c>
      <c r="P16" s="38" t="s">
        <v>161</v>
      </c>
      <c r="Q16" s="39"/>
      <c r="R16" s="36"/>
      <c r="S16" s="33" t="s">
        <v>68</v>
      </c>
      <c r="T16" s="40">
        <v>11.5</v>
      </c>
      <c r="U16" s="41">
        <v>12.9</v>
      </c>
      <c r="V16" s="33" t="s">
        <v>69</v>
      </c>
      <c r="W16" s="42">
        <v>73</v>
      </c>
      <c r="X16" s="42">
        <v>39</v>
      </c>
      <c r="Y16" s="43">
        <v>43</v>
      </c>
      <c r="Z16" s="37">
        <v>5</v>
      </c>
      <c r="AA16" s="44">
        <v>6</v>
      </c>
      <c r="AB16" s="45">
        <f t="shared" si="0"/>
        <v>0.122421</v>
      </c>
      <c r="AC16" s="46">
        <v>67</v>
      </c>
      <c r="AD16" s="47">
        <f t="shared" si="3"/>
        <v>3283.7503369519936</v>
      </c>
      <c r="AE16" s="33">
        <v>2250</v>
      </c>
      <c r="AF16" s="48">
        <f t="shared" si="4"/>
        <v>0.68519216417910445</v>
      </c>
      <c r="AG16" s="36" t="s">
        <v>70</v>
      </c>
      <c r="AH16" s="49">
        <v>0.28799999999999998</v>
      </c>
      <c r="AI16" s="48">
        <f t="shared" si="1"/>
        <v>3.7151999999999998</v>
      </c>
      <c r="AJ16" s="48">
        <f t="shared" si="5"/>
        <v>17.300392164179105</v>
      </c>
      <c r="AK16" s="50">
        <v>0.06</v>
      </c>
      <c r="AL16" s="48">
        <f t="shared" si="6"/>
        <v>1.365</v>
      </c>
      <c r="AM16" s="50">
        <v>0</v>
      </c>
      <c r="AN16" s="48">
        <f t="shared" si="7"/>
        <v>0</v>
      </c>
      <c r="AO16" s="50">
        <v>0</v>
      </c>
      <c r="AP16" s="48">
        <v>0</v>
      </c>
      <c r="AQ16" s="50">
        <v>0.08</v>
      </c>
      <c r="AR16" s="48">
        <f t="shared" si="9"/>
        <v>1.82</v>
      </c>
      <c r="AS16" s="51" t="s">
        <v>162</v>
      </c>
      <c r="AT16" s="50">
        <v>0</v>
      </c>
      <c r="AU16" s="48">
        <v>0</v>
      </c>
      <c r="AV16" s="48">
        <f t="shared" si="11"/>
        <v>3.1850000000000001</v>
      </c>
      <c r="AW16" s="48">
        <f t="shared" si="2"/>
        <v>20.485392164179103</v>
      </c>
      <c r="AX16" s="52">
        <f t="shared" si="12"/>
        <v>9.9543201574544909E-2</v>
      </c>
      <c r="AY16" s="40">
        <v>22.75</v>
      </c>
      <c r="AZ16" s="40">
        <v>44.99</v>
      </c>
      <c r="BA16" s="52">
        <v>0.4899</v>
      </c>
      <c r="BB16" s="53">
        <v>1200</v>
      </c>
      <c r="BC16" s="54">
        <v>18132</v>
      </c>
      <c r="BD16" s="54">
        <v>21420</v>
      </c>
    </row>
    <row r="17" spans="1:56" ht="45" x14ac:dyDescent="0.25">
      <c r="A17" s="33"/>
      <c r="B17" s="34">
        <v>16</v>
      </c>
      <c r="C17" s="33"/>
      <c r="D17" s="33"/>
      <c r="E17" s="35" t="s">
        <v>56</v>
      </c>
      <c r="F17" s="36" t="s">
        <v>57</v>
      </c>
      <c r="G17" s="36" t="s">
        <v>58</v>
      </c>
      <c r="H17" s="35" t="s">
        <v>157</v>
      </c>
      <c r="I17" s="37" t="s">
        <v>158</v>
      </c>
      <c r="J17" s="37" t="s">
        <v>152</v>
      </c>
      <c r="K17" s="37" t="s">
        <v>159</v>
      </c>
      <c r="L17" s="37" t="s">
        <v>154</v>
      </c>
      <c r="M17" s="36" t="s">
        <v>105</v>
      </c>
      <c r="N17" s="37" t="s">
        <v>163</v>
      </c>
      <c r="O17" s="35" t="s">
        <v>155</v>
      </c>
      <c r="P17" s="38" t="s">
        <v>164</v>
      </c>
      <c r="Q17" s="39"/>
      <c r="R17" s="36"/>
      <c r="S17" s="33" t="s">
        <v>68</v>
      </c>
      <c r="T17" s="40">
        <v>12.5</v>
      </c>
      <c r="U17" s="41">
        <v>14.3</v>
      </c>
      <c r="V17" s="33" t="s">
        <v>69</v>
      </c>
      <c r="W17" s="42">
        <v>73</v>
      </c>
      <c r="X17" s="42">
        <v>39</v>
      </c>
      <c r="Y17" s="43">
        <v>46</v>
      </c>
      <c r="Z17" s="37">
        <v>5</v>
      </c>
      <c r="AA17" s="44">
        <v>6</v>
      </c>
      <c r="AB17" s="45">
        <f t="shared" si="0"/>
        <v>0.130962</v>
      </c>
      <c r="AC17" s="46">
        <v>67</v>
      </c>
      <c r="AD17" s="47">
        <f t="shared" si="3"/>
        <v>3069.5927062812116</v>
      </c>
      <c r="AE17" s="33">
        <v>2250</v>
      </c>
      <c r="AF17" s="48">
        <f t="shared" si="4"/>
        <v>0.73299626865671641</v>
      </c>
      <c r="AG17" s="36" t="s">
        <v>70</v>
      </c>
      <c r="AH17" s="49">
        <v>0.28799999999999998</v>
      </c>
      <c r="AI17" s="48">
        <f t="shared" si="1"/>
        <v>4.1184000000000003</v>
      </c>
      <c r="AJ17" s="48">
        <f t="shared" si="5"/>
        <v>19.151396268656718</v>
      </c>
      <c r="AK17" s="50">
        <v>0.06</v>
      </c>
      <c r="AL17" s="48">
        <f t="shared" si="6"/>
        <v>1.53</v>
      </c>
      <c r="AM17" s="50">
        <v>0</v>
      </c>
      <c r="AN17" s="48">
        <f t="shared" si="7"/>
        <v>0</v>
      </c>
      <c r="AO17" s="50">
        <v>0</v>
      </c>
      <c r="AP17" s="48">
        <v>0</v>
      </c>
      <c r="AQ17" s="50">
        <v>0.08</v>
      </c>
      <c r="AR17" s="48">
        <f t="shared" si="9"/>
        <v>2.04</v>
      </c>
      <c r="AS17" s="51" t="s">
        <v>80</v>
      </c>
      <c r="AT17" s="50">
        <v>0</v>
      </c>
      <c r="AU17" s="48">
        <v>0</v>
      </c>
      <c r="AV17" s="48">
        <f t="shared" si="11"/>
        <v>3.5700000000000003</v>
      </c>
      <c r="AW17" s="48">
        <f t="shared" si="2"/>
        <v>22.721396268656719</v>
      </c>
      <c r="AX17" s="52">
        <f t="shared" si="12"/>
        <v>0.10896485220954044</v>
      </c>
      <c r="AY17" s="40">
        <v>25.5</v>
      </c>
      <c r="AZ17" s="40">
        <v>44.99</v>
      </c>
      <c r="BA17" s="52">
        <v>0.4899</v>
      </c>
      <c r="BB17" s="53">
        <v>400</v>
      </c>
      <c r="BC17" s="54">
        <v>18132</v>
      </c>
      <c r="BD17" s="54">
        <v>21420</v>
      </c>
    </row>
  </sheetData>
  <sheetProtection insertRows="0" deleteRows="0" sort="0"/>
  <protectedRanges>
    <protectedRange sqref="AY1 M18:AB220 AD2:BD220 K18:K201 B18:J220 B2:O17 Q2:AB17" name="Range1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[1]ValueSelect!#REF!</xm:f>
          </x14:formula1>
          <xm:sqref>A2:A7</xm:sqref>
        </x14:dataValidation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[1]Data!#REF!</xm:f>
          </x14:formula1>
          <xm:sqref>S2:S17</xm:sqref>
        </x14:dataValidation>
        <x14:dataValidation type="list" allowBlank="1" showInputMessage="1" showErrorMessage="1">
          <x14:formula1>
            <xm:f>[1]Data!#REF!</xm:f>
          </x14:formula1>
          <xm:sqref>M2:M17</xm:sqref>
        </x14:dataValidation>
        <x14:dataValidation type="list" allowBlank="1" showInputMessage="1" showErrorMessage="1">
          <x14:formula1>
            <xm:f>[1]ValueSelect!#REF!</xm:f>
          </x14:formula1>
          <xm:sqref>E7 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2026-06-17T12:24:25Z</dcterms:created>
  <dcterms:modified xsi:type="dcterms:W3CDTF">2026-06-17T12:24:59Z</dcterms:modified>
</cp:coreProperties>
</file>