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887EE0C0-A873-4FD3-B7FC-B828832100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a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s">'[3]1-Import Product Data Sheet'!$X$2</definedName>
    <definedName name="AssortedSKU_Range">[4]Mapping!$J$2:$J$3</definedName>
    <definedName name="ATotalsPos">#REF!</definedName>
    <definedName name="Banner">'[5]Hardline Drop down'!$H$5:$H$9</definedName>
    <definedName name="BASI">#REF!</definedName>
    <definedName name="BATH">#REF!</definedName>
    <definedName name="biab">'[6]BIAB OCT 00'!$A$5:$AB$70</definedName>
    <definedName name="bigidea">[7]Lists!$I$6:$I$29</definedName>
    <definedName name="BLK">#REF!</definedName>
    <definedName name="bluedec">'[6]BLUE DEC BED OCT 00'!$A$5:$AB$97</definedName>
    <definedName name="bluesheet">'[6]BLUE SHEETS OCT 00'!$A$5:$AC$150</definedName>
    <definedName name="Brand">'[3]1-Import Product Data Sheet'!$N$102:$N$144</definedName>
    <definedName name="Branded">[7]Lists!$F$6:$F$38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lendar">[8]calendar!$A$1:$B$62</definedName>
    <definedName name="Case_Freight_Range">[4]Mapping!$F$2:$F$19</definedName>
    <definedName name="CATEGORY">[9]Sheet1!$DW$2:$DW$3</definedName>
    <definedName name="categoryfinal">'[10]Import Quote Sheet'!$A$90:$A$190</definedName>
    <definedName name="CG">[11]BL!$A$4:$A$874</definedName>
    <definedName name="chargeback">'[1]other data'!$B$2:$B$6</definedName>
    <definedName name="close">#REF!</definedName>
    <definedName name="CLOSING">#REF!</definedName>
    <definedName name="cls">#REF!</definedName>
    <definedName name="Clust747">'[12]D. 747 Clusters'!$1:$1048576</definedName>
    <definedName name="clust748">'[12]D. 748 Clusters'!$1:$1048576</definedName>
    <definedName name="color">[7]Lists!$J$6:$J$29</definedName>
    <definedName name="COLOR_FAMILY">'[13]x-Lists'!$AB$2:$AB$18</definedName>
    <definedName name="colour">[9]Sheet1!$EH$2:$EH$3</definedName>
    <definedName name="CONCEPT1">'[14]concept dump sheet'!$A$3:$W$1852</definedName>
    <definedName name="COO_Dest">[4]COO!$D$1:$D$3:'[4]COO'!$D$2</definedName>
    <definedName name="COOCountry_Range">[4]Mapping!$R$2:$R$245</definedName>
    <definedName name="COODest_Range">[4]Mapping!$P$2:$P$3</definedName>
    <definedName name="corn">#REF!</definedName>
    <definedName name="CostCol">#REF!</definedName>
    <definedName name="countries">'[1]other data'!$I$3:$I$249</definedName>
    <definedName name="Cycle">[7]Lists!$E$6:$E$30</definedName>
    <definedName name="data">[15]DATA!$D:$IV</definedName>
    <definedName name="datasl">#REF!</definedName>
    <definedName name="datastore">#REF!</definedName>
    <definedName name="DATAZONE">#REF!</definedName>
    <definedName name="dbo_AAVI_ITEM_Query">#REF!</definedName>
    <definedName name="DDEmsg">#REF!</definedName>
    <definedName name="dealPricing_Range">[4]Mapping!$AZ$2:$AZ$3</definedName>
    <definedName name="den">[7]Lists!$L$6:$L$29</definedName>
    <definedName name="Description1_Range">[4]Mapping!$AM$2:$AM$72</definedName>
    <definedName name="Description2_Range">[4]Mapping!$AN$2:$AN$84</definedName>
    <definedName name="diffgrp">'[1]diff group head'!$A$2:$A$47</definedName>
    <definedName name="DIFFS">'[1]other data'!$AF$2:$AF$13</definedName>
    <definedName name="division">'[16]X-PORTS'!$K$4:$K$12</definedName>
    <definedName name="Division1">'[5]Hardline Drop down'!$A$5:$A$16</definedName>
    <definedName name="Exchange_Rate">[17]Costs!$J$11</definedName>
    <definedName name="FASHION">[18]LIST!$E$2:$E$7</definedName>
    <definedName name="Feature1_Range">[4]Mapping!$AG$2:$AG$25</definedName>
    <definedName name="Feature10_Range">[19]Mapping!$AP$2:$AP$17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[19]Mapping!$AM$2:$AM$21</definedName>
    <definedName name="Feature8_Range">[19]Mapping!$AN$2:$AN$9</definedName>
    <definedName name="Feature9_Range">[19]Mapping!$AO$2:$AO$5</definedName>
    <definedName name="FIFRACompliance_Range">[4]Mapping!$L$2:$L$10</definedName>
    <definedName name="FIFRAExemption_Range">[4]Mapping!$N$2:$N$3</definedName>
    <definedName name="finalports">'[10]Import Quote Sheet'!$B$90:$B$123</definedName>
    <definedName name="Flash">#REF!</definedName>
    <definedName name="foam">[9]Sheet1!$EC$2:$EC$3</definedName>
    <definedName name="FOBCostPerPiece">#REF!</definedName>
    <definedName name="fourdec">'[6]4 STAR DEC BED OCT 00'!$A$5:$AB$143</definedName>
    <definedName name="foursheet">'[6]4 STAR SHEETS OCT 00'!$A$5:$AC$190</definedName>
    <definedName name="freight">'[1]other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">[20]GRID!$C$6:$Q$17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INITIALBUY">[18]LIST!$G$2:$G$7</definedName>
    <definedName name="ITEMLIST">'[21]ITEM LIST'!$A$1:$H$850</definedName>
    <definedName name="juvenile">'[6]JUVENILE OCT 00'!$A$6:$AB$68</definedName>
    <definedName name="KD">[9]Sheet1!$DS$2:$DS$2</definedName>
    <definedName name="LGT">#REF!</definedName>
    <definedName name="LicensedProduct_Range">[4]Mapping!$AF$2:$AF$3</definedName>
    <definedName name="LIFESTYLE">[18]LIST!$C$2:$C$7</definedName>
    <definedName name="LOCALIZATION__PRICEPOINT">'[13]x-Lists'!$Z$2:$Z$4</definedName>
    <definedName name="loctype">'[1]other data'!$BN$2:$BN$6</definedName>
    <definedName name="M">[9]Sheet1!$EA$2:$EA$3</definedName>
    <definedName name="MONTHORDER">#REF!</definedName>
    <definedName name="MONTHS">#REF!</definedName>
    <definedName name="newdata">#REF!</definedName>
    <definedName name="NEWDS">#REF!</definedName>
    <definedName name="newlist">#REF!</definedName>
    <definedName name="NEWSEARS">#REF!</definedName>
    <definedName name="NEXTMONTH">#REF!</definedName>
    <definedName name="NumberOfGroups">12</definedName>
    <definedName name="Ocol">#REF!</definedName>
    <definedName name="Office">'[5]Hardline Drop down'!$C$5:$C$21</definedName>
    <definedName name="ORDERTYPE">'[1]other data'!$AN$2:$AN$6</definedName>
    <definedName name="OTB">'[1]other data'!$R$2:$R$14</definedName>
    <definedName name="OwnedCol">#REF!</definedName>
    <definedName name="PACK">[9]Sheet1!$EE$2:$EE$3</definedName>
    <definedName name="PackageType">'[3]1-Import Product Data Sheet'!$L$102:$L$131</definedName>
    <definedName name="PackCol">#REF!</definedName>
    <definedName name="PDQList">'[3]1-Import Product Data Sheet'!$AR$1:$AR$24</definedName>
    <definedName name="PET">#REF!</definedName>
    <definedName name="PETB">#REF!</definedName>
    <definedName name="po_type">'[1]other data'!$AU$2:$AU$11</definedName>
    <definedName name="PORT_IFF">[20]a!$A$10:$B$35</definedName>
    <definedName name="ports">'[16]X-PORTS'!$D$4:$D$33</definedName>
    <definedName name="PortSeq">'[3]1-Import Product Data Sheet'!$U$2</definedName>
    <definedName name="PortSeqLCL">#REF!</definedName>
    <definedName name="POtype">#REF!</definedName>
    <definedName name="Preticketed_Range">[4]Mapping!$H$2:$H$3</definedName>
    <definedName name="PrevBuy">'[3]1-Import Product Data Sheet'!$AR$26:$AR$27</definedName>
    <definedName name="PRICE">[18]LIST!$B$2:$B$6</definedName>
    <definedName name="ProfileDesc">#REF!</definedName>
    <definedName name="QSFOB">[21]Q1!$C$38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UG">#REF!</definedName>
    <definedName name="runnum">'[1]other data'!$BI$2:$BI$18</definedName>
    <definedName name="scalenum">'[1]other data'!$BG$2:$BG$18</definedName>
    <definedName name="Season">'[5]Hardline Drop down'!$D$5:$D$15</definedName>
    <definedName name="SellUnits_Range">[4]Mapping!$D$2:$D$53</definedName>
    <definedName name="sheets">'[6]SHEETS OCT 00'!$A$6:$AC$102</definedName>
    <definedName name="SHET">#REF!</definedName>
    <definedName name="silverdec">'[6]SILVER DEC OCT 00'!$A$5:$AC$102</definedName>
    <definedName name="silversheet">'[6]SILVER SHEETS OCT 00'!$A$6:$AC$129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tuff">#REF!</definedName>
    <definedName name="suggestedMessage_Range">[4]Mapping!$BB$2:$BB$3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HEME">'[13]x-Lists'!$AQ$2:$AQ$12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S">#REF!</definedName>
    <definedName name="TotalUnits">#REF!</definedName>
    <definedName name="totalUnitsCol">#REF!</definedName>
    <definedName name="TOWL">#REF!</definedName>
    <definedName name="TREATMENT">'[13]x-Lists'!$AR$2:$AR$23</definedName>
    <definedName name="UDA3A">'[1]other data'!$AY$2:$AY$4</definedName>
    <definedName name="UDA3B">'[1]other data'!$AZ$2:$AZ$6</definedName>
    <definedName name="UNIT">[9]Sheet1!$EF$2:$EF$3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'[5]Hardline Drop down'!$E$5</definedName>
    <definedName name="User1Col">#REF!</definedName>
    <definedName name="User3Col">#REF!</definedName>
    <definedName name="USPORTS">'[16]X-PORTS'!$I$5:$I$7</definedName>
    <definedName name="VendorType">'[5]Hardline Drop down'!$F$5:$F$8</definedName>
    <definedName name="VGAssign">#REF!</definedName>
    <definedName name="WAREHOUSE">'[1]other data'!$BL$2:$BL$24</definedName>
    <definedName name="WIN">#REF!</definedName>
    <definedName name="wood">[9]Sheet1!$EG$2:$EG$3</definedName>
    <definedName name="World1">[7]Lists!$H$6:$H$29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  <definedName name="YOUT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" i="8" l="1"/>
  <c r="AH4" i="8"/>
  <c r="AI4" i="8" s="1"/>
  <c r="AH5" i="8"/>
  <c r="AH6" i="8"/>
  <c r="AI6" i="8" s="1"/>
  <c r="AH7" i="8"/>
  <c r="AH8" i="8"/>
  <c r="AI8" i="8" s="1"/>
  <c r="AH9" i="8"/>
  <c r="AI9" i="8" s="1"/>
  <c r="AH2" i="8"/>
  <c r="AI2" i="8" s="1"/>
  <c r="AI3" i="8"/>
  <c r="AI5" i="8"/>
  <c r="BK9" i="8"/>
  <c r="BG9" i="8"/>
  <c r="BA9" i="8"/>
  <c r="AX9" i="8"/>
  <c r="AU9" i="8"/>
  <c r="AR9" i="8"/>
  <c r="AP9" i="8"/>
  <c r="AN9" i="8"/>
  <c r="AL9" i="8"/>
  <c r="AC9" i="8"/>
  <c r="AD9" i="8" s="1"/>
  <c r="AF9" i="8" s="1"/>
  <c r="BK8" i="8"/>
  <c r="BG8" i="8"/>
  <c r="BA8" i="8"/>
  <c r="AX8" i="8"/>
  <c r="AU8" i="8"/>
  <c r="AR8" i="8"/>
  <c r="AP8" i="8"/>
  <c r="AN8" i="8"/>
  <c r="AL8" i="8"/>
  <c r="AC8" i="8"/>
  <c r="AD8" i="8" s="1"/>
  <c r="AF8" i="8" s="1"/>
  <c r="BK7" i="8"/>
  <c r="BG7" i="8"/>
  <c r="BA7" i="8"/>
  <c r="AX7" i="8"/>
  <c r="AU7" i="8"/>
  <c r="AR7" i="8"/>
  <c r="AP7" i="8"/>
  <c r="AN7" i="8"/>
  <c r="AL7" i="8"/>
  <c r="AC7" i="8"/>
  <c r="AD7" i="8" s="1"/>
  <c r="AF7" i="8" s="1"/>
  <c r="BK6" i="8"/>
  <c r="BG6" i="8"/>
  <c r="BA6" i="8"/>
  <c r="AX6" i="8"/>
  <c r="AU6" i="8"/>
  <c r="AR6" i="8"/>
  <c r="AP6" i="8"/>
  <c r="AN6" i="8"/>
  <c r="AL6" i="8"/>
  <c r="AC6" i="8"/>
  <c r="AD6" i="8" s="1"/>
  <c r="AF6" i="8" s="1"/>
  <c r="BK5" i="8"/>
  <c r="BG5" i="8"/>
  <c r="BA5" i="8"/>
  <c r="AX5" i="8"/>
  <c r="AU5" i="8"/>
  <c r="AR5" i="8"/>
  <c r="AP5" i="8"/>
  <c r="AN5" i="8"/>
  <c r="AL5" i="8"/>
  <c r="AC5" i="8"/>
  <c r="AD5" i="8" s="1"/>
  <c r="AF5" i="8" s="1"/>
  <c r="BK4" i="8"/>
  <c r="BG4" i="8"/>
  <c r="BA4" i="8"/>
  <c r="AX4" i="8"/>
  <c r="AU4" i="8"/>
  <c r="AR4" i="8"/>
  <c r="AP4" i="8"/>
  <c r="AN4" i="8"/>
  <c r="AL4" i="8"/>
  <c r="AC4" i="8"/>
  <c r="AD4" i="8" s="1"/>
  <c r="AF4" i="8" s="1"/>
  <c r="BK3" i="8"/>
  <c r="BG3" i="8"/>
  <c r="BA3" i="8"/>
  <c r="AX3" i="8"/>
  <c r="AU3" i="8"/>
  <c r="AR3" i="8"/>
  <c r="AP3" i="8"/>
  <c r="AN3" i="8"/>
  <c r="AL3" i="8"/>
  <c r="AC3" i="8"/>
  <c r="AD3" i="8" s="1"/>
  <c r="AF3" i="8" s="1"/>
  <c r="BK2" i="8"/>
  <c r="BG2" i="8"/>
  <c r="BA2" i="8"/>
  <c r="AX2" i="8"/>
  <c r="AU2" i="8"/>
  <c r="AR2" i="8"/>
  <c r="AP2" i="8"/>
  <c r="AN2" i="8"/>
  <c r="AL2" i="8"/>
  <c r="AC2" i="8"/>
  <c r="AD2" i="8" s="1"/>
  <c r="AF2" i="8" s="1"/>
  <c r="BB9" i="8" l="1"/>
  <c r="AI7" i="8"/>
  <c r="AJ7" i="8" s="1"/>
  <c r="AJ6" i="8"/>
  <c r="AJ4" i="8"/>
  <c r="AJ5" i="8"/>
  <c r="BB6" i="8"/>
  <c r="AJ2" i="8"/>
  <c r="BB2" i="8"/>
  <c r="AJ9" i="8"/>
  <c r="BB3" i="8"/>
  <c r="AJ8" i="8"/>
  <c r="BB8" i="8"/>
  <c r="BB4" i="8"/>
  <c r="BB5" i="8"/>
  <c r="AJ3" i="8"/>
  <c r="BB7" i="8"/>
  <c r="BC9" i="8" l="1"/>
  <c r="BC7" i="8"/>
  <c r="BC6" i="8"/>
  <c r="BC4" i="8"/>
  <c r="BC5" i="8"/>
  <c r="BC2" i="8"/>
  <c r="BJ2" i="8" s="1"/>
  <c r="BC8" i="8"/>
  <c r="BJ8" i="8" s="1"/>
  <c r="BC3" i="8"/>
  <c r="BJ3" i="8" s="1"/>
  <c r="BD9" i="8" l="1"/>
  <c r="BJ9" i="8"/>
  <c r="BJ4" i="8"/>
  <c r="BD4" i="8"/>
  <c r="BJ7" i="8"/>
  <c r="BD7" i="8"/>
  <c r="BJ6" i="8"/>
  <c r="BD6" i="8"/>
  <c r="BD5" i="8"/>
  <c r="BJ5" i="8"/>
  <c r="BD2" i="8"/>
  <c r="BD3" i="8"/>
  <c r="BD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J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K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<sst xmlns="http://schemas.openxmlformats.org/spreadsheetml/2006/main" count="183" uniqueCount="88">
  <si>
    <t>Brand</t>
  </si>
  <si>
    <t>Package Type</t>
  </si>
  <si>
    <t>Licensor</t>
  </si>
  <si>
    <t>Normal</t>
  </si>
  <si>
    <t>ELECT BLANKET</t>
  </si>
  <si>
    <t>Serta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</si>
  <si>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</si>
  <si>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</si>
  <si>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</si>
  <si>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</si>
  <si>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</si>
  <si>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</si>
  <si>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</si>
  <si>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</si>
  <si>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</si>
  <si>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</si>
  <si>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</si>
  <si>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</si>
  <si>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</si>
  <si>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</si>
  <si>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</si>
  <si>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</si>
  <si>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</si>
  <si>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</si>
  <si>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</si>
  <si>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</si>
  <si>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</si>
  <si>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</si>
  <si>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</si>
  <si>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</si>
  <si>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</si>
  <si>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</si>
  <si>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</si>
  <si>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</si>
  <si>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</si>
  <si>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</si>
  <si>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</si>
  <si>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</si>
  <si>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</si>
  <si>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</si>
  <si>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</si>
  <si>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</si>
  <si>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</si>
  <si>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</si>
  <si>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</si>
  <si>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</si>
  <si>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</si>
  <si>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</si>
  <si>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</si>
  <si>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</si>
  <si>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</si>
  <si>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</si>
  <si>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</si>
  <si>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</si>
  <si>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</si>
  <si>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</si>
  <si>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</si>
  <si>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</si>
  <si>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</si>
  <si>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</si>
  <si>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</si>
  <si>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</si>
  <si>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</si>
  <si>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</si>
  <si>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</si>
  <si>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</si>
  <si>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Solid Plush</t>
  </si>
  <si>
    <t>blue</t>
  </si>
  <si>
    <t>ivory</t>
  </si>
  <si>
    <t>6301.10.0000</t>
  </si>
  <si>
    <t>royalty</t>
  </si>
  <si>
    <t>100% polyester Solid plush heated blanket</t>
  </si>
  <si>
    <t>100% polyesyrt knitted plush</t>
  </si>
  <si>
    <t xml:space="preserve">200gsm solid plush to 200gsm solid plush, 100% polyester; Serta controller 5 setting; Printed box </t>
  </si>
  <si>
    <t>Twin 62"W x 84"L</t>
  </si>
  <si>
    <t>Full 80"W x 84"L</t>
  </si>
  <si>
    <t>Queen 84"W x 90"L</t>
  </si>
  <si>
    <t>King 100"W x 90"L</t>
  </si>
  <si>
    <t>Serta BLK</t>
  </si>
  <si>
    <t>ST54-4815</t>
    <phoneticPr fontId="13" type="noConversion"/>
  </si>
  <si>
    <t>ST54-4816</t>
  </si>
  <si>
    <t>ST54-4817</t>
  </si>
  <si>
    <t>ST54-4818</t>
  </si>
  <si>
    <t>ST54-4819</t>
  </si>
  <si>
    <t>ST54-4820</t>
  </si>
  <si>
    <t>ST54-4821</t>
  </si>
  <si>
    <t>ST54-4822</t>
  </si>
  <si>
    <t>additional Customer Price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</si>
</sst>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0"/>
      <name val="Arial"/>
      <family val="2"/>
      <charset val="1"/>
    </font>
    <font>
      <sz val="12"/>
      <name val="宋体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0" fontId="11" fillId="0" borderId="0"/>
    <xf numFmtId="0" fontId="12" fillId="0" borderId="0"/>
  </cellStyleXfs>
  <cellXfs count="62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8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7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177" fontId="7" fillId="4" borderId="1" xfId="1" applyNumberFormat="1" applyFont="1" applyFill="1" applyBorder="1" applyAlignment="1">
      <alignment wrapText="1"/>
    </xf>
    <xf numFmtId="10" fontId="7" fillId="4" borderId="1" xfId="1" applyNumberFormat="1" applyFont="1" applyFill="1" applyBorder="1" applyAlignment="1">
      <alignment wrapText="1"/>
    </xf>
    <xf numFmtId="0" fontId="8" fillId="7" borderId="0" xfId="0" applyFont="1" applyFill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8" fillId="4" borderId="0" xfId="0" applyFont="1" applyFill="1" applyAlignment="1">
      <alignment horizontal="center" wrapText="1"/>
    </xf>
    <xf numFmtId="177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5" borderId="1" xfId="4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8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wrapText="1"/>
    </xf>
    <xf numFmtId="0" fontId="2" fillId="0" borderId="1" xfId="0" applyFont="1" applyBorder="1" applyAlignment="1">
      <alignment wrapText="1"/>
    </xf>
    <xf numFmtId="10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177" fontId="5" fillId="0" borderId="1" xfId="0" applyNumberFormat="1" applyFont="1" applyBorder="1" applyAlignment="1">
      <alignment wrapText="1"/>
    </xf>
    <xf numFmtId="177" fontId="5" fillId="0" borderId="2" xfId="0" applyNumberFormat="1" applyFont="1" applyBorder="1" applyAlignment="1">
      <alignment wrapText="1"/>
    </xf>
    <xf numFmtId="0" fontId="1" fillId="4" borderId="0" xfId="0" applyFont="1" applyFill="1" applyAlignment="1">
      <alignment horizontal="center" wrapText="1"/>
    </xf>
    <xf numFmtId="0" fontId="2" fillId="5" borderId="0" xfId="0" applyFont="1" applyFill="1"/>
    <xf numFmtId="0" fontId="3" fillId="5" borderId="1" xfId="0" applyFont="1" applyFill="1" applyBorder="1"/>
  </cellXfs>
  <cellStyles count="10">
    <cellStyle name="Currency 2" xfId="5" xr:uid="{2FAF1D55-D6CB-42D0-8B51-42EB00C03301}"/>
    <cellStyle name="Normal 2" xfId="4" xr:uid="{48B94C46-0AEB-498B-8577-219C43D37EB5}"/>
    <cellStyle name="Normal 2 18 2" xfId="1" xr:uid="{1BA08453-9F65-454B-A4A0-7177E70831F2}"/>
    <cellStyle name="Normal 2 18 2 2" xfId="7" xr:uid="{09C68891-19AD-4472-AC62-04FAA1A6802B}"/>
    <cellStyle name="Normal 285 2" xfId="8" xr:uid="{B5903573-7C7A-400C-B5F1-984E34C9B2C6}"/>
    <cellStyle name="Percent 2" xfId="6" xr:uid="{E70589B9-27E6-48C2-9E75-E5CCCEF28152}"/>
    <cellStyle name="Style 1" xfId="3" xr:uid="{F4609D05-B161-47A5-8040-F8D4BA086F06}"/>
    <cellStyle name="常规" xfId="0" builtinId="0"/>
    <cellStyle name="常规 2" xfId="9" xr:uid="{369F8CDF-48F7-4140-AC97-0DB4595F722F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AUUDXL2\Local%20Settings\Temporary%20Internet%20Files\Content.Outlook\15XD6OX2\Coastal%20Bedding%20Spring%20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zhangjun/Local%20Settings/Temporary%20Internet%20Files/Content.Outlook/YD2T8D84/ee%20cold%20weather%20ex%206-28%20%207-26%20-30%209-27%202015.xlsx" TargetMode="External"/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kathy.li/Local%20Settings/Temporary%20Internet%20Files/Content.Outlook/7E91LGYA/bombay%20minkberber%20ex%20china%207-1-14.xls" TargetMode="External"/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dingxiaoping\Local%20Settings\Temporary%20Internet%20Files\Content.IE5\K9AN0PEF\files\TARGET\FORMS\TARGET%20QUOTE%20SHEET%20FORMA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guyinghua\Local%20Settings\Temporary%20Internet%20Files\OLK97\Copy%20of%20JLA%20-%20SEPT$%20NEW%20SILK%20ESSENCE%20BLNKTS%205%2003%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DVD/AppData/Local/Microsoft/Windows/Temporary%20Internet%20Files/Content.Outlook/UNTFDTPU/ITP%20-%20SP%20PROMO%205PC%20COMF-2.xlsx" TargetMode="External"/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/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  <sheetName val="x-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  <sheetName val="X-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B3" t="str">
            <v>GOOD</v>
          </cell>
        </row>
      </sheetData>
      <sheetData sheetId="1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 refreshError="1"/>
      <sheetData sheetId="1" refreshError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  <sheetName val="GRID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  <sheetName val="ITEM LIS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 refreshError="1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K9"/>
  <sheetViews>
    <sheetView tabSelected="1" topLeftCell="AH1" zoomScale="80" zoomScaleNormal="80" workbookViewId="0">
      <selection activeCell="BH2" sqref="BH2:BH9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1.28515625" style="3" customWidth="1"/>
    <col min="7" max="7" width="7.5703125" style="3" customWidth="1"/>
    <col min="8" max="9" width="10" style="3" customWidth="1"/>
    <col min="10" max="10" width="27" style="3" customWidth="1"/>
    <col min="11" max="11" width="8.42578125" style="52" customWidth="1"/>
    <col min="12" max="12" width="9" style="3" customWidth="1"/>
    <col min="13" max="14" width="6.140625" style="3" customWidth="1"/>
    <col min="15" max="15" width="6.85546875" style="3" customWidth="1"/>
    <col min="16" max="17" width="5.5703125" style="3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3" customWidth="1"/>
    <col min="24" max="24" width="8.140625" style="45" customWidth="1"/>
    <col min="25" max="25" width="8.7109375" style="45" customWidth="1"/>
    <col min="26" max="26" width="7.140625" style="45" customWidth="1"/>
    <col min="27" max="27" width="9" style="5" customWidth="1"/>
    <col min="28" max="28" width="6.28515625" style="7" customWidth="1"/>
    <col min="29" max="29" width="10" style="49" customWidth="1"/>
    <col min="30" max="30" width="9.85546875" style="7" customWidth="1"/>
    <col min="31" max="31" width="7.85546875" style="3" customWidth="1"/>
    <col min="32" max="32" width="8.85546875" style="6" customWidth="1"/>
    <col min="33" max="33" width="7.85546875" style="3" customWidth="1"/>
    <col min="34" max="34" width="8.42578125" style="8" customWidth="1"/>
    <col min="35" max="35" width="9" style="6" customWidth="1"/>
    <col min="36" max="36" width="8.42578125" style="6" customWidth="1"/>
    <col min="37" max="37" width="7.85546875" style="8" customWidth="1"/>
    <col min="38" max="38" width="5.85546875" style="6" customWidth="1"/>
    <col min="39" max="39" width="8.140625" style="8" customWidth="1"/>
    <col min="40" max="40" width="9.28515625" style="6" customWidth="1"/>
    <col min="41" max="41" width="11.5703125" style="8" customWidth="1"/>
    <col min="42" max="42" width="10.85546875" style="6" customWidth="1"/>
    <col min="43" max="44" width="9.5703125" style="8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8" customWidth="1"/>
    <col min="49" max="49" width="7.85546875" style="8" customWidth="1"/>
    <col min="50" max="50" width="9.5703125" style="6" customWidth="1"/>
    <col min="51" max="51" width="7.7109375" style="6" customWidth="1"/>
    <col min="52" max="52" width="8.28515625" style="8" customWidth="1"/>
    <col min="53" max="53" width="9.140625" style="6" customWidth="1"/>
    <col min="54" max="54" width="9.140625" style="3" customWidth="1"/>
    <col min="55" max="56" width="9.140625" style="3"/>
    <col min="57" max="58" width="9.140625" style="6"/>
    <col min="59" max="61" width="9.140625" style="3"/>
    <col min="62" max="63" width="10.140625" style="3" bestFit="1" customWidth="1"/>
    <col min="64" max="16384" width="9.140625" style="3"/>
  </cols>
  <sheetData>
    <row r="1" spans="1:63" ht="68.099999999999994" customHeight="1">
      <c r="A1" s="11" t="s">
        <v>6</v>
      </c>
      <c r="B1" s="11" t="s">
        <v>7</v>
      </c>
      <c r="C1" s="42" t="s">
        <v>8</v>
      </c>
      <c r="D1" s="43" t="s">
        <v>0</v>
      </c>
      <c r="E1" s="43" t="s">
        <v>2</v>
      </c>
      <c r="F1" s="13" t="s">
        <v>61</v>
      </c>
      <c r="G1" s="42" t="s">
        <v>9</v>
      </c>
      <c r="H1" s="12" t="s">
        <v>10</v>
      </c>
      <c r="I1" s="41" t="s">
        <v>63</v>
      </c>
      <c r="J1" s="12" t="s">
        <v>11</v>
      </c>
      <c r="K1" s="41" t="s">
        <v>65</v>
      </c>
      <c r="L1" s="12" t="s">
        <v>12</v>
      </c>
      <c r="M1" s="12" t="s">
        <v>13</v>
      </c>
      <c r="N1" s="42" t="s">
        <v>14</v>
      </c>
      <c r="O1" s="42" t="s">
        <v>15</v>
      </c>
      <c r="P1" s="42" t="s">
        <v>16</v>
      </c>
      <c r="Q1" s="41" t="s">
        <v>64</v>
      </c>
      <c r="R1" s="14" t="s">
        <v>17</v>
      </c>
      <c r="S1" s="15" t="s">
        <v>18</v>
      </c>
      <c r="T1" s="16" t="s">
        <v>19</v>
      </c>
      <c r="U1" s="17" t="s">
        <v>20</v>
      </c>
      <c r="V1" s="18" t="s">
        <v>21</v>
      </c>
      <c r="W1" s="19" t="s">
        <v>1</v>
      </c>
      <c r="X1" s="46" t="s">
        <v>22</v>
      </c>
      <c r="Y1" s="46" t="s">
        <v>23</v>
      </c>
      <c r="Z1" s="46" t="s">
        <v>24</v>
      </c>
      <c r="AA1" s="20" t="s">
        <v>25</v>
      </c>
      <c r="AB1" s="21" t="s">
        <v>26</v>
      </c>
      <c r="AC1" s="50" t="s">
        <v>27</v>
      </c>
      <c r="AD1" s="22" t="s">
        <v>28</v>
      </c>
      <c r="AE1" s="11" t="s">
        <v>29</v>
      </c>
      <c r="AF1" s="23" t="s">
        <v>30</v>
      </c>
      <c r="AG1" s="11" t="s">
        <v>31</v>
      </c>
      <c r="AH1" s="24" t="s">
        <v>32</v>
      </c>
      <c r="AI1" s="25" t="s">
        <v>33</v>
      </c>
      <c r="AJ1" s="23" t="s">
        <v>34</v>
      </c>
      <c r="AK1" s="24" t="s">
        <v>35</v>
      </c>
      <c r="AL1" s="23" t="s">
        <v>36</v>
      </c>
      <c r="AM1" s="24" t="s">
        <v>37</v>
      </c>
      <c r="AN1" s="23" t="s">
        <v>38</v>
      </c>
      <c r="AO1" s="24" t="s">
        <v>39</v>
      </c>
      <c r="AP1" s="23" t="s">
        <v>40</v>
      </c>
      <c r="AQ1" s="48" t="s">
        <v>41</v>
      </c>
      <c r="AR1" s="23" t="s">
        <v>42</v>
      </c>
      <c r="AS1" s="19" t="s">
        <v>43</v>
      </c>
      <c r="AT1" s="24" t="s">
        <v>44</v>
      </c>
      <c r="AU1" s="23" t="s">
        <v>45</v>
      </c>
      <c r="AV1" s="44" t="s">
        <v>46</v>
      </c>
      <c r="AW1" s="24" t="s">
        <v>47</v>
      </c>
      <c r="AX1" s="23" t="s">
        <v>48</v>
      </c>
      <c r="AY1" s="44" t="s">
        <v>49</v>
      </c>
      <c r="AZ1" s="24" t="s">
        <v>50</v>
      </c>
      <c r="BA1" s="23" t="s">
        <v>51</v>
      </c>
      <c r="BB1" s="23" t="s">
        <v>52</v>
      </c>
      <c r="BC1" s="26" t="s">
        <v>53</v>
      </c>
      <c r="BD1" s="27" t="s">
        <v>54</v>
      </c>
      <c r="BE1" s="28" t="s">
        <v>55</v>
      </c>
      <c r="BF1" s="29" t="s">
        <v>56</v>
      </c>
      <c r="BG1" s="30" t="s">
        <v>57</v>
      </c>
      <c r="BH1" s="59" t="s">
        <v>87</v>
      </c>
      <c r="BI1" s="11" t="s">
        <v>58</v>
      </c>
      <c r="BJ1" s="31" t="s">
        <v>59</v>
      </c>
      <c r="BK1" s="31" t="s">
        <v>60</v>
      </c>
    </row>
    <row r="2" spans="1:63" ht="44.25" customHeight="1">
      <c r="A2" s="32">
        <v>1</v>
      </c>
      <c r="B2" s="1"/>
      <c r="C2" s="1"/>
      <c r="D2" s="1" t="s">
        <v>5</v>
      </c>
      <c r="E2" s="60" t="s">
        <v>78</v>
      </c>
      <c r="F2" s="1" t="s">
        <v>4</v>
      </c>
      <c r="G2" s="54" t="s">
        <v>66</v>
      </c>
      <c r="H2" s="54" t="s">
        <v>71</v>
      </c>
      <c r="I2" s="54" t="s">
        <v>71</v>
      </c>
      <c r="J2" s="54" t="s">
        <v>73</v>
      </c>
      <c r="K2" s="53" t="s">
        <v>72</v>
      </c>
      <c r="L2" s="54" t="s">
        <v>74</v>
      </c>
      <c r="M2" s="54" t="s">
        <v>67</v>
      </c>
      <c r="N2" s="1"/>
      <c r="O2" s="61" t="s">
        <v>79</v>
      </c>
      <c r="P2" s="1"/>
      <c r="Q2" s="1" t="s">
        <v>62</v>
      </c>
      <c r="R2" s="33"/>
      <c r="S2" s="34">
        <v>7.7</v>
      </c>
      <c r="T2" s="35">
        <v>0</v>
      </c>
      <c r="U2" s="58">
        <v>16.309999999999999</v>
      </c>
      <c r="V2" s="10"/>
      <c r="W2" s="1" t="s">
        <v>3</v>
      </c>
      <c r="X2" s="47">
        <v>68</v>
      </c>
      <c r="Y2" s="47">
        <v>32.5</v>
      </c>
      <c r="Z2" s="47">
        <v>40</v>
      </c>
      <c r="AA2" s="34">
        <v>2</v>
      </c>
      <c r="AB2" s="36">
        <v>4</v>
      </c>
      <c r="AC2" s="51">
        <f>IF(X2="","",X2*Y2*Z2/1000000)</f>
        <v>8.7999999999999995E-2</v>
      </c>
      <c r="AD2" s="37">
        <f>IF(AB2="","",65/AC2*AB2)</f>
        <v>2955</v>
      </c>
      <c r="AE2" s="56">
        <v>3300</v>
      </c>
      <c r="AF2" s="38">
        <f>IF(ISERROR(AE2/AD2),"",AE2/AD2)</f>
        <v>1.1200000000000001</v>
      </c>
      <c r="AG2" s="1" t="s">
        <v>69</v>
      </c>
      <c r="AH2" s="55">
        <f>11.4%+10%</f>
        <v>0.214</v>
      </c>
      <c r="AI2" s="38">
        <f>IF(ISERROR(U2*AH2),"",U2*AH2)</f>
        <v>3.49</v>
      </c>
      <c r="AJ2" s="38">
        <f t="shared" ref="AJ2:AJ9" si="0">IF(ISERROR(U2+AF2+AI2),"",U2+AF2+AI2)</f>
        <v>20.92</v>
      </c>
      <c r="AK2" s="39">
        <v>0.04</v>
      </c>
      <c r="AL2" s="38">
        <f t="shared" ref="AL2:AL9" si="1">IF(ISERROR(BE2*AK2),"",BE2*AK2)</f>
        <v>1.1499999999999999</v>
      </c>
      <c r="AM2" s="39"/>
      <c r="AN2" s="38">
        <f t="shared" ref="AN2:AN9" si="2">IF(ISERROR(BE2*AM2),"",BE2*AM2)</f>
        <v>0</v>
      </c>
      <c r="AO2" s="39"/>
      <c r="AP2" s="38">
        <f t="shared" ref="AP2:AP9" si="3">IF(ISERROR(BE2*AO2),"",BE2*AO2)</f>
        <v>0</v>
      </c>
      <c r="AQ2" s="39"/>
      <c r="AR2" s="38">
        <f>IF(ISERROR(BE2*AQ2),"",BE2*AQ2)</f>
        <v>0</v>
      </c>
      <c r="AS2" s="54" t="s">
        <v>70</v>
      </c>
      <c r="AT2" s="55">
        <v>4.3999999999999997E-2</v>
      </c>
      <c r="AU2" s="38">
        <f t="shared" ref="AU2:AU9" si="4">IF(ISERROR(BE2*AT2),"",BE2*AT2)</f>
        <v>1.27</v>
      </c>
      <c r="AV2" s="38"/>
      <c r="AW2" s="39"/>
      <c r="AX2" s="38">
        <f>IF(ISERROR(BE2*AW2),"",BE2*AW2)</f>
        <v>0</v>
      </c>
      <c r="AY2" s="38"/>
      <c r="AZ2" s="39"/>
      <c r="BA2" s="38">
        <f>IF(ISERROR(BE2*AZ2),"",BE2*AZ2)</f>
        <v>0</v>
      </c>
      <c r="BB2" s="38">
        <f t="shared" ref="BB2:BB9" si="5">IF(ISERROR(AL2+AN2+AP2+AU2),"",AL2+AN2+AP2+AU2)</f>
        <v>2.42</v>
      </c>
      <c r="BC2" s="38">
        <f t="shared" ref="BC2:BC9" si="6">IF(ISERROR(AJ2+BB2),"",AJ2+BB2)</f>
        <v>23.34</v>
      </c>
      <c r="BD2" s="40">
        <f t="shared" ref="BD2:BD9" si="7">IF(ISERROR((BE2-BC2)/BE2),"",(BE2-BC2)/BE2)</f>
        <v>0.18820000000000001</v>
      </c>
      <c r="BE2" s="57">
        <v>28.75</v>
      </c>
      <c r="BF2" s="10">
        <v>55</v>
      </c>
      <c r="BG2" s="40">
        <f>IF(ISERROR((BF2-BE2)/BF2),"",(BF2-BE2)/BF2)</f>
        <v>0.4773</v>
      </c>
      <c r="BH2" s="57">
        <v>28.75</v>
      </c>
      <c r="BI2" s="9">
        <v>0</v>
      </c>
      <c r="BJ2" s="38">
        <f>IF(ISERROR(BC2*BI2),"",BC2*BI2)</f>
        <v>0</v>
      </c>
      <c r="BK2" s="38">
        <f>IF(ISERROR(BE2*BI2),"",BE2*BI2)</f>
        <v>0</v>
      </c>
    </row>
    <row r="3" spans="1:63" ht="44.25" customHeight="1">
      <c r="A3" s="32">
        <v>2</v>
      </c>
      <c r="B3" s="1"/>
      <c r="C3" s="1"/>
      <c r="D3" s="1" t="s">
        <v>5</v>
      </c>
      <c r="E3" s="60" t="s">
        <v>78</v>
      </c>
      <c r="F3" s="1" t="s">
        <v>4</v>
      </c>
      <c r="G3" s="54" t="s">
        <v>66</v>
      </c>
      <c r="H3" s="54" t="s">
        <v>71</v>
      </c>
      <c r="I3" s="54" t="s">
        <v>71</v>
      </c>
      <c r="J3" s="54" t="s">
        <v>73</v>
      </c>
      <c r="K3" s="53" t="s">
        <v>72</v>
      </c>
      <c r="L3" s="54" t="s">
        <v>75</v>
      </c>
      <c r="M3" s="54" t="s">
        <v>67</v>
      </c>
      <c r="N3" s="1"/>
      <c r="O3" s="61" t="s">
        <v>80</v>
      </c>
      <c r="P3" s="1"/>
      <c r="Q3" s="1" t="s">
        <v>62</v>
      </c>
      <c r="R3" s="33"/>
      <c r="S3" s="34">
        <v>7.7</v>
      </c>
      <c r="T3" s="35">
        <v>0</v>
      </c>
      <c r="U3" s="58">
        <v>17.68</v>
      </c>
      <c r="V3" s="10"/>
      <c r="W3" s="1" t="s">
        <v>3</v>
      </c>
      <c r="X3" s="47">
        <v>68</v>
      </c>
      <c r="Y3" s="47">
        <v>38.5</v>
      </c>
      <c r="Z3" s="47">
        <v>40</v>
      </c>
      <c r="AA3" s="34">
        <v>2</v>
      </c>
      <c r="AB3" s="9">
        <v>4</v>
      </c>
      <c r="AC3" s="51">
        <f t="shared" ref="AC3:AC9" si="8">IF(X3="","",X3*Y3*Z3/1000000)</f>
        <v>0.105</v>
      </c>
      <c r="AD3" s="37">
        <f t="shared" ref="AD3:AD9" si="9">IF(AB3="","",65/AC3*AB3)</f>
        <v>2476</v>
      </c>
      <c r="AE3" s="56">
        <v>3300</v>
      </c>
      <c r="AF3" s="38">
        <f t="shared" ref="AF3:AF9" si="10">IF(ISERROR(AE3/AD3),"",AE3/AD3)</f>
        <v>1.33</v>
      </c>
      <c r="AG3" s="1" t="s">
        <v>69</v>
      </c>
      <c r="AH3" s="55">
        <f t="shared" ref="AH3:AH9" si="11">11.4%+10%</f>
        <v>0.214</v>
      </c>
      <c r="AI3" s="38">
        <f>IF(ISERROR(U3*AH3),"",U3*AH3)</f>
        <v>3.78</v>
      </c>
      <c r="AJ3" s="38">
        <f t="shared" si="0"/>
        <v>22.79</v>
      </c>
      <c r="AK3" s="39">
        <v>0.04</v>
      </c>
      <c r="AL3" s="38">
        <f t="shared" si="1"/>
        <v>1.25</v>
      </c>
      <c r="AM3" s="39"/>
      <c r="AN3" s="38">
        <f t="shared" si="2"/>
        <v>0</v>
      </c>
      <c r="AO3" s="39"/>
      <c r="AP3" s="38">
        <f t="shared" si="3"/>
        <v>0</v>
      </c>
      <c r="AQ3" s="39"/>
      <c r="AR3" s="38">
        <f t="shared" ref="AR3:AR9" si="12">IF(ISERROR(BE3*AQ3),"",BE3*AQ3)</f>
        <v>0</v>
      </c>
      <c r="AS3" s="54" t="s">
        <v>70</v>
      </c>
      <c r="AT3" s="55">
        <v>4.3999999999999997E-2</v>
      </c>
      <c r="AU3" s="38">
        <f t="shared" si="4"/>
        <v>1.38</v>
      </c>
      <c r="AV3" s="38"/>
      <c r="AW3" s="39"/>
      <c r="AX3" s="38">
        <f t="shared" ref="AX3:AX9" si="13">IF(ISERROR(BE3*AW3),"",BE3*AW3)</f>
        <v>0</v>
      </c>
      <c r="AY3" s="38"/>
      <c r="AZ3" s="39"/>
      <c r="BA3" s="38">
        <f t="shared" ref="BA3:BA9" si="14">IF(ISERROR(BE3*AZ3),"",BE3*AZ3)</f>
        <v>0</v>
      </c>
      <c r="BB3" s="38">
        <f t="shared" si="5"/>
        <v>2.63</v>
      </c>
      <c r="BC3" s="38">
        <f t="shared" si="6"/>
        <v>25.42</v>
      </c>
      <c r="BD3" s="40">
        <f t="shared" si="7"/>
        <v>0.18729999999999999</v>
      </c>
      <c r="BE3" s="57">
        <v>31.28</v>
      </c>
      <c r="BF3" s="10">
        <v>60</v>
      </c>
      <c r="BG3" s="40">
        <f t="shared" ref="BG3:BG9" si="15">IF(ISERROR((BF3-BE3)/BF3),"",(BF3-BE3)/BF3)</f>
        <v>0.47870000000000001</v>
      </c>
      <c r="BH3" s="57">
        <v>31.28</v>
      </c>
      <c r="BI3" s="9">
        <v>0</v>
      </c>
      <c r="BJ3" s="38">
        <f>IF(ISERROR(BC3*BI3),"",BC3*BI3)</f>
        <v>0</v>
      </c>
      <c r="BK3" s="38">
        <f>IF(ISERROR(BE3*BI3),"",BE3*BI3)</f>
        <v>0</v>
      </c>
    </row>
    <row r="4" spans="1:63" ht="44.25" customHeight="1">
      <c r="A4" s="32">
        <v>3</v>
      </c>
      <c r="B4" s="1"/>
      <c r="C4" s="1"/>
      <c r="D4" s="1" t="s">
        <v>5</v>
      </c>
      <c r="E4" s="60" t="s">
        <v>78</v>
      </c>
      <c r="F4" s="1" t="s">
        <v>4</v>
      </c>
      <c r="G4" s="54" t="s">
        <v>66</v>
      </c>
      <c r="H4" s="54" t="s">
        <v>71</v>
      </c>
      <c r="I4" s="54" t="s">
        <v>71</v>
      </c>
      <c r="J4" s="54" t="s">
        <v>73</v>
      </c>
      <c r="K4" s="53" t="s">
        <v>72</v>
      </c>
      <c r="L4" s="54" t="s">
        <v>76</v>
      </c>
      <c r="M4" s="54" t="s">
        <v>67</v>
      </c>
      <c r="N4" s="1"/>
      <c r="O4" s="61" t="s">
        <v>81</v>
      </c>
      <c r="P4" s="1"/>
      <c r="Q4" s="1" t="s">
        <v>62</v>
      </c>
      <c r="R4" s="33"/>
      <c r="S4" s="34">
        <v>7.7</v>
      </c>
      <c r="T4" s="35">
        <v>0</v>
      </c>
      <c r="U4" s="58">
        <v>26.48</v>
      </c>
      <c r="V4" s="10">
        <v>26</v>
      </c>
      <c r="W4" s="1" t="s">
        <v>3</v>
      </c>
      <c r="X4" s="47">
        <v>68</v>
      </c>
      <c r="Y4" s="47">
        <v>44</v>
      </c>
      <c r="Z4" s="47">
        <v>40</v>
      </c>
      <c r="AA4" s="34">
        <v>2</v>
      </c>
      <c r="AB4" s="36">
        <v>4</v>
      </c>
      <c r="AC4" s="51">
        <f t="shared" si="8"/>
        <v>0.12</v>
      </c>
      <c r="AD4" s="37">
        <f t="shared" si="9"/>
        <v>2167</v>
      </c>
      <c r="AE4" s="56">
        <v>3300</v>
      </c>
      <c r="AF4" s="38">
        <f t="shared" si="10"/>
        <v>1.52</v>
      </c>
      <c r="AG4" s="1" t="s">
        <v>69</v>
      </c>
      <c r="AH4" s="55">
        <f t="shared" si="11"/>
        <v>0.214</v>
      </c>
      <c r="AI4" s="38">
        <f t="shared" ref="AI4:AI9" si="16">IF(ISERROR(U4*AH4),"",U4*AH4)</f>
        <v>5.67</v>
      </c>
      <c r="AJ4" s="38">
        <f t="shared" si="0"/>
        <v>33.67</v>
      </c>
      <c r="AK4" s="39">
        <v>0.04</v>
      </c>
      <c r="AL4" s="38">
        <f t="shared" si="1"/>
        <v>1.85</v>
      </c>
      <c r="AM4" s="39"/>
      <c r="AN4" s="38">
        <f t="shared" si="2"/>
        <v>0</v>
      </c>
      <c r="AO4" s="39"/>
      <c r="AP4" s="38">
        <f t="shared" si="3"/>
        <v>0</v>
      </c>
      <c r="AQ4" s="39"/>
      <c r="AR4" s="38">
        <f t="shared" si="12"/>
        <v>0</v>
      </c>
      <c r="AS4" s="54" t="s">
        <v>70</v>
      </c>
      <c r="AT4" s="55">
        <v>4.3999999999999997E-2</v>
      </c>
      <c r="AU4" s="38">
        <f t="shared" si="4"/>
        <v>2.0299999999999998</v>
      </c>
      <c r="AV4" s="38"/>
      <c r="AW4" s="39"/>
      <c r="AX4" s="38">
        <f t="shared" si="13"/>
        <v>0</v>
      </c>
      <c r="AY4" s="38"/>
      <c r="AZ4" s="39"/>
      <c r="BA4" s="38">
        <f t="shared" si="14"/>
        <v>0</v>
      </c>
      <c r="BB4" s="38">
        <f t="shared" si="5"/>
        <v>3.88</v>
      </c>
      <c r="BC4" s="38">
        <f t="shared" si="6"/>
        <v>37.549999999999997</v>
      </c>
      <c r="BD4" s="40">
        <f t="shared" si="7"/>
        <v>0.18779999999999999</v>
      </c>
      <c r="BE4" s="57">
        <v>46.23</v>
      </c>
      <c r="BF4" s="10">
        <v>90</v>
      </c>
      <c r="BG4" s="40">
        <f t="shared" si="15"/>
        <v>0.48630000000000001</v>
      </c>
      <c r="BH4" s="57">
        <v>46.23</v>
      </c>
      <c r="BI4" s="9">
        <v>600</v>
      </c>
      <c r="BJ4" s="38">
        <f>IF(ISERROR(BC4*BI4),"",BC4*BI4)</f>
        <v>22530</v>
      </c>
      <c r="BK4" s="38">
        <f>IF(ISERROR(BE4*BI4),"",BE4*BI4)</f>
        <v>27738</v>
      </c>
    </row>
    <row r="5" spans="1:63" ht="44.25" customHeight="1">
      <c r="A5" s="32">
        <v>4</v>
      </c>
      <c r="B5" s="1"/>
      <c r="C5" s="1"/>
      <c r="D5" s="1" t="s">
        <v>5</v>
      </c>
      <c r="E5" s="60" t="s">
        <v>78</v>
      </c>
      <c r="F5" s="1" t="s">
        <v>4</v>
      </c>
      <c r="G5" s="54" t="s">
        <v>66</v>
      </c>
      <c r="H5" s="54" t="s">
        <v>71</v>
      </c>
      <c r="I5" s="54" t="s">
        <v>71</v>
      </c>
      <c r="J5" s="54" t="s">
        <v>73</v>
      </c>
      <c r="K5" s="53" t="s">
        <v>72</v>
      </c>
      <c r="L5" s="54" t="s">
        <v>77</v>
      </c>
      <c r="M5" s="54" t="s">
        <v>67</v>
      </c>
      <c r="N5" s="1"/>
      <c r="O5" s="61" t="s">
        <v>82</v>
      </c>
      <c r="P5" s="1"/>
      <c r="Q5" s="1" t="s">
        <v>62</v>
      </c>
      <c r="R5" s="33"/>
      <c r="S5" s="34">
        <v>7.7</v>
      </c>
      <c r="T5" s="35">
        <v>0</v>
      </c>
      <c r="U5" s="58">
        <v>28.56</v>
      </c>
      <c r="V5" s="10">
        <v>28</v>
      </c>
      <c r="W5" s="1" t="s">
        <v>3</v>
      </c>
      <c r="X5" s="47">
        <v>68</v>
      </c>
      <c r="Y5" s="47">
        <v>50.5</v>
      </c>
      <c r="Z5" s="47">
        <v>40</v>
      </c>
      <c r="AA5" s="34">
        <v>2</v>
      </c>
      <c r="AB5" s="9">
        <v>4</v>
      </c>
      <c r="AC5" s="51">
        <f t="shared" si="8"/>
        <v>0.13700000000000001</v>
      </c>
      <c r="AD5" s="37">
        <f t="shared" si="9"/>
        <v>1898</v>
      </c>
      <c r="AE5" s="56">
        <v>3300</v>
      </c>
      <c r="AF5" s="38">
        <f t="shared" si="10"/>
        <v>1.74</v>
      </c>
      <c r="AG5" s="1" t="s">
        <v>69</v>
      </c>
      <c r="AH5" s="55">
        <f t="shared" si="11"/>
        <v>0.214</v>
      </c>
      <c r="AI5" s="38">
        <f t="shared" si="16"/>
        <v>6.11</v>
      </c>
      <c r="AJ5" s="38">
        <f t="shared" si="0"/>
        <v>36.409999999999997</v>
      </c>
      <c r="AK5" s="39">
        <v>0.04</v>
      </c>
      <c r="AL5" s="38">
        <f t="shared" si="1"/>
        <v>2.0099999999999998</v>
      </c>
      <c r="AM5" s="39"/>
      <c r="AN5" s="38">
        <f t="shared" si="2"/>
        <v>0</v>
      </c>
      <c r="AO5" s="39"/>
      <c r="AP5" s="38">
        <f t="shared" si="3"/>
        <v>0</v>
      </c>
      <c r="AQ5" s="39"/>
      <c r="AR5" s="38">
        <f t="shared" si="12"/>
        <v>0</v>
      </c>
      <c r="AS5" s="54" t="s">
        <v>70</v>
      </c>
      <c r="AT5" s="55">
        <v>4.3999999999999997E-2</v>
      </c>
      <c r="AU5" s="38">
        <f t="shared" si="4"/>
        <v>2.21</v>
      </c>
      <c r="AV5" s="38"/>
      <c r="AW5" s="39"/>
      <c r="AX5" s="38">
        <f t="shared" si="13"/>
        <v>0</v>
      </c>
      <c r="AY5" s="38"/>
      <c r="AZ5" s="39"/>
      <c r="BA5" s="38">
        <f t="shared" si="14"/>
        <v>0</v>
      </c>
      <c r="BB5" s="38">
        <f t="shared" si="5"/>
        <v>4.22</v>
      </c>
      <c r="BC5" s="38">
        <f t="shared" si="6"/>
        <v>40.630000000000003</v>
      </c>
      <c r="BD5" s="40">
        <f t="shared" si="7"/>
        <v>0.18970000000000001</v>
      </c>
      <c r="BE5" s="57">
        <v>50.14</v>
      </c>
      <c r="BF5" s="10">
        <v>100</v>
      </c>
      <c r="BG5" s="40">
        <f t="shared" si="15"/>
        <v>0.49859999999999999</v>
      </c>
      <c r="BH5" s="57">
        <v>50.14</v>
      </c>
      <c r="BI5" s="9">
        <v>400</v>
      </c>
      <c r="BJ5" s="38">
        <f>IF(ISERROR(BC5*BI5),"",BC5*BI5)</f>
        <v>16252</v>
      </c>
      <c r="BK5" s="38">
        <f>IF(ISERROR(BE5*BI5),"",BE5*BI5)</f>
        <v>20056</v>
      </c>
    </row>
    <row r="6" spans="1:63" ht="44.25" customHeight="1">
      <c r="A6" s="32">
        <v>5</v>
      </c>
      <c r="B6" s="1"/>
      <c r="C6" s="1"/>
      <c r="D6" s="1" t="s">
        <v>5</v>
      </c>
      <c r="E6" s="60" t="s">
        <v>78</v>
      </c>
      <c r="F6" s="1" t="s">
        <v>4</v>
      </c>
      <c r="G6" s="54" t="s">
        <v>66</v>
      </c>
      <c r="H6" s="54" t="s">
        <v>71</v>
      </c>
      <c r="I6" s="54" t="s">
        <v>71</v>
      </c>
      <c r="J6" s="54" t="s">
        <v>73</v>
      </c>
      <c r="K6" s="53" t="s">
        <v>72</v>
      </c>
      <c r="L6" s="1" t="s">
        <v>74</v>
      </c>
      <c r="M6" s="54" t="s">
        <v>68</v>
      </c>
      <c r="N6" s="1"/>
      <c r="O6" s="61" t="s">
        <v>83</v>
      </c>
      <c r="P6" s="1"/>
      <c r="Q6" s="1" t="s">
        <v>62</v>
      </c>
      <c r="R6" s="33"/>
      <c r="S6" s="34">
        <v>7.7</v>
      </c>
      <c r="T6" s="35">
        <v>0</v>
      </c>
      <c r="U6" s="58">
        <v>16.309999999999999</v>
      </c>
      <c r="V6" s="10"/>
      <c r="W6" s="1" t="s">
        <v>3</v>
      </c>
      <c r="X6" s="47">
        <v>68</v>
      </c>
      <c r="Y6" s="47">
        <v>32.5</v>
      </c>
      <c r="Z6" s="47">
        <v>40</v>
      </c>
      <c r="AA6" s="34">
        <v>2</v>
      </c>
      <c r="AB6" s="36">
        <v>4</v>
      </c>
      <c r="AC6" s="51">
        <f t="shared" si="8"/>
        <v>8.7999999999999995E-2</v>
      </c>
      <c r="AD6" s="37">
        <f t="shared" si="9"/>
        <v>2955</v>
      </c>
      <c r="AE6" s="56">
        <v>3300</v>
      </c>
      <c r="AF6" s="38">
        <f t="shared" si="10"/>
        <v>1.1200000000000001</v>
      </c>
      <c r="AG6" s="1" t="s">
        <v>69</v>
      </c>
      <c r="AH6" s="55">
        <f t="shared" si="11"/>
        <v>0.214</v>
      </c>
      <c r="AI6" s="38">
        <f t="shared" si="16"/>
        <v>3.49</v>
      </c>
      <c r="AJ6" s="38">
        <f t="shared" si="0"/>
        <v>20.92</v>
      </c>
      <c r="AK6" s="39">
        <v>0.04</v>
      </c>
      <c r="AL6" s="38">
        <f t="shared" si="1"/>
        <v>1.1499999999999999</v>
      </c>
      <c r="AM6" s="39"/>
      <c r="AN6" s="38">
        <f t="shared" si="2"/>
        <v>0</v>
      </c>
      <c r="AO6" s="39"/>
      <c r="AP6" s="38">
        <f t="shared" si="3"/>
        <v>0</v>
      </c>
      <c r="AQ6" s="39"/>
      <c r="AR6" s="38">
        <f t="shared" si="12"/>
        <v>0</v>
      </c>
      <c r="AS6" s="54" t="s">
        <v>70</v>
      </c>
      <c r="AT6" s="55">
        <v>4.3999999999999997E-2</v>
      </c>
      <c r="AU6" s="38">
        <f t="shared" si="4"/>
        <v>1.27</v>
      </c>
      <c r="AV6" s="38"/>
      <c r="AW6" s="39"/>
      <c r="AX6" s="38">
        <f t="shared" si="13"/>
        <v>0</v>
      </c>
      <c r="AY6" s="38"/>
      <c r="AZ6" s="39"/>
      <c r="BA6" s="38">
        <f t="shared" si="14"/>
        <v>0</v>
      </c>
      <c r="BB6" s="38">
        <f t="shared" si="5"/>
        <v>2.42</v>
      </c>
      <c r="BC6" s="38">
        <f t="shared" si="6"/>
        <v>23.34</v>
      </c>
      <c r="BD6" s="40">
        <f t="shared" si="7"/>
        <v>0.18820000000000001</v>
      </c>
      <c r="BE6" s="57">
        <v>28.75</v>
      </c>
      <c r="BF6" s="10">
        <v>55</v>
      </c>
      <c r="BG6" s="40">
        <f t="shared" si="15"/>
        <v>0.4773</v>
      </c>
      <c r="BH6" s="57">
        <v>28.75</v>
      </c>
      <c r="BI6" s="9">
        <v>0</v>
      </c>
      <c r="BJ6" s="38">
        <f>IF(ISERROR(BC6*BI6),"",BC6*BI6)</f>
        <v>0</v>
      </c>
      <c r="BK6" s="38">
        <f>IF(ISERROR(BE6*BI6),"",BE6*BI6)</f>
        <v>0</v>
      </c>
    </row>
    <row r="7" spans="1:63" ht="44.25" customHeight="1">
      <c r="A7" s="32">
        <v>6</v>
      </c>
      <c r="B7" s="1"/>
      <c r="C7" s="1"/>
      <c r="D7" s="1" t="s">
        <v>5</v>
      </c>
      <c r="E7" s="60" t="s">
        <v>78</v>
      </c>
      <c r="F7" s="1" t="s">
        <v>4</v>
      </c>
      <c r="G7" s="54" t="s">
        <v>66</v>
      </c>
      <c r="H7" s="54" t="s">
        <v>71</v>
      </c>
      <c r="I7" s="54" t="s">
        <v>71</v>
      </c>
      <c r="J7" s="54" t="s">
        <v>73</v>
      </c>
      <c r="K7" s="53" t="s">
        <v>72</v>
      </c>
      <c r="L7" s="1" t="s">
        <v>75</v>
      </c>
      <c r="M7" s="54" t="s">
        <v>68</v>
      </c>
      <c r="N7" s="1"/>
      <c r="O7" s="61" t="s">
        <v>84</v>
      </c>
      <c r="P7" s="1"/>
      <c r="Q7" s="1" t="s">
        <v>62</v>
      </c>
      <c r="R7" s="33"/>
      <c r="S7" s="34">
        <v>7.7</v>
      </c>
      <c r="T7" s="35">
        <v>0</v>
      </c>
      <c r="U7" s="58">
        <v>17.68</v>
      </c>
      <c r="V7" s="10"/>
      <c r="W7" s="1" t="s">
        <v>3</v>
      </c>
      <c r="X7" s="47">
        <v>68</v>
      </c>
      <c r="Y7" s="47">
        <v>38.5</v>
      </c>
      <c r="Z7" s="47">
        <v>40</v>
      </c>
      <c r="AA7" s="34">
        <v>2</v>
      </c>
      <c r="AB7" s="9">
        <v>4</v>
      </c>
      <c r="AC7" s="51">
        <f t="shared" si="8"/>
        <v>0.105</v>
      </c>
      <c r="AD7" s="37">
        <f t="shared" si="9"/>
        <v>2476</v>
      </c>
      <c r="AE7" s="56">
        <v>3300</v>
      </c>
      <c r="AF7" s="38">
        <f t="shared" si="10"/>
        <v>1.33</v>
      </c>
      <c r="AG7" s="1" t="s">
        <v>69</v>
      </c>
      <c r="AH7" s="55">
        <f t="shared" si="11"/>
        <v>0.214</v>
      </c>
      <c r="AI7" s="38">
        <f t="shared" si="16"/>
        <v>3.78</v>
      </c>
      <c r="AJ7" s="38">
        <f t="shared" si="0"/>
        <v>22.79</v>
      </c>
      <c r="AK7" s="39">
        <v>0.04</v>
      </c>
      <c r="AL7" s="38">
        <f t="shared" si="1"/>
        <v>1.25</v>
      </c>
      <c r="AM7" s="39"/>
      <c r="AN7" s="38">
        <f t="shared" si="2"/>
        <v>0</v>
      </c>
      <c r="AO7" s="39"/>
      <c r="AP7" s="38">
        <f t="shared" si="3"/>
        <v>0</v>
      </c>
      <c r="AQ7" s="39"/>
      <c r="AR7" s="38">
        <f t="shared" si="12"/>
        <v>0</v>
      </c>
      <c r="AS7" s="54" t="s">
        <v>70</v>
      </c>
      <c r="AT7" s="55">
        <v>4.3999999999999997E-2</v>
      </c>
      <c r="AU7" s="38">
        <f t="shared" si="4"/>
        <v>1.38</v>
      </c>
      <c r="AV7" s="38"/>
      <c r="AW7" s="39"/>
      <c r="AX7" s="38">
        <f t="shared" si="13"/>
        <v>0</v>
      </c>
      <c r="AY7" s="38"/>
      <c r="AZ7" s="39"/>
      <c r="BA7" s="38">
        <f t="shared" si="14"/>
        <v>0</v>
      </c>
      <c r="BB7" s="38">
        <f t="shared" si="5"/>
        <v>2.63</v>
      </c>
      <c r="BC7" s="38">
        <f t="shared" si="6"/>
        <v>25.42</v>
      </c>
      <c r="BD7" s="40">
        <f t="shared" si="7"/>
        <v>0.18729999999999999</v>
      </c>
      <c r="BE7" s="57">
        <v>31.28</v>
      </c>
      <c r="BF7" s="10">
        <v>60</v>
      </c>
      <c r="BG7" s="40">
        <f t="shared" si="15"/>
        <v>0.47870000000000001</v>
      </c>
      <c r="BH7" s="57">
        <v>31.28</v>
      </c>
      <c r="BI7" s="9">
        <v>0</v>
      </c>
      <c r="BJ7" s="38">
        <f>IF(ISERROR(BC7*BI7),"",BC7*BI7)</f>
        <v>0</v>
      </c>
      <c r="BK7" s="38">
        <f>IF(ISERROR(BE7*BI7),"",BE7*BI7)</f>
        <v>0</v>
      </c>
    </row>
    <row r="8" spans="1:63" ht="44.25" customHeight="1">
      <c r="A8" s="32">
        <v>7</v>
      </c>
      <c r="B8" s="1"/>
      <c r="C8" s="1"/>
      <c r="D8" s="1" t="s">
        <v>5</v>
      </c>
      <c r="E8" s="60" t="s">
        <v>78</v>
      </c>
      <c r="F8" s="1" t="s">
        <v>4</v>
      </c>
      <c r="G8" s="54" t="s">
        <v>66</v>
      </c>
      <c r="H8" s="54" t="s">
        <v>71</v>
      </c>
      <c r="I8" s="54" t="s">
        <v>71</v>
      </c>
      <c r="J8" s="54" t="s">
        <v>73</v>
      </c>
      <c r="K8" s="53" t="s">
        <v>72</v>
      </c>
      <c r="L8" s="1" t="s">
        <v>76</v>
      </c>
      <c r="M8" s="54" t="s">
        <v>68</v>
      </c>
      <c r="N8" s="1"/>
      <c r="O8" s="61" t="s">
        <v>85</v>
      </c>
      <c r="P8" s="1"/>
      <c r="Q8" s="1" t="s">
        <v>62</v>
      </c>
      <c r="R8" s="33"/>
      <c r="S8" s="34">
        <v>7.7</v>
      </c>
      <c r="T8" s="35">
        <v>0</v>
      </c>
      <c r="U8" s="58">
        <v>26.48</v>
      </c>
      <c r="V8" s="10">
        <v>26</v>
      </c>
      <c r="W8" s="1" t="s">
        <v>3</v>
      </c>
      <c r="X8" s="47">
        <v>68</v>
      </c>
      <c r="Y8" s="47">
        <v>44</v>
      </c>
      <c r="Z8" s="47">
        <v>40</v>
      </c>
      <c r="AA8" s="34">
        <v>2</v>
      </c>
      <c r="AB8" s="36">
        <v>4</v>
      </c>
      <c r="AC8" s="51">
        <f t="shared" si="8"/>
        <v>0.12</v>
      </c>
      <c r="AD8" s="37">
        <f t="shared" si="9"/>
        <v>2167</v>
      </c>
      <c r="AE8" s="56">
        <v>3300</v>
      </c>
      <c r="AF8" s="38">
        <f t="shared" si="10"/>
        <v>1.52</v>
      </c>
      <c r="AG8" s="1" t="s">
        <v>69</v>
      </c>
      <c r="AH8" s="55">
        <f t="shared" si="11"/>
        <v>0.214</v>
      </c>
      <c r="AI8" s="38">
        <f t="shared" si="16"/>
        <v>5.67</v>
      </c>
      <c r="AJ8" s="38">
        <f t="shared" si="0"/>
        <v>33.67</v>
      </c>
      <c r="AK8" s="39">
        <v>0.04</v>
      </c>
      <c r="AL8" s="38">
        <f t="shared" si="1"/>
        <v>1.85</v>
      </c>
      <c r="AM8" s="39"/>
      <c r="AN8" s="38">
        <f t="shared" si="2"/>
        <v>0</v>
      </c>
      <c r="AO8" s="39"/>
      <c r="AP8" s="38">
        <f t="shared" si="3"/>
        <v>0</v>
      </c>
      <c r="AQ8" s="39"/>
      <c r="AR8" s="38">
        <f t="shared" si="12"/>
        <v>0</v>
      </c>
      <c r="AS8" s="54" t="s">
        <v>70</v>
      </c>
      <c r="AT8" s="55">
        <v>4.3999999999999997E-2</v>
      </c>
      <c r="AU8" s="38">
        <f t="shared" si="4"/>
        <v>2.0299999999999998</v>
      </c>
      <c r="AV8" s="38"/>
      <c r="AW8" s="39"/>
      <c r="AX8" s="38">
        <f t="shared" si="13"/>
        <v>0</v>
      </c>
      <c r="AY8" s="38"/>
      <c r="AZ8" s="39"/>
      <c r="BA8" s="38">
        <f t="shared" si="14"/>
        <v>0</v>
      </c>
      <c r="BB8" s="38">
        <f t="shared" si="5"/>
        <v>3.88</v>
      </c>
      <c r="BC8" s="38">
        <f t="shared" si="6"/>
        <v>37.549999999999997</v>
      </c>
      <c r="BD8" s="40">
        <f t="shared" si="7"/>
        <v>0.18779999999999999</v>
      </c>
      <c r="BE8" s="57">
        <v>46.23</v>
      </c>
      <c r="BF8" s="10">
        <v>90</v>
      </c>
      <c r="BG8" s="40">
        <f t="shared" si="15"/>
        <v>0.48630000000000001</v>
      </c>
      <c r="BH8" s="57">
        <v>46.23</v>
      </c>
      <c r="BI8" s="9">
        <v>600</v>
      </c>
      <c r="BJ8" s="38">
        <f>IF(ISERROR(BC8*BI8),"",BC8*BI8)</f>
        <v>22530</v>
      </c>
      <c r="BK8" s="38">
        <f>IF(ISERROR(BE8*BI8),"",BE8*BI8)</f>
        <v>27738</v>
      </c>
    </row>
    <row r="9" spans="1:63" ht="44.25" customHeight="1">
      <c r="A9" s="32">
        <v>8</v>
      </c>
      <c r="B9" s="1"/>
      <c r="C9" s="1"/>
      <c r="D9" s="1" t="s">
        <v>5</v>
      </c>
      <c r="E9" s="60" t="s">
        <v>78</v>
      </c>
      <c r="F9" s="1" t="s">
        <v>4</v>
      </c>
      <c r="G9" s="54" t="s">
        <v>66</v>
      </c>
      <c r="H9" s="54" t="s">
        <v>71</v>
      </c>
      <c r="I9" s="54" t="s">
        <v>71</v>
      </c>
      <c r="J9" s="54" t="s">
        <v>73</v>
      </c>
      <c r="K9" s="53" t="s">
        <v>72</v>
      </c>
      <c r="L9" s="1" t="s">
        <v>77</v>
      </c>
      <c r="M9" s="54" t="s">
        <v>68</v>
      </c>
      <c r="N9" s="1"/>
      <c r="O9" s="61" t="s">
        <v>86</v>
      </c>
      <c r="P9" s="1"/>
      <c r="Q9" s="1" t="s">
        <v>62</v>
      </c>
      <c r="R9" s="33"/>
      <c r="S9" s="34">
        <v>7.7</v>
      </c>
      <c r="T9" s="35">
        <v>0</v>
      </c>
      <c r="U9" s="58">
        <v>28.56</v>
      </c>
      <c r="V9" s="10">
        <v>28</v>
      </c>
      <c r="W9" s="1" t="s">
        <v>3</v>
      </c>
      <c r="X9" s="47">
        <v>68</v>
      </c>
      <c r="Y9" s="47">
        <v>50.5</v>
      </c>
      <c r="Z9" s="47">
        <v>40</v>
      </c>
      <c r="AA9" s="34">
        <v>2</v>
      </c>
      <c r="AB9" s="9">
        <v>4</v>
      </c>
      <c r="AC9" s="51">
        <f t="shared" si="8"/>
        <v>0.13700000000000001</v>
      </c>
      <c r="AD9" s="37">
        <f t="shared" si="9"/>
        <v>1898</v>
      </c>
      <c r="AE9" s="56">
        <v>3300</v>
      </c>
      <c r="AF9" s="38">
        <f t="shared" si="10"/>
        <v>1.74</v>
      </c>
      <c r="AG9" s="1" t="s">
        <v>69</v>
      </c>
      <c r="AH9" s="55">
        <f t="shared" si="11"/>
        <v>0.214</v>
      </c>
      <c r="AI9" s="38">
        <f t="shared" si="16"/>
        <v>6.11</v>
      </c>
      <c r="AJ9" s="38">
        <f t="shared" si="0"/>
        <v>36.409999999999997</v>
      </c>
      <c r="AK9" s="39">
        <v>0.04</v>
      </c>
      <c r="AL9" s="38">
        <f t="shared" si="1"/>
        <v>2.0099999999999998</v>
      </c>
      <c r="AM9" s="39"/>
      <c r="AN9" s="38">
        <f t="shared" si="2"/>
        <v>0</v>
      </c>
      <c r="AO9" s="39"/>
      <c r="AP9" s="38">
        <f t="shared" si="3"/>
        <v>0</v>
      </c>
      <c r="AQ9" s="39"/>
      <c r="AR9" s="38">
        <f t="shared" si="12"/>
        <v>0</v>
      </c>
      <c r="AS9" s="54" t="s">
        <v>70</v>
      </c>
      <c r="AT9" s="55">
        <v>4.3999999999999997E-2</v>
      </c>
      <c r="AU9" s="38">
        <f t="shared" si="4"/>
        <v>2.21</v>
      </c>
      <c r="AV9" s="38"/>
      <c r="AW9" s="39"/>
      <c r="AX9" s="38">
        <f t="shared" si="13"/>
        <v>0</v>
      </c>
      <c r="AY9" s="38"/>
      <c r="AZ9" s="39"/>
      <c r="BA9" s="38">
        <f t="shared" si="14"/>
        <v>0</v>
      </c>
      <c r="BB9" s="38">
        <f t="shared" si="5"/>
        <v>4.22</v>
      </c>
      <c r="BC9" s="38">
        <f t="shared" si="6"/>
        <v>40.630000000000003</v>
      </c>
      <c r="BD9" s="40">
        <f t="shared" si="7"/>
        <v>0.18970000000000001</v>
      </c>
      <c r="BE9" s="57">
        <v>50.14</v>
      </c>
      <c r="BF9" s="10">
        <v>100</v>
      </c>
      <c r="BG9" s="40">
        <f t="shared" si="15"/>
        <v>0.49859999999999999</v>
      </c>
      <c r="BH9" s="57">
        <v>50.14</v>
      </c>
      <c r="BI9" s="9">
        <v>400</v>
      </c>
      <c r="BJ9" s="38">
        <f>IF(ISERROR(BC9*BI9),"",BC9*BI9)</f>
        <v>16252</v>
      </c>
      <c r="BK9" s="38">
        <f>IF(ISERROR(BE9*BI9),"",BE9*BI9)</f>
        <v>20056</v>
      </c>
    </row>
  </sheetData>
  <sheetProtection insertRows="0" deleteRows="0" sort="0"/>
  <protectedRanges>
    <protectedRange sqref="A2:D9 F2:J9 BF2:BG9 AQ1:AR1 AV1 AY1 L2:N9 L10:BA169 P2:BD9 A10:J169 BI2:BI9" name="Range1"/>
    <protectedRange sqref="K2:K174" name="Range1_1"/>
  </protectedRanges>
  <phoneticPr fontId="6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8421AC4-1A6B-4E07-834C-8AF6D0E92497}">
          <x14:formula1>
            <xm:f>#REF!</xm:f>
          </x14:formula1>
          <xm:sqref>D2:D9</xm:sqref>
        </x14:dataValidation>
        <x14:dataValidation type="list" allowBlank="1" showInputMessage="1" showErrorMessage="1" xr:uid="{C485FEDA-ECD3-4962-A021-161D11B4C4E8}">
          <x14:formula1>
            <xm:f>#REF!</xm:f>
          </x14:formula1>
          <xm:sqref>W2:W9</xm:sqref>
        </x14:dataValidation>
        <x14:dataValidation type="list" allowBlank="1" showInputMessage="1" showErrorMessage="1" xr:uid="{F10C304B-6476-4A91-B62D-192B8AF01577}">
          <x14:formula1>
            <xm:f>#REF!</xm:f>
          </x14:formula1>
          <xm:sqref>Q2:Q9</xm:sqref>
        </x14:dataValidation>
        <x14:dataValidation type="list" allowBlank="1" showInputMessage="1" showErrorMessage="1" xr:uid="{77C09F6C-C4A2-4718-98B9-1560C8572497}">
          <x14:formula1>
            <xm:f>#REF!</xm:f>
          </x14:formula1>
          <xm:sqref>F2:F9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2026-06-02T02:40:23Z</dcterms:modified>
</cp:coreProperties>
</file>