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6" i="1" l="1"/>
  <c r="BD26" i="1"/>
  <c r="BC26" i="1"/>
  <c r="AY26" i="1"/>
  <c r="AS26" i="1"/>
  <c r="AP26" i="1"/>
  <c r="AN26" i="1"/>
  <c r="AK26" i="1"/>
  <c r="AD26" i="1"/>
  <c r="AF26" i="1" s="1"/>
  <c r="AH26" i="1" s="1"/>
  <c r="BE25" i="1"/>
  <c r="BD25" i="1"/>
  <c r="BC25" i="1"/>
  <c r="AY25" i="1"/>
  <c r="AS25" i="1"/>
  <c r="AP25" i="1"/>
  <c r="AN25" i="1"/>
  <c r="AK25" i="1"/>
  <c r="AD25" i="1"/>
  <c r="AF25" i="1" s="1"/>
  <c r="AH25" i="1" s="1"/>
  <c r="BE24" i="1"/>
  <c r="BD24" i="1"/>
  <c r="BC24" i="1"/>
  <c r="AY24" i="1"/>
  <c r="AS24" i="1"/>
  <c r="AP24" i="1"/>
  <c r="AN24" i="1"/>
  <c r="AK24" i="1"/>
  <c r="AD24" i="1"/>
  <c r="AF24" i="1" s="1"/>
  <c r="AH24" i="1" s="1"/>
  <c r="BE23" i="1"/>
  <c r="BD23" i="1"/>
  <c r="BC23" i="1"/>
  <c r="AY23" i="1"/>
  <c r="AS23" i="1"/>
  <c r="AP23" i="1"/>
  <c r="AN23" i="1"/>
  <c r="AK23" i="1"/>
  <c r="AD23" i="1"/>
  <c r="AF23" i="1" s="1"/>
  <c r="AH23" i="1" s="1"/>
  <c r="BE22" i="1"/>
  <c r="BD22" i="1"/>
  <c r="BC22" i="1"/>
  <c r="AY22" i="1"/>
  <c r="AS22" i="1"/>
  <c r="AP22" i="1"/>
  <c r="AN22" i="1"/>
  <c r="AK22" i="1"/>
  <c r="AD22" i="1"/>
  <c r="AF22" i="1" s="1"/>
  <c r="AH22" i="1" s="1"/>
  <c r="BE21" i="1"/>
  <c r="BD21" i="1"/>
  <c r="BC21" i="1"/>
  <c r="AY21" i="1"/>
  <c r="AS21" i="1"/>
  <c r="AP21" i="1"/>
  <c r="AN21" i="1"/>
  <c r="AK21" i="1"/>
  <c r="AD21" i="1"/>
  <c r="AF21" i="1" s="1"/>
  <c r="AH21" i="1" s="1"/>
  <c r="BE20" i="1"/>
  <c r="BD20" i="1"/>
  <c r="BC20" i="1"/>
  <c r="AY20" i="1"/>
  <c r="AS20" i="1"/>
  <c r="AP20" i="1"/>
  <c r="AN20" i="1"/>
  <c r="AK20" i="1"/>
  <c r="AD20" i="1"/>
  <c r="AF20" i="1" s="1"/>
  <c r="AH20" i="1" s="1"/>
  <c r="BE19" i="1"/>
  <c r="BD19" i="1"/>
  <c r="BC19" i="1"/>
  <c r="AY19" i="1"/>
  <c r="AS19" i="1"/>
  <c r="AP19" i="1"/>
  <c r="AN19" i="1"/>
  <c r="AK19" i="1"/>
  <c r="AD19" i="1"/>
  <c r="AF19" i="1" s="1"/>
  <c r="AH19" i="1" s="1"/>
  <c r="BE18" i="1"/>
  <c r="BD18" i="1"/>
  <c r="BC18" i="1"/>
  <c r="AY18" i="1"/>
  <c r="AS18" i="1"/>
  <c r="AP18" i="1"/>
  <c r="AN18" i="1"/>
  <c r="AK18" i="1"/>
  <c r="AD18" i="1"/>
  <c r="AF18" i="1" s="1"/>
  <c r="AH18" i="1" s="1"/>
  <c r="BE17" i="1"/>
  <c r="BD17" i="1"/>
  <c r="BC17" i="1"/>
  <c r="AY17" i="1"/>
  <c r="AS17" i="1"/>
  <c r="AP17" i="1"/>
  <c r="AN17" i="1"/>
  <c r="AK17" i="1"/>
  <c r="AD17" i="1"/>
  <c r="AF17" i="1" s="1"/>
  <c r="AH17" i="1" s="1"/>
  <c r="BE16" i="1"/>
  <c r="BD16" i="1"/>
  <c r="BC16" i="1"/>
  <c r="AY16" i="1"/>
  <c r="AS16" i="1"/>
  <c r="AP16" i="1"/>
  <c r="AN16" i="1"/>
  <c r="AK16" i="1"/>
  <c r="AD16" i="1"/>
  <c r="AF16" i="1" s="1"/>
  <c r="AH16" i="1" s="1"/>
  <c r="BE15" i="1"/>
  <c r="BD15" i="1"/>
  <c r="BC15" i="1"/>
  <c r="AY15" i="1"/>
  <c r="AS15" i="1"/>
  <c r="AP15" i="1"/>
  <c r="AN15" i="1"/>
  <c r="AK15" i="1"/>
  <c r="AD15" i="1"/>
  <c r="AF15" i="1" s="1"/>
  <c r="AH15" i="1" s="1"/>
  <c r="BE14" i="1"/>
  <c r="BD14" i="1"/>
  <c r="BC14" i="1"/>
  <c r="AY14" i="1"/>
  <c r="AS14" i="1"/>
  <c r="AP14" i="1"/>
  <c r="AN14" i="1"/>
  <c r="AK14" i="1"/>
  <c r="AD14" i="1"/>
  <c r="AF14" i="1" s="1"/>
  <c r="AH14" i="1" s="1"/>
  <c r="BE13" i="1"/>
  <c r="BD13" i="1"/>
  <c r="BC13" i="1"/>
  <c r="AY13" i="1"/>
  <c r="AS13" i="1"/>
  <c r="AP13" i="1"/>
  <c r="AN13" i="1"/>
  <c r="AK13" i="1"/>
  <c r="AD13" i="1"/>
  <c r="AF13" i="1" s="1"/>
  <c r="AH13" i="1" s="1"/>
  <c r="BE12" i="1"/>
  <c r="BD12" i="1"/>
  <c r="BC12" i="1"/>
  <c r="AY12" i="1"/>
  <c r="AS12" i="1"/>
  <c r="AP12" i="1"/>
  <c r="AN12" i="1"/>
  <c r="AK12" i="1"/>
  <c r="AD12" i="1"/>
  <c r="AF12" i="1" s="1"/>
  <c r="AH12" i="1" s="1"/>
  <c r="BE11" i="1"/>
  <c r="BD11" i="1"/>
  <c r="BC11" i="1"/>
  <c r="AY11" i="1"/>
  <c r="AS11" i="1"/>
  <c r="AP11" i="1"/>
  <c r="AN11" i="1"/>
  <c r="AK11" i="1"/>
  <c r="AD11" i="1"/>
  <c r="AF11" i="1" s="1"/>
  <c r="AH11" i="1" s="1"/>
  <c r="BE10" i="1"/>
  <c r="BD10" i="1"/>
  <c r="BC10" i="1"/>
  <c r="AY10" i="1"/>
  <c r="AS10" i="1"/>
  <c r="AP10" i="1"/>
  <c r="AN10" i="1"/>
  <c r="AK10" i="1"/>
  <c r="AD10" i="1"/>
  <c r="AF10" i="1" s="1"/>
  <c r="AH10" i="1" s="1"/>
  <c r="BE9" i="1"/>
  <c r="BD9" i="1"/>
  <c r="BC9" i="1"/>
  <c r="AY9" i="1"/>
  <c r="AS9" i="1"/>
  <c r="AP9" i="1"/>
  <c r="AN9" i="1"/>
  <c r="AK9" i="1"/>
  <c r="AD9" i="1"/>
  <c r="AF9" i="1" s="1"/>
  <c r="AH9" i="1" s="1"/>
  <c r="BE8" i="1"/>
  <c r="BD8" i="1"/>
  <c r="BC8" i="1"/>
  <c r="AY8" i="1"/>
  <c r="AS8" i="1"/>
  <c r="AP8" i="1"/>
  <c r="AN8" i="1"/>
  <c r="AK8" i="1"/>
  <c r="AD8" i="1"/>
  <c r="AF8" i="1" s="1"/>
  <c r="AH8" i="1" s="1"/>
  <c r="BE7" i="1"/>
  <c r="BD7" i="1"/>
  <c r="BC7" i="1"/>
  <c r="AY7" i="1"/>
  <c r="AS7" i="1"/>
  <c r="AP7" i="1"/>
  <c r="AN7" i="1"/>
  <c r="AK7" i="1"/>
  <c r="AD7" i="1"/>
  <c r="AF7" i="1" s="1"/>
  <c r="AH7" i="1" s="1"/>
  <c r="BE6" i="1"/>
  <c r="BD6" i="1"/>
  <c r="BC6" i="1"/>
  <c r="AY6" i="1"/>
  <c r="AS6" i="1"/>
  <c r="AP6" i="1"/>
  <c r="AN6" i="1"/>
  <c r="AK6" i="1"/>
  <c r="AD6" i="1"/>
  <c r="AF6" i="1" s="1"/>
  <c r="AH6" i="1" s="1"/>
  <c r="BE5" i="1"/>
  <c r="BD5" i="1"/>
  <c r="BC5" i="1"/>
  <c r="AY5" i="1"/>
  <c r="AS5" i="1"/>
  <c r="AP5" i="1"/>
  <c r="AN5" i="1"/>
  <c r="AK5" i="1"/>
  <c r="AD5" i="1"/>
  <c r="AF5" i="1" s="1"/>
  <c r="AH5" i="1" s="1"/>
  <c r="BE4" i="1"/>
  <c r="BD4" i="1"/>
  <c r="BC4" i="1"/>
  <c r="AY4" i="1"/>
  <c r="AS4" i="1"/>
  <c r="AP4" i="1"/>
  <c r="AN4" i="1"/>
  <c r="AK4" i="1"/>
  <c r="AD4" i="1"/>
  <c r="AF4" i="1" s="1"/>
  <c r="AH4" i="1" s="1"/>
  <c r="BE3" i="1"/>
  <c r="BD3" i="1"/>
  <c r="BC3" i="1"/>
  <c r="AY3" i="1"/>
  <c r="AS3" i="1"/>
  <c r="AP3" i="1"/>
  <c r="AN3" i="1"/>
  <c r="AK3" i="1"/>
  <c r="AD3" i="1"/>
  <c r="AF3" i="1" s="1"/>
  <c r="AH3" i="1" s="1"/>
  <c r="BE2" i="1"/>
  <c r="BD2" i="1"/>
  <c r="BC2" i="1"/>
  <c r="AY2" i="1"/>
  <c r="AS2" i="1"/>
  <c r="AP2" i="1"/>
  <c r="AN2" i="1"/>
  <c r="AK2" i="1"/>
  <c r="AD2" i="1"/>
  <c r="AF2" i="1" s="1"/>
  <c r="AH2" i="1" s="1"/>
  <c r="AL14" i="1" l="1"/>
  <c r="AL25" i="1"/>
  <c r="AL5" i="1"/>
  <c r="AL9" i="1"/>
  <c r="AT10" i="1"/>
  <c r="AL12" i="1"/>
  <c r="AL16" i="1"/>
  <c r="AL17" i="1"/>
  <c r="AL20" i="1"/>
  <c r="AL23" i="1"/>
  <c r="AL2" i="1"/>
  <c r="AL6" i="1"/>
  <c r="AT18" i="1"/>
  <c r="AL21" i="1"/>
  <c r="AT22" i="1"/>
  <c r="AL26" i="1"/>
  <c r="AL7" i="1"/>
  <c r="AT8" i="1"/>
  <c r="AL11" i="1"/>
  <c r="AT15" i="1"/>
  <c r="AT17" i="1"/>
  <c r="AL18" i="1"/>
  <c r="AU18" i="1" s="1"/>
  <c r="AV18" i="1" s="1"/>
  <c r="AT20" i="1"/>
  <c r="AL4" i="1"/>
  <c r="AL22" i="1"/>
  <c r="AL24" i="1"/>
  <c r="AT5" i="1"/>
  <c r="AT7" i="1"/>
  <c r="AL10" i="1"/>
  <c r="AU10" i="1" s="1"/>
  <c r="AV10" i="1" s="1"/>
  <c r="AT12" i="1"/>
  <c r="AL15" i="1"/>
  <c r="AT16" i="1"/>
  <c r="AU16" i="1" s="1"/>
  <c r="AT19" i="1"/>
  <c r="AT13" i="1"/>
  <c r="AT21" i="1"/>
  <c r="AU21" i="1" s="1"/>
  <c r="AT2" i="1"/>
  <c r="AL3" i="1"/>
  <c r="AT6" i="1"/>
  <c r="AL8" i="1"/>
  <c r="AT9" i="1"/>
  <c r="AU9" i="1" s="1"/>
  <c r="AL13" i="1"/>
  <c r="AT14" i="1"/>
  <c r="AL19" i="1"/>
  <c r="AU19" i="1" s="1"/>
  <c r="AV19" i="1" s="1"/>
  <c r="AT23" i="1"/>
  <c r="AT24" i="1"/>
  <c r="AU24" i="1" s="1"/>
  <c r="AT26" i="1"/>
  <c r="AT3" i="1"/>
  <c r="AU3" i="1" s="1"/>
  <c r="AT4" i="1"/>
  <c r="AT11" i="1"/>
  <c r="AT25" i="1"/>
  <c r="AU20" i="1" l="1"/>
  <c r="BB10" i="1"/>
  <c r="AU5" i="1"/>
  <c r="AU11" i="1"/>
  <c r="AU25" i="1"/>
  <c r="AU22" i="1"/>
  <c r="BB22" i="1" s="1"/>
  <c r="AU14" i="1"/>
  <c r="BB14" i="1" s="1"/>
  <c r="AU15" i="1"/>
  <c r="AU23" i="1"/>
  <c r="BB23" i="1" s="1"/>
  <c r="AU2" i="1"/>
  <c r="AV2" i="1" s="1"/>
  <c r="AU12" i="1"/>
  <c r="BB18" i="1"/>
  <c r="AU26" i="1"/>
  <c r="BB26" i="1" s="1"/>
  <c r="AU8" i="1"/>
  <c r="AU17" i="1"/>
  <c r="AU7" i="1"/>
  <c r="AV7" i="1" s="1"/>
  <c r="AV20" i="1"/>
  <c r="BB20" i="1"/>
  <c r="AV16" i="1"/>
  <c r="BB16" i="1"/>
  <c r="BB17" i="1"/>
  <c r="AV17" i="1"/>
  <c r="AU4" i="1"/>
  <c r="BB19" i="1"/>
  <c r="AU6" i="1"/>
  <c r="AV6" i="1" s="1"/>
  <c r="AV26" i="1"/>
  <c r="AV21" i="1"/>
  <c r="BB21" i="1"/>
  <c r="BB12" i="1"/>
  <c r="AV12" i="1"/>
  <c r="AV5" i="1"/>
  <c r="BB5" i="1"/>
  <c r="BB24" i="1"/>
  <c r="AV24" i="1"/>
  <c r="BB9" i="1"/>
  <c r="AV9" i="1"/>
  <c r="AU13" i="1"/>
  <c r="BB25" i="1"/>
  <c r="AV25" i="1"/>
  <c r="BB11" i="1"/>
  <c r="AV11" i="1"/>
  <c r="BB3" i="1"/>
  <c r="AV3" i="1"/>
  <c r="BB4" i="1"/>
  <c r="AV4" i="1"/>
  <c r="AV14" i="1"/>
  <c r="AV15" i="1"/>
  <c r="BB15" i="1"/>
  <c r="AV22" i="1" l="1"/>
  <c r="BB2" i="1"/>
  <c r="AV23" i="1"/>
  <c r="BB7" i="1"/>
  <c r="AV8" i="1"/>
  <c r="BB8" i="1"/>
  <c r="BB6" i="1"/>
  <c r="AV13" i="1"/>
  <c r="BB13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<sst xmlns="http://schemas.openxmlformats.org/spreadsheetml/2006/main" count="487" uniqueCount="130">
  <si>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</si>
  <si>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</si>
  <si>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</si>
  <si>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</si>
  <si>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</si>
  <si>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</si>
  <si>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</si>
  <si>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</si>
  <si>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</si>
  <si>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</si>
  <si>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</si>
  <si>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</si>
  <si>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</si>
  <si>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</si>
  <si>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</si>
  <si>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</si>
  <si>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</si>
  <si>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</si>
  <si>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</si>
  <si>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</si>
  <si>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</si>
  <si>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</si>
  <si>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</si>
  <si>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</si>
  <si>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</si>
  <si>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</si>
  <si>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</si>
  <si>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</si>
  <si>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</si>
  <si>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</si>
  <si>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</si>
  <si>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</si>
  <si>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</si>
  <si>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</si>
  <si>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</si>
  <si>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</si>
  <si>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</si>
  <si>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</si>
  <si>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</si>
  <si>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</si>
  <si>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</si>
  <si>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</si>
  <si>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</si>
  <si>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</si>
  <si>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</si>
  <si>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</si>
  <si>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</si>
  <si>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</si>
  <si>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</si>
  <si>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</si>
  <si>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</si>
  <si>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</si>
  <si>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</si>
  <si>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</si>
  <si>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</si>
  <si>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</si>
  <si>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</si>
  <si>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</si>
  <si>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</si>
  <si>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</si>
  <si>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</si>
  <si>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</si>
  <si>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</si>
  <si>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</si>
  <si>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Bath Accessories</t>
  </si>
  <si>
    <t>Carol</t>
  </si>
  <si>
    <t>Resin Lotion pump</t>
    <phoneticPr fontId="2" type="noConversion"/>
  </si>
  <si>
    <t>Lotion pump</t>
  </si>
  <si>
    <t>Resin</t>
    <phoneticPr fontId="2" type="noConversion"/>
  </si>
  <si>
    <t>White pearlized</t>
  </si>
  <si>
    <t>LA71-0667</t>
    <phoneticPr fontId="9" type="noConversion"/>
  </si>
  <si>
    <t>Piece</t>
  </si>
  <si>
    <r>
      <rPr>
        <sz val="11"/>
        <rFont val="Calibri"/>
        <family val="2"/>
      </rPr>
      <t>3 pcs LP+2 pcs TBH+1 pc TUM+1 pc SD +1 box hooks</t>
    </r>
    <r>
      <rPr>
        <sz val="11"/>
        <rFont val="Noto Sans CJK SC"/>
        <family val="2"/>
      </rPr>
      <t>，</t>
    </r>
    <r>
      <rPr>
        <sz val="11"/>
        <rFont val="Calibri"/>
        <family val="2"/>
      </rPr>
      <t>mix into one carton</t>
    </r>
  </si>
  <si>
    <t>8424.89.9000</t>
  </si>
  <si>
    <t>Yantian,China</t>
  </si>
  <si>
    <t>China</t>
  </si>
  <si>
    <t>S-DGJY</t>
  </si>
  <si>
    <t>Resin Toothbrush holder</t>
    <phoneticPr fontId="2" type="noConversion"/>
  </si>
  <si>
    <t>Toothbrush holder</t>
  </si>
  <si>
    <t>Resin</t>
  </si>
  <si>
    <t>LA71-0668</t>
  </si>
  <si>
    <t>3924.10.4000</t>
  </si>
  <si>
    <t>Resin Tumbler</t>
    <phoneticPr fontId="2" type="noConversion"/>
  </si>
  <si>
    <t>Tumbler</t>
  </si>
  <si>
    <t>LA71-0669</t>
  </si>
  <si>
    <t>Resin Soap dish</t>
    <phoneticPr fontId="2" type="noConversion"/>
  </si>
  <si>
    <t>Soap dish</t>
  </si>
  <si>
    <t>LA71-0670</t>
  </si>
  <si>
    <t>Resin Hooks(12pcs)</t>
    <phoneticPr fontId="2" type="noConversion"/>
  </si>
  <si>
    <t>Hooks</t>
  </si>
  <si>
    <t>LA71-0671</t>
  </si>
  <si>
    <t>Martha Stewart Everyday</t>
  </si>
  <si>
    <t>Martha Stewart 5%</t>
  </si>
  <si>
    <t>Rosette</t>
  </si>
  <si>
    <t>Pink</t>
  </si>
  <si>
    <t>MTE71-0996</t>
  </si>
  <si>
    <t>Resin Toothbrush holder</t>
    <phoneticPr fontId="2" type="noConversion"/>
  </si>
  <si>
    <t>MTE71-0997</t>
  </si>
  <si>
    <t>Resin Tumbler</t>
    <phoneticPr fontId="2" type="noConversion"/>
  </si>
  <si>
    <t>MTE71-0998</t>
  </si>
  <si>
    <t>Resin Soap dish</t>
    <phoneticPr fontId="2" type="noConversion"/>
  </si>
  <si>
    <t>MTE71-0999</t>
  </si>
  <si>
    <t>MTE71-1000</t>
  </si>
  <si>
    <t>N Natori Studio</t>
  </si>
  <si>
    <t>N Natori Studio 5%</t>
  </si>
  <si>
    <t>Kiri</t>
  </si>
  <si>
    <t>Resin Lotion pump</t>
    <phoneticPr fontId="2" type="noConversion"/>
  </si>
  <si>
    <t>Taupe</t>
  </si>
  <si>
    <t>NS71-4217</t>
  </si>
  <si>
    <t>NS71-4218</t>
  </si>
  <si>
    <t>NS71-4219</t>
  </si>
  <si>
    <t>NS71-4220</t>
  </si>
  <si>
    <t>Resin Hooks(12pcs)</t>
    <phoneticPr fontId="2" type="noConversion"/>
  </si>
  <si>
    <t>NS71-4221</t>
  </si>
  <si>
    <t>Rosalie</t>
  </si>
  <si>
    <t>White</t>
  </si>
  <si>
    <t>LA71-0672</t>
    <phoneticPr fontId="2" type="noConversion"/>
  </si>
  <si>
    <t>LA71-0673</t>
  </si>
  <si>
    <t>LA71-0674</t>
  </si>
  <si>
    <t>LA71-0675</t>
  </si>
  <si>
    <t>LA71-0676</t>
  </si>
  <si>
    <t>Sora</t>
  </si>
  <si>
    <t>NS71-4222</t>
    <phoneticPr fontId="2" type="noConversion"/>
  </si>
  <si>
    <t>NS71-4223</t>
  </si>
  <si>
    <t>NS71-4224</t>
  </si>
  <si>
    <t>Resin Soap dish</t>
    <phoneticPr fontId="2" type="noConversion"/>
  </si>
  <si>
    <t>NS71-4225</t>
  </si>
  <si>
    <t>Resin Hooks(12pcs)</t>
    <phoneticPr fontId="2" type="noConversion"/>
  </si>
  <si>
    <t>NS71-4226</t>
  </si>
  <si>
    <t>Normal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</si>
</sst>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_(* #,##0_);_(* \(#,##0\);_(* \-??_);_(@_)"/>
    <numFmt numFmtId="183" formatCode="0.0_);[Red]\(0.0\)"/>
    <numFmt numFmtId="184" formatCode="0.0%"/>
    <numFmt numFmtId="185" formatCode="&quot;$&quot;#,##0.00"/>
    <numFmt numFmtId="186" formatCode="\$#,##0.00_);[Red]&quot;($&quot;#,##0.00\)"/>
  </numFmts>
  <fonts count="1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9"/>
      <name val="Calibri"/>
      <family val="2"/>
    </font>
    <font>
      <sz val="11"/>
      <name val="Noto Sans CJK SC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8" fontId="6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wrapText="1"/>
    </xf>
    <xf numFmtId="1" fontId="6" fillId="0" borderId="3" xfId="0" applyNumberFormat="1" applyFont="1" applyBorder="1" applyAlignment="1">
      <alignment wrapText="1"/>
    </xf>
    <xf numFmtId="176" fontId="6" fillId="0" borderId="3" xfId="0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6" fontId="6" fillId="4" borderId="3" xfId="0" applyNumberFormat="1" applyFont="1" applyFill="1" applyBorder="1" applyAlignment="1">
      <alignment wrapText="1"/>
    </xf>
    <xf numFmtId="176" fontId="7" fillId="0" borderId="3" xfId="0" applyNumberFormat="1" applyFont="1" applyBorder="1" applyAlignment="1">
      <alignment wrapText="1"/>
    </xf>
    <xf numFmtId="176" fontId="6" fillId="2" borderId="3" xfId="0" applyNumberFormat="1" applyFont="1" applyFill="1" applyBorder="1" applyAlignment="1">
      <alignment wrapText="1"/>
    </xf>
    <xf numFmtId="10" fontId="6" fillId="2" borderId="3" xfId="0" applyNumberFormat="1" applyFont="1" applyFill="1" applyBorder="1" applyAlignment="1">
      <alignment wrapText="1"/>
    </xf>
    <xf numFmtId="176" fontId="7" fillId="6" borderId="3" xfId="0" applyNumberFormat="1" applyFont="1" applyFill="1" applyBorder="1" applyAlignment="1">
      <alignment wrapText="1"/>
    </xf>
    <xf numFmtId="176" fontId="4" fillId="2" borderId="3" xfId="0" applyNumberFormat="1" applyFont="1" applyFill="1" applyBorder="1" applyAlignment="1">
      <alignment horizontal="center" wrapText="1"/>
    </xf>
    <xf numFmtId="176" fontId="7" fillId="2" borderId="1" xfId="0" applyNumberFormat="1" applyFont="1" applyFill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179" fontId="3" fillId="0" borderId="3" xfId="0" applyNumberFormat="1" applyFont="1" applyBorder="1"/>
    <xf numFmtId="0" fontId="1" fillId="0" borderId="3" xfId="0" applyFont="1" applyBorder="1"/>
    <xf numFmtId="0" fontId="3" fillId="0" borderId="3" xfId="0" applyFont="1" applyBorder="1"/>
    <xf numFmtId="180" fontId="0" fillId="0" borderId="3" xfId="0" applyNumberFormat="1" applyBorder="1"/>
    <xf numFmtId="0" fontId="0" fillId="0" borderId="3" xfId="0" applyBorder="1" applyAlignment="1">
      <alignment wrapText="1"/>
    </xf>
    <xf numFmtId="0" fontId="8" fillId="0" borderId="3" xfId="0" applyFont="1" applyFill="1" applyBorder="1"/>
    <xf numFmtId="49" fontId="0" fillId="0" borderId="3" xfId="0" applyNumberFormat="1" applyBorder="1"/>
    <xf numFmtId="181" fontId="0" fillId="7" borderId="1" xfId="0" applyNumberFormat="1" applyFill="1" applyBorder="1"/>
    <xf numFmtId="177" fontId="0" fillId="0" borderId="3" xfId="0" applyNumberFormat="1" applyBorder="1"/>
    <xf numFmtId="2" fontId="0" fillId="0" borderId="3" xfId="0" applyNumberFormat="1" applyBorder="1"/>
    <xf numFmtId="182" fontId="0" fillId="0" borderId="3" xfId="0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3" fontId="0" fillId="0" borderId="3" xfId="0" applyNumberFormat="1" applyBorder="1"/>
    <xf numFmtId="176" fontId="0" fillId="8" borderId="3" xfId="0" applyNumberFormat="1" applyFill="1" applyBorder="1"/>
    <xf numFmtId="183" fontId="0" fillId="0" borderId="3" xfId="0" applyNumberFormat="1" applyBorder="1"/>
    <xf numFmtId="184" fontId="0" fillId="0" borderId="3" xfId="0" applyNumberFormat="1" applyBorder="1"/>
    <xf numFmtId="10" fontId="0" fillId="0" borderId="3" xfId="0" applyNumberFormat="1" applyBorder="1"/>
    <xf numFmtId="176" fontId="0" fillId="0" borderId="3" xfId="0" applyNumberFormat="1" applyBorder="1"/>
    <xf numFmtId="10" fontId="0" fillId="8" borderId="3" xfId="0" applyNumberFormat="1" applyFill="1" applyBorder="1"/>
    <xf numFmtId="185" fontId="0" fillId="7" borderId="3" xfId="0" applyNumberFormat="1" applyFill="1" applyBorder="1" applyAlignment="1">
      <alignment horizontal="center" wrapText="1"/>
    </xf>
    <xf numFmtId="186" fontId="0" fillId="0" borderId="3" xfId="0" applyNumberFormat="1" applyBorder="1"/>
    <xf numFmtId="2" fontId="0" fillId="8" borderId="3" xfId="0" applyNumberFormat="1" applyFill="1" applyBorder="1"/>
    <xf numFmtId="186" fontId="0" fillId="7" borderId="3" xfId="0" applyNumberFormat="1" applyFill="1" applyBorder="1" applyAlignment="1">
      <alignment horizontal="center"/>
    </xf>
    <xf numFmtId="0" fontId="1" fillId="7" borderId="3" xfId="0" applyFont="1" applyFill="1" applyBorder="1" applyAlignment="1">
      <alignment wrapText="1"/>
    </xf>
    <xf numFmtId="0" fontId="8" fillId="9" borderId="3" xfId="0" applyFont="1" applyFill="1" applyBorder="1" applyAlignment="1">
      <alignment horizontal="left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532807</xdr:colOff>
      <xdr:row>6</xdr:row>
      <xdr:rowOff>0</xdr:rowOff>
    </xdr:from>
    <xdr:to>
      <xdr:col>77</xdr:col>
      <xdr:colOff>174701</xdr:colOff>
      <xdr:row>12</xdr:row>
      <xdr:rowOff>202493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1B479D3-FAB2-D8A0-EC1E-20C0132F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95207" y="3147645"/>
          <a:ext cx="8310991" cy="2313483"/>
        </a:xfrm>
        <a:prstGeom prst="rect">
          <a:avLst/>
        </a:prstGeom>
      </xdr:spPr>
    </xdr:pic>
    <xdr:clientData/>
  </xdr:twoCellAnchor>
  <xdr:twoCellAnchor editAs="oneCell">
    <xdr:from>
      <xdr:col>1</xdr:col>
      <xdr:colOff>102627</xdr:colOff>
      <xdr:row>1</xdr:row>
      <xdr:rowOff>243737</xdr:rowOff>
    </xdr:from>
    <xdr:to>
      <xdr:col>1</xdr:col>
      <xdr:colOff>1989140</xdr:colOff>
      <xdr:row>5</xdr:row>
      <xdr:rowOff>193053</xdr:rowOff>
    </xdr:to>
    <xdr:pic>
      <xdr:nvPicPr>
        <xdr:cNvPr id="3" name="Picture 8">
          <a:extLst>
            <a:ext uri="{FF2B5EF4-FFF2-40B4-BE49-F238E27FC236}">
              <a16:creationId xmlns="" xmlns:a16="http://schemas.microsoft.com/office/drawing/2014/main" id="{BE53454A-C174-4622-9BFB-95EAF341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02" y="1462937"/>
          <a:ext cx="1886513" cy="1359016"/>
        </a:xfrm>
        <a:prstGeom prst="rect">
          <a:avLst/>
        </a:prstGeom>
      </xdr:spPr>
    </xdr:pic>
    <xdr:clientData/>
  </xdr:twoCellAnchor>
  <xdr:twoCellAnchor editAs="oneCell">
    <xdr:from>
      <xdr:col>1</xdr:col>
      <xdr:colOff>186010</xdr:colOff>
      <xdr:row>7</xdr:row>
      <xdr:rowOff>6416</xdr:rowOff>
    </xdr:from>
    <xdr:to>
      <xdr:col>1</xdr:col>
      <xdr:colOff>1955702</xdr:colOff>
      <xdr:row>10</xdr:row>
      <xdr:rowOff>103974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C97ACCBE-523F-420A-B63F-5B163870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62285" y="3692591"/>
          <a:ext cx="1769692" cy="11548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519545</xdr:colOff>
      <xdr:row>11</xdr:row>
      <xdr:rowOff>134697</xdr:rowOff>
    </xdr:from>
    <xdr:to>
      <xdr:col>1</xdr:col>
      <xdr:colOff>1746240</xdr:colOff>
      <xdr:row>15</xdr:row>
      <xdr:rowOff>238365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85A9D6AF-2B5C-4222-96A4-BCED1739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195820" y="5582997"/>
          <a:ext cx="1226695" cy="15133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301464</xdr:colOff>
      <xdr:row>17</xdr:row>
      <xdr:rowOff>87772</xdr:rowOff>
    </xdr:from>
    <xdr:to>
      <xdr:col>1</xdr:col>
      <xdr:colOff>1729749</xdr:colOff>
      <xdr:row>20</xdr:row>
      <xdr:rowOff>249809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A5FBC8E7-58B9-4690-880E-EBA5BA1A3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77739" y="8003047"/>
          <a:ext cx="1428285" cy="12193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1456009</xdr:colOff>
      <xdr:row>16</xdr:row>
      <xdr:rowOff>110800</xdr:rowOff>
    </xdr:from>
    <xdr:to>
      <xdr:col>1</xdr:col>
      <xdr:colOff>2026354</xdr:colOff>
      <xdr:row>18</xdr:row>
      <xdr:rowOff>28796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8F6FECFC-91E6-4210-BBBE-A861D6CD8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2132284" y="7673650"/>
          <a:ext cx="570345" cy="6228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404091</xdr:colOff>
      <xdr:row>22</xdr:row>
      <xdr:rowOff>141110</xdr:rowOff>
    </xdr:from>
    <xdr:to>
      <xdr:col>1</xdr:col>
      <xdr:colOff>1994766</xdr:colOff>
      <xdr:row>25</xdr:row>
      <xdr:rowOff>172881</xdr:rowOff>
    </xdr:to>
    <xdr:pic>
      <xdr:nvPicPr>
        <xdr:cNvPr id="8" name="图片 2">
          <a:extLst>
            <a:ext uri="{FF2B5EF4-FFF2-40B4-BE49-F238E27FC236}">
              <a16:creationId xmlns="" xmlns:a16="http://schemas.microsoft.com/office/drawing/2014/main" id="{94DA84B5-C551-4FDB-B9E2-6AF765ECD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0366" y="10170935"/>
          <a:ext cx="1590675" cy="1089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6"/>
  <sheetViews>
    <sheetView tabSelected="1" topLeftCell="A8" zoomScale="99" zoomScaleNormal="99" workbookViewId="0">
      <selection activeCell="F20" sqref="F20"/>
    </sheetView>
  </sheetViews>
  <sheetFormatPr defaultColWidth="9.140625" defaultRowHeight="15"/>
  <cols>
    <col min="1" max="1" width="10.140625" style="1" customWidth="1"/>
    <col min="2" max="2" width="30.42578125" style="2" customWidth="1"/>
    <col min="3" max="3" width="8.42578125" style="2" customWidth="1"/>
    <col min="4" max="4" width="22.28515625" style="2" customWidth="1"/>
    <col min="5" max="5" width="28.7109375" style="2" customWidth="1"/>
    <col min="6" max="6" width="17.42578125" style="2" customWidth="1"/>
    <col min="7" max="7" width="9.140625" style="2"/>
    <col min="8" max="8" width="23.5703125" style="2" customWidth="1"/>
    <col min="9" max="9" width="17.85546875" style="2" customWidth="1"/>
    <col min="10" max="10" width="12.7109375" style="2" customWidth="1"/>
    <col min="11" max="11" width="8.42578125" style="3" customWidth="1"/>
    <col min="12" max="12" width="7" style="2" customWidth="1"/>
    <col min="13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8.5703125" style="5" customWidth="1"/>
    <col min="20" max="21" width="9.42578125" style="2" customWidth="1"/>
    <col min="22" max="22" width="8.140625" style="60" customWidth="1"/>
    <col min="23" max="23" width="8.85546875" style="60" customWidth="1"/>
    <col min="24" max="24" width="8.5703125" style="60" customWidth="1"/>
    <col min="25" max="25" width="8.140625" style="60" customWidth="1"/>
    <col min="26" max="26" width="8.85546875" style="60" customWidth="1"/>
    <col min="27" max="27" width="7.140625" style="60" customWidth="1"/>
    <col min="28" max="28" width="9" style="61" customWidth="1"/>
    <col min="29" max="29" width="6.140625" style="62" customWidth="1"/>
    <col min="30" max="30" width="10" style="63" customWidth="1"/>
    <col min="31" max="31" width="10" style="61" customWidth="1"/>
    <col min="32" max="32" width="9.85546875" style="62" customWidth="1"/>
    <col min="33" max="33" width="11.5703125" style="2" customWidth="1"/>
    <col min="34" max="34" width="8.85546875" style="5" customWidth="1"/>
    <col min="35" max="35" width="13.710937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140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85546875" style="5" customWidth="1"/>
    <col min="49" max="49" width="12.140625" style="5" customWidth="1"/>
    <col min="50" max="51" width="9.140625" style="2"/>
    <col min="52" max="52" width="10.140625" style="5" customWidth="1"/>
    <col min="53" max="53" width="9.140625" style="2"/>
    <col min="54" max="54" width="9.85546875" style="5" bestFit="1" customWidth="1"/>
    <col min="55" max="55" width="12" style="5" customWidth="1"/>
    <col min="56" max="56" width="11.85546875" style="5" customWidth="1"/>
    <col min="57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ht="27.75" customHeight="1">
      <c r="A2" s="32">
        <v>1</v>
      </c>
      <c r="B2" s="64"/>
      <c r="C2" s="33"/>
      <c r="D2" s="33" t="s">
        <v>62</v>
      </c>
      <c r="E2" s="33" t="s">
        <v>63</v>
      </c>
      <c r="F2" s="33" t="s">
        <v>64</v>
      </c>
      <c r="G2" s="34" t="s">
        <v>65</v>
      </c>
      <c r="H2" s="35" t="s">
        <v>66</v>
      </c>
      <c r="I2" s="33" t="s">
        <v>67</v>
      </c>
      <c r="J2" s="36" t="s">
        <v>68</v>
      </c>
      <c r="K2" s="36" t="s">
        <v>68</v>
      </c>
      <c r="L2" s="37"/>
      <c r="M2" s="36" t="s">
        <v>69</v>
      </c>
      <c r="N2" s="33"/>
      <c r="O2" s="38"/>
      <c r="P2" s="39" t="s">
        <v>70</v>
      </c>
      <c r="Q2" s="40"/>
      <c r="R2" s="33" t="s">
        <v>71</v>
      </c>
      <c r="S2" s="41">
        <v>1.75</v>
      </c>
      <c r="T2" s="33" t="s">
        <v>129</v>
      </c>
      <c r="U2" s="33" t="s">
        <v>72</v>
      </c>
      <c r="V2" s="42">
        <v>38.5</v>
      </c>
      <c r="W2" s="42">
        <v>22</v>
      </c>
      <c r="X2" s="42">
        <v>22.5</v>
      </c>
      <c r="Y2" s="42">
        <v>16</v>
      </c>
      <c r="Z2" s="42">
        <v>8</v>
      </c>
      <c r="AA2" s="42">
        <v>20.5</v>
      </c>
      <c r="AB2" s="43">
        <v>5</v>
      </c>
      <c r="AC2" s="44">
        <v>3</v>
      </c>
      <c r="AD2" s="45">
        <f t="shared" ref="AD2:AD26" si="0">IF(Y2="","",Y2*Z2*AA2/1000000)</f>
        <v>2.624E-3</v>
      </c>
      <c r="AE2" s="43">
        <v>53</v>
      </c>
      <c r="AF2" s="46">
        <f t="shared" ref="AF2:AF26" si="1">IFERROR(AE2/AD2*AC2,"")</f>
        <v>60594.512195121948</v>
      </c>
      <c r="AG2" s="47">
        <v>2650</v>
      </c>
      <c r="AH2" s="48">
        <f t="shared" ref="AH2:AH26" si="2">IF(ISERROR(AG2/AF2),"",AG2/AF2)</f>
        <v>4.3733333333333332E-2</v>
      </c>
      <c r="AI2" s="49" t="s">
        <v>73</v>
      </c>
      <c r="AJ2" s="50">
        <v>0.16799999999999998</v>
      </c>
      <c r="AK2" s="48">
        <f t="shared" ref="AK2:AK21" si="3">IF(ISERROR(S2*AJ2),"",S2*AJ2)</f>
        <v>0.29399999999999998</v>
      </c>
      <c r="AL2" s="48">
        <f t="shared" ref="AL2:AL21" si="4">IF(ISERROR(S2+AH2+AK2),"",S2+AH2+AK2)</f>
        <v>2.0877333333333334</v>
      </c>
      <c r="AM2" s="51">
        <v>0.01</v>
      </c>
      <c r="AN2" s="48">
        <f t="shared" ref="AN2:AN26" si="5">IF(ISERROR(AW2*AM2),"",AW2*AM2)</f>
        <v>3.0499999999999999E-2</v>
      </c>
      <c r="AO2" s="51">
        <v>0.06</v>
      </c>
      <c r="AP2" s="48">
        <f t="shared" ref="AP2:AP26" si="6">IF(ISERROR(AW2*AO2),"",AW2*AO2)</f>
        <v>0.183</v>
      </c>
      <c r="AQ2" s="52">
        <v>0</v>
      </c>
      <c r="AR2" s="51">
        <v>0</v>
      </c>
      <c r="AS2" s="48">
        <f t="shared" ref="AS2:AS26" si="7">IF(ISERROR(AW2*AR2),"",AW2*AR2)</f>
        <v>0</v>
      </c>
      <c r="AT2" s="48">
        <f t="shared" ref="AT2:AT26" si="8">IF(ISERROR(AN2+AP2+AS2),"",AN2+AP2+AS2)</f>
        <v>0.2135</v>
      </c>
      <c r="AU2" s="48">
        <f t="shared" ref="AU2:AU26" si="9">IF(ISERROR(AL2+AT2),"",AL2+AT2)</f>
        <v>2.3012333333333332</v>
      </c>
      <c r="AV2" s="53">
        <f t="shared" ref="AV2:AV26" si="10">IF(ISERROR((AW2-AU2)/AW2),"",(AW2-AU2)/AW2)</f>
        <v>0.24549726775956282</v>
      </c>
      <c r="AW2" s="54">
        <v>3.05</v>
      </c>
      <c r="AX2" s="55"/>
      <c r="AY2" s="53" t="str">
        <f t="shared" ref="AY2:AY26" si="11">IF(ISERROR((AX2-AW2)/AX2),"",(AX2-AW2)/AX2)</f>
        <v/>
      </c>
      <c r="AZ2" s="6"/>
      <c r="BA2" s="33">
        <v>2400</v>
      </c>
      <c r="BB2" s="48">
        <f t="shared" ref="BB2:BB26" si="12">IF(ISERROR(AU2*BA2),"",AU2*BA2)</f>
        <v>5522.96</v>
      </c>
      <c r="BC2" s="48">
        <f t="shared" ref="BC2:BC26" si="13">IF(ISERROR(AW2*BA2),"",AW2*BA2)</f>
        <v>7320</v>
      </c>
      <c r="BD2" s="48">
        <f t="shared" ref="BD2:BD26" si="14">IF(ISERROR(AX2*BA2),"",AX2*BA2)</f>
        <v>0</v>
      </c>
      <c r="BE2" s="56">
        <f t="shared" ref="BE2:BE26" si="15">IF(V2="","",V2*W2*X2/1000000/AC2*BA2)</f>
        <v>15.246</v>
      </c>
      <c r="BF2" s="33"/>
      <c r="BG2" s="33"/>
      <c r="BH2" s="2" t="s">
        <v>74</v>
      </c>
      <c r="BI2" s="2" t="s">
        <v>75</v>
      </c>
      <c r="BJ2" s="2" t="s">
        <v>76</v>
      </c>
    </row>
    <row r="3" spans="1:62" ht="27.75" customHeight="1">
      <c r="A3" s="32">
        <v>2</v>
      </c>
      <c r="B3" s="65"/>
      <c r="C3" s="33"/>
      <c r="D3" s="33" t="s">
        <v>62</v>
      </c>
      <c r="E3" s="33" t="s">
        <v>63</v>
      </c>
      <c r="F3" s="33" t="s">
        <v>64</v>
      </c>
      <c r="G3" s="34" t="s">
        <v>65</v>
      </c>
      <c r="H3" s="35" t="s">
        <v>77</v>
      </c>
      <c r="I3" s="33" t="s">
        <v>78</v>
      </c>
      <c r="J3" s="36" t="s">
        <v>79</v>
      </c>
      <c r="K3" s="36" t="s">
        <v>79</v>
      </c>
      <c r="L3" s="37"/>
      <c r="M3" s="36" t="s">
        <v>69</v>
      </c>
      <c r="N3" s="33"/>
      <c r="O3" s="38"/>
      <c r="P3" s="39" t="s">
        <v>80</v>
      </c>
      <c r="Q3" s="40"/>
      <c r="R3" s="33" t="s">
        <v>71</v>
      </c>
      <c r="S3" s="41">
        <v>1.49</v>
      </c>
      <c r="T3" s="33" t="s">
        <v>129</v>
      </c>
      <c r="U3" s="33" t="s">
        <v>72</v>
      </c>
      <c r="V3" s="42"/>
      <c r="W3" s="42"/>
      <c r="X3" s="42"/>
      <c r="Y3" s="42">
        <v>22</v>
      </c>
      <c r="Z3" s="42">
        <v>7</v>
      </c>
      <c r="AA3" s="42">
        <v>11</v>
      </c>
      <c r="AB3" s="43">
        <v>5</v>
      </c>
      <c r="AC3" s="44">
        <v>2</v>
      </c>
      <c r="AD3" s="45">
        <f t="shared" si="0"/>
        <v>1.694E-3</v>
      </c>
      <c r="AE3" s="43">
        <v>53</v>
      </c>
      <c r="AF3" s="46">
        <f t="shared" si="1"/>
        <v>62573.789846517117</v>
      </c>
      <c r="AG3" s="47">
        <v>2650</v>
      </c>
      <c r="AH3" s="48">
        <f t="shared" si="2"/>
        <v>4.2349999999999999E-2</v>
      </c>
      <c r="AI3" s="49" t="s">
        <v>81</v>
      </c>
      <c r="AJ3" s="50">
        <v>0.184</v>
      </c>
      <c r="AK3" s="48">
        <f t="shared" si="3"/>
        <v>0.27416000000000001</v>
      </c>
      <c r="AL3" s="48">
        <f t="shared" si="4"/>
        <v>1.8065100000000001</v>
      </c>
      <c r="AM3" s="51">
        <v>0.01</v>
      </c>
      <c r="AN3" s="48">
        <f t="shared" si="5"/>
        <v>2.6000000000000002E-2</v>
      </c>
      <c r="AO3" s="51">
        <v>0.06</v>
      </c>
      <c r="AP3" s="48">
        <f t="shared" si="6"/>
        <v>0.156</v>
      </c>
      <c r="AQ3" s="52">
        <v>0</v>
      </c>
      <c r="AR3" s="51">
        <v>0</v>
      </c>
      <c r="AS3" s="48">
        <f t="shared" si="7"/>
        <v>0</v>
      </c>
      <c r="AT3" s="48">
        <f t="shared" si="8"/>
        <v>0.182</v>
      </c>
      <c r="AU3" s="48">
        <f t="shared" si="9"/>
        <v>1.98851</v>
      </c>
      <c r="AV3" s="53">
        <f t="shared" si="10"/>
        <v>0.23518846153846157</v>
      </c>
      <c r="AW3" s="54">
        <v>2.6</v>
      </c>
      <c r="AX3" s="55"/>
      <c r="AY3" s="53" t="str">
        <f t="shared" si="11"/>
        <v/>
      </c>
      <c r="AZ3" s="6"/>
      <c r="BA3" s="33">
        <v>1600</v>
      </c>
      <c r="BB3" s="48">
        <f t="shared" si="12"/>
        <v>3181.616</v>
      </c>
      <c r="BC3" s="48">
        <f t="shared" si="13"/>
        <v>4160</v>
      </c>
      <c r="BD3" s="48">
        <f t="shared" si="14"/>
        <v>0</v>
      </c>
      <c r="BE3" s="56" t="str">
        <f t="shared" si="15"/>
        <v/>
      </c>
      <c r="BF3" s="33"/>
      <c r="BG3" s="33"/>
      <c r="BH3" s="2" t="s">
        <v>74</v>
      </c>
      <c r="BI3" s="2" t="s">
        <v>75</v>
      </c>
      <c r="BJ3" s="2" t="s">
        <v>76</v>
      </c>
    </row>
    <row r="4" spans="1:62" ht="27.75" customHeight="1">
      <c r="A4" s="32">
        <v>3</v>
      </c>
      <c r="B4" s="65"/>
      <c r="C4" s="33"/>
      <c r="D4" s="33" t="s">
        <v>62</v>
      </c>
      <c r="E4" s="33" t="s">
        <v>63</v>
      </c>
      <c r="F4" s="33" t="s">
        <v>64</v>
      </c>
      <c r="G4" s="34" t="s">
        <v>65</v>
      </c>
      <c r="H4" s="35" t="s">
        <v>82</v>
      </c>
      <c r="I4" s="33" t="s">
        <v>83</v>
      </c>
      <c r="J4" s="36" t="s">
        <v>79</v>
      </c>
      <c r="K4" s="36" t="s">
        <v>79</v>
      </c>
      <c r="L4" s="37"/>
      <c r="M4" s="36" t="s">
        <v>69</v>
      </c>
      <c r="N4" s="33"/>
      <c r="O4" s="38"/>
      <c r="P4" s="39" t="s">
        <v>84</v>
      </c>
      <c r="Q4" s="40"/>
      <c r="R4" s="33" t="s">
        <v>71</v>
      </c>
      <c r="S4" s="41">
        <v>1.38</v>
      </c>
      <c r="T4" s="33" t="s">
        <v>129</v>
      </c>
      <c r="U4" s="33" t="s">
        <v>72</v>
      </c>
      <c r="V4" s="42"/>
      <c r="W4" s="42"/>
      <c r="X4" s="42"/>
      <c r="Y4" s="42">
        <v>8</v>
      </c>
      <c r="Z4" s="42">
        <v>8</v>
      </c>
      <c r="AA4" s="42">
        <v>11</v>
      </c>
      <c r="AB4" s="43">
        <v>5</v>
      </c>
      <c r="AC4" s="44">
        <v>1</v>
      </c>
      <c r="AD4" s="45">
        <f t="shared" si="0"/>
        <v>7.0399999999999998E-4</v>
      </c>
      <c r="AE4" s="43">
        <v>53</v>
      </c>
      <c r="AF4" s="46">
        <f t="shared" si="1"/>
        <v>75284.090909090912</v>
      </c>
      <c r="AG4" s="47">
        <v>2650</v>
      </c>
      <c r="AH4" s="48">
        <f t="shared" si="2"/>
        <v>3.5200000000000002E-2</v>
      </c>
      <c r="AI4" s="49" t="s">
        <v>81</v>
      </c>
      <c r="AJ4" s="50">
        <v>0.184</v>
      </c>
      <c r="AK4" s="48">
        <f t="shared" si="3"/>
        <v>0.25391999999999998</v>
      </c>
      <c r="AL4" s="48">
        <f t="shared" si="4"/>
        <v>1.6691199999999997</v>
      </c>
      <c r="AM4" s="51">
        <v>0.01</v>
      </c>
      <c r="AN4" s="48">
        <f t="shared" si="5"/>
        <v>2.35E-2</v>
      </c>
      <c r="AO4" s="51">
        <v>0.06</v>
      </c>
      <c r="AP4" s="48">
        <f t="shared" si="6"/>
        <v>0.14099999999999999</v>
      </c>
      <c r="AQ4" s="52">
        <v>0</v>
      </c>
      <c r="AR4" s="51">
        <v>0</v>
      </c>
      <c r="AS4" s="48">
        <f t="shared" si="7"/>
        <v>0</v>
      </c>
      <c r="AT4" s="48">
        <f t="shared" si="8"/>
        <v>0.16449999999999998</v>
      </c>
      <c r="AU4" s="48">
        <f t="shared" si="9"/>
        <v>1.8336199999999998</v>
      </c>
      <c r="AV4" s="53">
        <f t="shared" si="10"/>
        <v>0.21973617021276606</v>
      </c>
      <c r="AW4" s="54">
        <v>2.35</v>
      </c>
      <c r="AX4" s="55"/>
      <c r="AY4" s="53" t="str">
        <f t="shared" si="11"/>
        <v/>
      </c>
      <c r="AZ4" s="6"/>
      <c r="BA4" s="33">
        <v>800</v>
      </c>
      <c r="BB4" s="48">
        <f t="shared" si="12"/>
        <v>1466.8959999999997</v>
      </c>
      <c r="BC4" s="48">
        <f t="shared" si="13"/>
        <v>1880</v>
      </c>
      <c r="BD4" s="48">
        <f t="shared" si="14"/>
        <v>0</v>
      </c>
      <c r="BE4" s="56" t="str">
        <f t="shared" si="15"/>
        <v/>
      </c>
      <c r="BF4" s="33"/>
      <c r="BG4" s="33"/>
      <c r="BH4" s="2" t="s">
        <v>74</v>
      </c>
      <c r="BI4" s="2" t="s">
        <v>75</v>
      </c>
      <c r="BJ4" s="2" t="s">
        <v>76</v>
      </c>
    </row>
    <row r="5" spans="1:62" ht="27.75" customHeight="1">
      <c r="A5" s="32">
        <v>4</v>
      </c>
      <c r="B5" s="65"/>
      <c r="C5" s="33"/>
      <c r="D5" s="33" t="s">
        <v>62</v>
      </c>
      <c r="E5" s="33" t="s">
        <v>63</v>
      </c>
      <c r="F5" s="33" t="s">
        <v>64</v>
      </c>
      <c r="G5" s="34" t="s">
        <v>65</v>
      </c>
      <c r="H5" s="35" t="s">
        <v>85</v>
      </c>
      <c r="I5" s="33" t="s">
        <v>86</v>
      </c>
      <c r="J5" s="36" t="s">
        <v>79</v>
      </c>
      <c r="K5" s="36" t="s">
        <v>79</v>
      </c>
      <c r="L5" s="37"/>
      <c r="M5" s="36" t="s">
        <v>69</v>
      </c>
      <c r="N5" s="33"/>
      <c r="O5" s="38"/>
      <c r="P5" s="39" t="s">
        <v>87</v>
      </c>
      <c r="Q5" s="40"/>
      <c r="R5" s="33" t="s">
        <v>71</v>
      </c>
      <c r="S5" s="41">
        <v>1.38</v>
      </c>
      <c r="T5" s="33" t="s">
        <v>129</v>
      </c>
      <c r="U5" s="33" t="s">
        <v>72</v>
      </c>
      <c r="V5" s="42"/>
      <c r="W5" s="42"/>
      <c r="X5" s="42"/>
      <c r="Y5" s="42">
        <v>14</v>
      </c>
      <c r="Z5" s="42">
        <v>10.5</v>
      </c>
      <c r="AA5" s="42">
        <v>2.5</v>
      </c>
      <c r="AB5" s="43">
        <v>5</v>
      </c>
      <c r="AC5" s="44">
        <v>1</v>
      </c>
      <c r="AD5" s="45">
        <f t="shared" si="0"/>
        <v>3.6749999999999999E-4</v>
      </c>
      <c r="AE5" s="43">
        <v>53</v>
      </c>
      <c r="AF5" s="46">
        <f t="shared" si="1"/>
        <v>144217.68707482994</v>
      </c>
      <c r="AG5" s="47">
        <v>2650</v>
      </c>
      <c r="AH5" s="48">
        <f t="shared" si="2"/>
        <v>1.8374999999999999E-2</v>
      </c>
      <c r="AI5" s="49" t="s">
        <v>81</v>
      </c>
      <c r="AJ5" s="50">
        <v>0.184</v>
      </c>
      <c r="AK5" s="48">
        <f t="shared" si="3"/>
        <v>0.25391999999999998</v>
      </c>
      <c r="AL5" s="48">
        <f t="shared" si="4"/>
        <v>1.6522949999999998</v>
      </c>
      <c r="AM5" s="51">
        <v>0.01</v>
      </c>
      <c r="AN5" s="48">
        <f t="shared" si="5"/>
        <v>2.35E-2</v>
      </c>
      <c r="AO5" s="51">
        <v>0.06</v>
      </c>
      <c r="AP5" s="48">
        <f t="shared" si="6"/>
        <v>0.14099999999999999</v>
      </c>
      <c r="AQ5" s="52">
        <v>0</v>
      </c>
      <c r="AR5" s="51">
        <v>0</v>
      </c>
      <c r="AS5" s="48">
        <f t="shared" si="7"/>
        <v>0</v>
      </c>
      <c r="AT5" s="48">
        <f t="shared" si="8"/>
        <v>0.16449999999999998</v>
      </c>
      <c r="AU5" s="48">
        <f t="shared" si="9"/>
        <v>1.8167949999999999</v>
      </c>
      <c r="AV5" s="53">
        <f t="shared" si="10"/>
        <v>0.22689574468085111</v>
      </c>
      <c r="AW5" s="54">
        <v>2.35</v>
      </c>
      <c r="AX5" s="55"/>
      <c r="AY5" s="53" t="str">
        <f t="shared" si="11"/>
        <v/>
      </c>
      <c r="AZ5" s="6"/>
      <c r="BA5" s="33">
        <v>800</v>
      </c>
      <c r="BB5" s="48">
        <f t="shared" si="12"/>
        <v>1453.4359999999999</v>
      </c>
      <c r="BC5" s="48">
        <f t="shared" si="13"/>
        <v>1880</v>
      </c>
      <c r="BD5" s="48">
        <f t="shared" si="14"/>
        <v>0</v>
      </c>
      <c r="BE5" s="56" t="str">
        <f t="shared" si="15"/>
        <v/>
      </c>
      <c r="BF5" s="33"/>
      <c r="BG5" s="33"/>
      <c r="BH5" s="2" t="s">
        <v>74</v>
      </c>
      <c r="BI5" s="2" t="s">
        <v>75</v>
      </c>
      <c r="BJ5" s="2" t="s">
        <v>76</v>
      </c>
    </row>
    <row r="6" spans="1:62" ht="27.75" customHeight="1">
      <c r="A6" s="32">
        <v>5</v>
      </c>
      <c r="B6" s="66"/>
      <c r="C6" s="33"/>
      <c r="D6" s="33" t="s">
        <v>62</v>
      </c>
      <c r="E6" s="33" t="s">
        <v>63</v>
      </c>
      <c r="F6" s="33" t="s">
        <v>64</v>
      </c>
      <c r="G6" s="34" t="s">
        <v>65</v>
      </c>
      <c r="H6" s="35" t="s">
        <v>88</v>
      </c>
      <c r="I6" s="33" t="s">
        <v>89</v>
      </c>
      <c r="J6" s="36" t="s">
        <v>79</v>
      </c>
      <c r="K6" s="36" t="s">
        <v>79</v>
      </c>
      <c r="L6" s="37"/>
      <c r="M6" s="36" t="s">
        <v>69</v>
      </c>
      <c r="N6" s="33"/>
      <c r="O6" s="38"/>
      <c r="P6" s="39" t="s">
        <v>90</v>
      </c>
      <c r="Q6" s="40"/>
      <c r="R6" s="33" t="s">
        <v>71</v>
      </c>
      <c r="S6" s="41">
        <v>1.66</v>
      </c>
      <c r="T6" s="33" t="s">
        <v>129</v>
      </c>
      <c r="U6" s="33" t="s">
        <v>72</v>
      </c>
      <c r="V6" s="42"/>
      <c r="W6" s="42"/>
      <c r="X6" s="42"/>
      <c r="Y6" s="42">
        <v>10.5</v>
      </c>
      <c r="Z6" s="42">
        <v>7</v>
      </c>
      <c r="AA6" s="42">
        <v>18</v>
      </c>
      <c r="AB6" s="43">
        <v>5</v>
      </c>
      <c r="AC6" s="44">
        <v>1</v>
      </c>
      <c r="AD6" s="45">
        <f t="shared" si="0"/>
        <v>1.323E-3</v>
      </c>
      <c r="AE6" s="43">
        <v>53</v>
      </c>
      <c r="AF6" s="46">
        <f t="shared" si="1"/>
        <v>40060.468631897202</v>
      </c>
      <c r="AG6" s="47">
        <v>2650</v>
      </c>
      <c r="AH6" s="48">
        <f t="shared" si="2"/>
        <v>6.615E-2</v>
      </c>
      <c r="AI6" s="49" t="s">
        <v>81</v>
      </c>
      <c r="AJ6" s="50">
        <v>0.184</v>
      </c>
      <c r="AK6" s="48">
        <f t="shared" si="3"/>
        <v>0.30543999999999999</v>
      </c>
      <c r="AL6" s="48">
        <f t="shared" si="4"/>
        <v>2.03159</v>
      </c>
      <c r="AM6" s="51">
        <v>0.01</v>
      </c>
      <c r="AN6" s="48">
        <f t="shared" si="5"/>
        <v>3.0499999999999999E-2</v>
      </c>
      <c r="AO6" s="51">
        <v>0.06</v>
      </c>
      <c r="AP6" s="48">
        <f t="shared" si="6"/>
        <v>0.183</v>
      </c>
      <c r="AQ6" s="52">
        <v>0</v>
      </c>
      <c r="AR6" s="51">
        <v>0</v>
      </c>
      <c r="AS6" s="48">
        <f t="shared" si="7"/>
        <v>0</v>
      </c>
      <c r="AT6" s="48">
        <f t="shared" si="8"/>
        <v>0.2135</v>
      </c>
      <c r="AU6" s="48">
        <f t="shared" si="9"/>
        <v>2.2450899999999998</v>
      </c>
      <c r="AV6" s="53">
        <f t="shared" si="10"/>
        <v>0.26390491803278693</v>
      </c>
      <c r="AW6" s="57">
        <v>3.05</v>
      </c>
      <c r="AX6" s="55"/>
      <c r="AY6" s="53" t="str">
        <f t="shared" si="11"/>
        <v/>
      </c>
      <c r="AZ6" s="6"/>
      <c r="BA6" s="33">
        <v>800</v>
      </c>
      <c r="BB6" s="48">
        <f t="shared" si="12"/>
        <v>1796.0719999999999</v>
      </c>
      <c r="BC6" s="48">
        <f t="shared" si="13"/>
        <v>2440</v>
      </c>
      <c r="BD6" s="48">
        <f t="shared" si="14"/>
        <v>0</v>
      </c>
      <c r="BE6" s="56" t="str">
        <f t="shared" si="15"/>
        <v/>
      </c>
      <c r="BF6" s="33"/>
      <c r="BG6" s="33"/>
      <c r="BH6" s="2" t="s">
        <v>74</v>
      </c>
      <c r="BI6" s="2" t="s">
        <v>75</v>
      </c>
      <c r="BJ6" s="2" t="s">
        <v>76</v>
      </c>
    </row>
    <row r="7" spans="1:62" ht="27.75" customHeight="1">
      <c r="A7" s="32">
        <v>7</v>
      </c>
      <c r="B7" s="64"/>
      <c r="C7" s="33"/>
      <c r="D7" s="33" t="s">
        <v>91</v>
      </c>
      <c r="E7" s="33" t="s">
        <v>92</v>
      </c>
      <c r="F7" s="33" t="s">
        <v>64</v>
      </c>
      <c r="G7" s="34" t="s">
        <v>93</v>
      </c>
      <c r="H7" s="35" t="s">
        <v>66</v>
      </c>
      <c r="I7" s="33" t="s">
        <v>67</v>
      </c>
      <c r="J7" s="36" t="s">
        <v>79</v>
      </c>
      <c r="K7" s="36" t="s">
        <v>79</v>
      </c>
      <c r="L7" s="37"/>
      <c r="M7" s="36" t="s">
        <v>94</v>
      </c>
      <c r="N7" s="33"/>
      <c r="O7" s="38"/>
      <c r="P7" s="58" t="s">
        <v>95</v>
      </c>
      <c r="Q7" s="40"/>
      <c r="R7" s="33" t="s">
        <v>71</v>
      </c>
      <c r="S7" s="41">
        <v>1.75</v>
      </c>
      <c r="T7" s="33" t="s">
        <v>129</v>
      </c>
      <c r="U7" s="33" t="s">
        <v>72</v>
      </c>
      <c r="V7" s="42">
        <v>38.5</v>
      </c>
      <c r="W7" s="42">
        <v>22</v>
      </c>
      <c r="X7" s="42">
        <v>22.5</v>
      </c>
      <c r="Y7" s="42">
        <v>16</v>
      </c>
      <c r="Z7" s="42">
        <v>8</v>
      </c>
      <c r="AA7" s="42">
        <v>20.5</v>
      </c>
      <c r="AB7" s="43">
        <v>5</v>
      </c>
      <c r="AC7" s="44">
        <v>3</v>
      </c>
      <c r="AD7" s="45">
        <f t="shared" si="0"/>
        <v>2.624E-3</v>
      </c>
      <c r="AE7" s="43">
        <v>53</v>
      </c>
      <c r="AF7" s="46">
        <f t="shared" si="1"/>
        <v>60594.512195121948</v>
      </c>
      <c r="AG7" s="47">
        <v>2650</v>
      </c>
      <c r="AH7" s="48">
        <f t="shared" si="2"/>
        <v>4.3733333333333332E-2</v>
      </c>
      <c r="AI7" s="49" t="s">
        <v>73</v>
      </c>
      <c r="AJ7" s="50">
        <v>0.16799999999999998</v>
      </c>
      <c r="AK7" s="48">
        <f t="shared" si="3"/>
        <v>0.29399999999999998</v>
      </c>
      <c r="AL7" s="48">
        <f t="shared" si="4"/>
        <v>2.0877333333333334</v>
      </c>
      <c r="AM7" s="51">
        <v>0.01</v>
      </c>
      <c r="AN7" s="48">
        <f t="shared" si="5"/>
        <v>3.0499999999999999E-2</v>
      </c>
      <c r="AO7" s="51">
        <v>0.05</v>
      </c>
      <c r="AP7" s="48">
        <f t="shared" si="6"/>
        <v>0.1525</v>
      </c>
      <c r="AQ7" s="52">
        <v>0</v>
      </c>
      <c r="AR7" s="51">
        <v>0</v>
      </c>
      <c r="AS7" s="48">
        <f t="shared" si="7"/>
        <v>0</v>
      </c>
      <c r="AT7" s="48">
        <f t="shared" si="8"/>
        <v>0.183</v>
      </c>
      <c r="AU7" s="48">
        <f t="shared" si="9"/>
        <v>2.2707333333333333</v>
      </c>
      <c r="AV7" s="53">
        <f t="shared" si="10"/>
        <v>0.25549726775956283</v>
      </c>
      <c r="AW7" s="54">
        <v>3.05</v>
      </c>
      <c r="AX7" s="55"/>
      <c r="AY7" s="53" t="str">
        <f t="shared" si="11"/>
        <v/>
      </c>
      <c r="AZ7" s="6"/>
      <c r="BA7" s="33">
        <v>2400</v>
      </c>
      <c r="BB7" s="48">
        <f t="shared" si="12"/>
        <v>5449.76</v>
      </c>
      <c r="BC7" s="48">
        <f t="shared" si="13"/>
        <v>7320</v>
      </c>
      <c r="BD7" s="48">
        <f t="shared" si="14"/>
        <v>0</v>
      </c>
      <c r="BE7" s="56">
        <f t="shared" si="15"/>
        <v>15.246</v>
      </c>
      <c r="BF7" s="33"/>
      <c r="BG7" s="33"/>
      <c r="BH7" s="2" t="s">
        <v>74</v>
      </c>
      <c r="BI7" s="2" t="s">
        <v>75</v>
      </c>
      <c r="BJ7" s="2" t="s">
        <v>76</v>
      </c>
    </row>
    <row r="8" spans="1:62" ht="27.75" customHeight="1">
      <c r="A8" s="32">
        <v>8</v>
      </c>
      <c r="B8" s="65"/>
      <c r="C8" s="33"/>
      <c r="D8" s="33" t="s">
        <v>91</v>
      </c>
      <c r="E8" s="33" t="s">
        <v>92</v>
      </c>
      <c r="F8" s="33" t="s">
        <v>64</v>
      </c>
      <c r="G8" s="34" t="s">
        <v>93</v>
      </c>
      <c r="H8" s="35" t="s">
        <v>96</v>
      </c>
      <c r="I8" s="33" t="s">
        <v>78</v>
      </c>
      <c r="J8" s="36" t="s">
        <v>79</v>
      </c>
      <c r="K8" s="36" t="s">
        <v>79</v>
      </c>
      <c r="L8" s="37"/>
      <c r="M8" s="36" t="s">
        <v>94</v>
      </c>
      <c r="N8" s="33"/>
      <c r="O8" s="38"/>
      <c r="P8" s="58" t="s">
        <v>97</v>
      </c>
      <c r="Q8" s="40"/>
      <c r="R8" s="33" t="s">
        <v>71</v>
      </c>
      <c r="S8" s="41">
        <v>1.49</v>
      </c>
      <c r="T8" s="33" t="s">
        <v>129</v>
      </c>
      <c r="U8" s="33" t="s">
        <v>72</v>
      </c>
      <c r="V8" s="42"/>
      <c r="W8" s="42"/>
      <c r="X8" s="42"/>
      <c r="Y8" s="42">
        <v>22</v>
      </c>
      <c r="Z8" s="42">
        <v>7</v>
      </c>
      <c r="AA8" s="42">
        <v>11</v>
      </c>
      <c r="AB8" s="43">
        <v>5</v>
      </c>
      <c r="AC8" s="44">
        <v>2</v>
      </c>
      <c r="AD8" s="45">
        <f t="shared" si="0"/>
        <v>1.694E-3</v>
      </c>
      <c r="AE8" s="43">
        <v>53</v>
      </c>
      <c r="AF8" s="46">
        <f t="shared" si="1"/>
        <v>62573.789846517117</v>
      </c>
      <c r="AG8" s="47">
        <v>2650</v>
      </c>
      <c r="AH8" s="48">
        <f t="shared" si="2"/>
        <v>4.2349999999999999E-2</v>
      </c>
      <c r="AI8" s="49" t="s">
        <v>81</v>
      </c>
      <c r="AJ8" s="50">
        <v>0.184</v>
      </c>
      <c r="AK8" s="48">
        <f t="shared" si="3"/>
        <v>0.27416000000000001</v>
      </c>
      <c r="AL8" s="48">
        <f t="shared" si="4"/>
        <v>1.8065100000000001</v>
      </c>
      <c r="AM8" s="51">
        <v>0.01</v>
      </c>
      <c r="AN8" s="48">
        <f t="shared" si="5"/>
        <v>2.6000000000000002E-2</v>
      </c>
      <c r="AO8" s="51">
        <v>0.05</v>
      </c>
      <c r="AP8" s="48">
        <f t="shared" si="6"/>
        <v>0.13</v>
      </c>
      <c r="AQ8" s="52">
        <v>0</v>
      </c>
      <c r="AR8" s="51">
        <v>0</v>
      </c>
      <c r="AS8" s="48">
        <f t="shared" si="7"/>
        <v>0</v>
      </c>
      <c r="AT8" s="48">
        <f t="shared" si="8"/>
        <v>0.156</v>
      </c>
      <c r="AU8" s="48">
        <f t="shared" si="9"/>
        <v>1.96251</v>
      </c>
      <c r="AV8" s="53">
        <f t="shared" si="10"/>
        <v>0.24518846153846158</v>
      </c>
      <c r="AW8" s="54">
        <v>2.6</v>
      </c>
      <c r="AX8" s="55"/>
      <c r="AY8" s="53" t="str">
        <f t="shared" si="11"/>
        <v/>
      </c>
      <c r="AZ8" s="6"/>
      <c r="BA8" s="33">
        <v>1600</v>
      </c>
      <c r="BB8" s="48">
        <f t="shared" si="12"/>
        <v>3140.0160000000001</v>
      </c>
      <c r="BC8" s="48">
        <f t="shared" si="13"/>
        <v>4160</v>
      </c>
      <c r="BD8" s="48">
        <f t="shared" si="14"/>
        <v>0</v>
      </c>
      <c r="BE8" s="56" t="str">
        <f t="shared" si="15"/>
        <v/>
      </c>
      <c r="BF8" s="33"/>
      <c r="BG8" s="33"/>
      <c r="BH8" s="2" t="s">
        <v>74</v>
      </c>
      <c r="BI8" s="2" t="s">
        <v>75</v>
      </c>
      <c r="BJ8" s="2" t="s">
        <v>76</v>
      </c>
    </row>
    <row r="9" spans="1:62" ht="27.75" customHeight="1">
      <c r="A9" s="32">
        <v>9</v>
      </c>
      <c r="B9" s="65"/>
      <c r="C9" s="33"/>
      <c r="D9" s="33" t="s">
        <v>91</v>
      </c>
      <c r="E9" s="33" t="s">
        <v>92</v>
      </c>
      <c r="F9" s="33" t="s">
        <v>64</v>
      </c>
      <c r="G9" s="34" t="s">
        <v>93</v>
      </c>
      <c r="H9" s="35" t="s">
        <v>98</v>
      </c>
      <c r="I9" s="33" t="s">
        <v>83</v>
      </c>
      <c r="J9" s="36" t="s">
        <v>79</v>
      </c>
      <c r="K9" s="36" t="s">
        <v>79</v>
      </c>
      <c r="L9" s="37"/>
      <c r="M9" s="36" t="s">
        <v>94</v>
      </c>
      <c r="N9" s="33"/>
      <c r="O9" s="38"/>
      <c r="P9" s="58" t="s">
        <v>99</v>
      </c>
      <c r="Q9" s="40"/>
      <c r="R9" s="33" t="s">
        <v>71</v>
      </c>
      <c r="S9" s="41">
        <v>1.38</v>
      </c>
      <c r="T9" s="33" t="s">
        <v>129</v>
      </c>
      <c r="U9" s="33" t="s">
        <v>72</v>
      </c>
      <c r="V9" s="42"/>
      <c r="W9" s="42"/>
      <c r="X9" s="42"/>
      <c r="Y9" s="42">
        <v>8</v>
      </c>
      <c r="Z9" s="42">
        <v>8</v>
      </c>
      <c r="AA9" s="42">
        <v>11</v>
      </c>
      <c r="AB9" s="43">
        <v>5</v>
      </c>
      <c r="AC9" s="44">
        <v>1</v>
      </c>
      <c r="AD9" s="45">
        <f t="shared" si="0"/>
        <v>7.0399999999999998E-4</v>
      </c>
      <c r="AE9" s="43">
        <v>53</v>
      </c>
      <c r="AF9" s="46">
        <f t="shared" si="1"/>
        <v>75284.090909090912</v>
      </c>
      <c r="AG9" s="47">
        <v>2650</v>
      </c>
      <c r="AH9" s="48">
        <f t="shared" si="2"/>
        <v>3.5200000000000002E-2</v>
      </c>
      <c r="AI9" s="49" t="s">
        <v>81</v>
      </c>
      <c r="AJ9" s="50">
        <v>0.184</v>
      </c>
      <c r="AK9" s="48">
        <f t="shared" si="3"/>
        <v>0.25391999999999998</v>
      </c>
      <c r="AL9" s="48">
        <f t="shared" si="4"/>
        <v>1.6691199999999997</v>
      </c>
      <c r="AM9" s="51">
        <v>0.01</v>
      </c>
      <c r="AN9" s="48">
        <f t="shared" si="5"/>
        <v>2.35E-2</v>
      </c>
      <c r="AO9" s="51">
        <v>0.05</v>
      </c>
      <c r="AP9" s="48">
        <f t="shared" si="6"/>
        <v>0.11750000000000001</v>
      </c>
      <c r="AQ9" s="52">
        <v>0</v>
      </c>
      <c r="AR9" s="51">
        <v>0</v>
      </c>
      <c r="AS9" s="48">
        <f t="shared" si="7"/>
        <v>0</v>
      </c>
      <c r="AT9" s="48">
        <f t="shared" si="8"/>
        <v>0.14100000000000001</v>
      </c>
      <c r="AU9" s="48">
        <f t="shared" si="9"/>
        <v>1.8101199999999997</v>
      </c>
      <c r="AV9" s="53">
        <f t="shared" si="10"/>
        <v>0.2297361702127661</v>
      </c>
      <c r="AW9" s="54">
        <v>2.35</v>
      </c>
      <c r="AX9" s="55"/>
      <c r="AY9" s="53" t="str">
        <f t="shared" si="11"/>
        <v/>
      </c>
      <c r="AZ9" s="6"/>
      <c r="BA9" s="33">
        <v>800</v>
      </c>
      <c r="BB9" s="48">
        <f t="shared" si="12"/>
        <v>1448.0959999999998</v>
      </c>
      <c r="BC9" s="48">
        <f t="shared" si="13"/>
        <v>1880</v>
      </c>
      <c r="BD9" s="48">
        <f t="shared" si="14"/>
        <v>0</v>
      </c>
      <c r="BE9" s="56" t="str">
        <f t="shared" si="15"/>
        <v/>
      </c>
      <c r="BF9" s="33"/>
      <c r="BG9" s="33"/>
      <c r="BH9" s="2" t="s">
        <v>74</v>
      </c>
      <c r="BI9" s="2" t="s">
        <v>75</v>
      </c>
      <c r="BJ9" s="2" t="s">
        <v>76</v>
      </c>
    </row>
    <row r="10" spans="1:62" ht="27.75" customHeight="1">
      <c r="A10" s="32">
        <v>10</v>
      </c>
      <c r="B10" s="65"/>
      <c r="C10" s="33"/>
      <c r="D10" s="33" t="s">
        <v>91</v>
      </c>
      <c r="E10" s="33" t="s">
        <v>92</v>
      </c>
      <c r="F10" s="33" t="s">
        <v>64</v>
      </c>
      <c r="G10" s="34" t="s">
        <v>93</v>
      </c>
      <c r="H10" s="35" t="s">
        <v>100</v>
      </c>
      <c r="I10" s="33" t="s">
        <v>86</v>
      </c>
      <c r="J10" s="36" t="s">
        <v>79</v>
      </c>
      <c r="K10" s="36" t="s">
        <v>79</v>
      </c>
      <c r="L10" s="37"/>
      <c r="M10" s="36" t="s">
        <v>94</v>
      </c>
      <c r="N10" s="33"/>
      <c r="O10" s="38"/>
      <c r="P10" s="58" t="s">
        <v>101</v>
      </c>
      <c r="Q10" s="40"/>
      <c r="R10" s="33" t="s">
        <v>71</v>
      </c>
      <c r="S10" s="41">
        <v>1.38</v>
      </c>
      <c r="T10" s="33" t="s">
        <v>129</v>
      </c>
      <c r="U10" s="33" t="s">
        <v>72</v>
      </c>
      <c r="V10" s="42"/>
      <c r="W10" s="42"/>
      <c r="X10" s="42"/>
      <c r="Y10" s="42">
        <v>14</v>
      </c>
      <c r="Z10" s="42">
        <v>10.5</v>
      </c>
      <c r="AA10" s="42">
        <v>2.5</v>
      </c>
      <c r="AB10" s="43">
        <v>5</v>
      </c>
      <c r="AC10" s="44">
        <v>1</v>
      </c>
      <c r="AD10" s="45">
        <f t="shared" si="0"/>
        <v>3.6749999999999999E-4</v>
      </c>
      <c r="AE10" s="43">
        <v>53</v>
      </c>
      <c r="AF10" s="46">
        <f t="shared" si="1"/>
        <v>144217.68707482994</v>
      </c>
      <c r="AG10" s="47">
        <v>2650</v>
      </c>
      <c r="AH10" s="48">
        <f t="shared" si="2"/>
        <v>1.8374999999999999E-2</v>
      </c>
      <c r="AI10" s="49" t="s">
        <v>81</v>
      </c>
      <c r="AJ10" s="50">
        <v>0.184</v>
      </c>
      <c r="AK10" s="48">
        <f t="shared" si="3"/>
        <v>0.25391999999999998</v>
      </c>
      <c r="AL10" s="48">
        <f t="shared" si="4"/>
        <v>1.6522949999999998</v>
      </c>
      <c r="AM10" s="51">
        <v>0.01</v>
      </c>
      <c r="AN10" s="48">
        <f t="shared" si="5"/>
        <v>2.35E-2</v>
      </c>
      <c r="AO10" s="51">
        <v>0.05</v>
      </c>
      <c r="AP10" s="48">
        <f t="shared" si="6"/>
        <v>0.11750000000000001</v>
      </c>
      <c r="AQ10" s="52">
        <v>0</v>
      </c>
      <c r="AR10" s="51">
        <v>0</v>
      </c>
      <c r="AS10" s="48">
        <f t="shared" si="7"/>
        <v>0</v>
      </c>
      <c r="AT10" s="48">
        <f t="shared" si="8"/>
        <v>0.14100000000000001</v>
      </c>
      <c r="AU10" s="48">
        <f t="shared" si="9"/>
        <v>1.7932949999999999</v>
      </c>
      <c r="AV10" s="53">
        <f t="shared" si="10"/>
        <v>0.23689574468085114</v>
      </c>
      <c r="AW10" s="54">
        <v>2.35</v>
      </c>
      <c r="AX10" s="55"/>
      <c r="AY10" s="53" t="str">
        <f t="shared" si="11"/>
        <v/>
      </c>
      <c r="AZ10" s="6"/>
      <c r="BA10" s="33">
        <v>800</v>
      </c>
      <c r="BB10" s="48">
        <f t="shared" si="12"/>
        <v>1434.636</v>
      </c>
      <c r="BC10" s="48">
        <f t="shared" si="13"/>
        <v>1880</v>
      </c>
      <c r="BD10" s="48">
        <f t="shared" si="14"/>
        <v>0</v>
      </c>
      <c r="BE10" s="56" t="str">
        <f t="shared" si="15"/>
        <v/>
      </c>
      <c r="BF10" s="33"/>
      <c r="BG10" s="33"/>
      <c r="BH10" s="2" t="s">
        <v>74</v>
      </c>
      <c r="BI10" s="2" t="s">
        <v>75</v>
      </c>
      <c r="BJ10" s="2" t="s">
        <v>76</v>
      </c>
    </row>
    <row r="11" spans="1:62" ht="27.75" customHeight="1">
      <c r="A11" s="32">
        <v>11</v>
      </c>
      <c r="B11" s="66"/>
      <c r="C11" s="33"/>
      <c r="D11" s="33" t="s">
        <v>91</v>
      </c>
      <c r="E11" s="33" t="s">
        <v>92</v>
      </c>
      <c r="F11" s="33" t="s">
        <v>64</v>
      </c>
      <c r="G11" s="34" t="s">
        <v>93</v>
      </c>
      <c r="H11" s="35" t="s">
        <v>88</v>
      </c>
      <c r="I11" s="33" t="s">
        <v>89</v>
      </c>
      <c r="J11" s="36" t="s">
        <v>79</v>
      </c>
      <c r="K11" s="36" t="s">
        <v>79</v>
      </c>
      <c r="L11" s="37"/>
      <c r="M11" s="36" t="s">
        <v>94</v>
      </c>
      <c r="N11" s="33"/>
      <c r="O11" s="38"/>
      <c r="P11" s="58" t="s">
        <v>102</v>
      </c>
      <c r="Q11" s="40"/>
      <c r="R11" s="33" t="s">
        <v>71</v>
      </c>
      <c r="S11" s="41">
        <v>1.66</v>
      </c>
      <c r="T11" s="33" t="s">
        <v>129</v>
      </c>
      <c r="U11" s="33" t="s">
        <v>72</v>
      </c>
      <c r="V11" s="42"/>
      <c r="W11" s="42"/>
      <c r="X11" s="42"/>
      <c r="Y11" s="42">
        <v>10.5</v>
      </c>
      <c r="Z11" s="42">
        <v>7</v>
      </c>
      <c r="AA11" s="42">
        <v>18</v>
      </c>
      <c r="AB11" s="43">
        <v>5</v>
      </c>
      <c r="AC11" s="44">
        <v>1</v>
      </c>
      <c r="AD11" s="45">
        <f t="shared" si="0"/>
        <v>1.323E-3</v>
      </c>
      <c r="AE11" s="43">
        <v>53</v>
      </c>
      <c r="AF11" s="46">
        <f t="shared" si="1"/>
        <v>40060.468631897202</v>
      </c>
      <c r="AG11" s="47">
        <v>2650</v>
      </c>
      <c r="AH11" s="48">
        <f t="shared" si="2"/>
        <v>6.615E-2</v>
      </c>
      <c r="AI11" s="49" t="s">
        <v>81</v>
      </c>
      <c r="AJ11" s="50">
        <v>0.184</v>
      </c>
      <c r="AK11" s="48">
        <f t="shared" si="3"/>
        <v>0.30543999999999999</v>
      </c>
      <c r="AL11" s="48">
        <f t="shared" si="4"/>
        <v>2.03159</v>
      </c>
      <c r="AM11" s="51">
        <v>0.01</v>
      </c>
      <c r="AN11" s="48">
        <f t="shared" si="5"/>
        <v>3.0499999999999999E-2</v>
      </c>
      <c r="AO11" s="51">
        <v>0.05</v>
      </c>
      <c r="AP11" s="48">
        <f t="shared" si="6"/>
        <v>0.1525</v>
      </c>
      <c r="AQ11" s="52">
        <v>0</v>
      </c>
      <c r="AR11" s="51">
        <v>0</v>
      </c>
      <c r="AS11" s="48">
        <f t="shared" si="7"/>
        <v>0</v>
      </c>
      <c r="AT11" s="48">
        <f t="shared" si="8"/>
        <v>0.183</v>
      </c>
      <c r="AU11" s="48">
        <f t="shared" si="9"/>
        <v>2.2145899999999998</v>
      </c>
      <c r="AV11" s="53">
        <f t="shared" si="10"/>
        <v>0.27390491803278688</v>
      </c>
      <c r="AW11" s="57">
        <v>3.05</v>
      </c>
      <c r="AX11" s="55"/>
      <c r="AY11" s="53" t="str">
        <f t="shared" si="11"/>
        <v/>
      </c>
      <c r="AZ11" s="6"/>
      <c r="BA11" s="33">
        <v>800</v>
      </c>
      <c r="BB11" s="48">
        <f t="shared" si="12"/>
        <v>1771.6719999999998</v>
      </c>
      <c r="BC11" s="48">
        <f t="shared" si="13"/>
        <v>2440</v>
      </c>
      <c r="BD11" s="48">
        <f t="shared" si="14"/>
        <v>0</v>
      </c>
      <c r="BE11" s="56" t="str">
        <f t="shared" si="15"/>
        <v/>
      </c>
      <c r="BF11" s="33"/>
      <c r="BG11" s="33"/>
      <c r="BH11" s="2" t="s">
        <v>74</v>
      </c>
      <c r="BI11" s="2" t="s">
        <v>75</v>
      </c>
      <c r="BJ11" s="2" t="s">
        <v>76</v>
      </c>
    </row>
    <row r="12" spans="1:62" ht="27.75" customHeight="1">
      <c r="A12" s="32">
        <v>13</v>
      </c>
      <c r="B12" s="64"/>
      <c r="C12" s="33"/>
      <c r="D12" s="33" t="s">
        <v>103</v>
      </c>
      <c r="E12" s="33" t="s">
        <v>104</v>
      </c>
      <c r="F12" s="33" t="s">
        <v>64</v>
      </c>
      <c r="G12" s="34" t="s">
        <v>105</v>
      </c>
      <c r="H12" s="35" t="s">
        <v>106</v>
      </c>
      <c r="I12" s="33" t="s">
        <v>67</v>
      </c>
      <c r="J12" s="36" t="s">
        <v>79</v>
      </c>
      <c r="K12" s="36" t="s">
        <v>79</v>
      </c>
      <c r="L12" s="37"/>
      <c r="M12" s="36" t="s">
        <v>107</v>
      </c>
      <c r="N12" s="33"/>
      <c r="O12" s="38"/>
      <c r="P12" s="59" t="s">
        <v>108</v>
      </c>
      <c r="Q12" s="40"/>
      <c r="R12" s="33" t="s">
        <v>71</v>
      </c>
      <c r="S12" s="41">
        <v>1.75</v>
      </c>
      <c r="T12" s="33" t="s">
        <v>129</v>
      </c>
      <c r="U12" s="33" t="s">
        <v>72</v>
      </c>
      <c r="V12" s="42">
        <v>38.5</v>
      </c>
      <c r="W12" s="42">
        <v>22</v>
      </c>
      <c r="X12" s="42">
        <v>22.5</v>
      </c>
      <c r="Y12" s="42">
        <v>16</v>
      </c>
      <c r="Z12" s="42">
        <v>8</v>
      </c>
      <c r="AA12" s="42">
        <v>20.5</v>
      </c>
      <c r="AB12" s="43">
        <v>5</v>
      </c>
      <c r="AC12" s="44">
        <v>3</v>
      </c>
      <c r="AD12" s="45">
        <f t="shared" si="0"/>
        <v>2.624E-3</v>
      </c>
      <c r="AE12" s="43">
        <v>53</v>
      </c>
      <c r="AF12" s="46">
        <f t="shared" si="1"/>
        <v>60594.512195121948</v>
      </c>
      <c r="AG12" s="47">
        <v>2650</v>
      </c>
      <c r="AH12" s="48">
        <f t="shared" si="2"/>
        <v>4.3733333333333332E-2</v>
      </c>
      <c r="AI12" s="49" t="s">
        <v>73</v>
      </c>
      <c r="AJ12" s="50">
        <v>0.16799999999999998</v>
      </c>
      <c r="AK12" s="48">
        <f t="shared" si="3"/>
        <v>0.29399999999999998</v>
      </c>
      <c r="AL12" s="48">
        <f t="shared" si="4"/>
        <v>2.0877333333333334</v>
      </c>
      <c r="AM12" s="51">
        <v>0.01</v>
      </c>
      <c r="AN12" s="48">
        <f t="shared" si="5"/>
        <v>3.0499999999999999E-2</v>
      </c>
      <c r="AO12" s="51">
        <v>0.05</v>
      </c>
      <c r="AP12" s="48">
        <f t="shared" si="6"/>
        <v>0.1525</v>
      </c>
      <c r="AQ12" s="52">
        <v>0</v>
      </c>
      <c r="AR12" s="51">
        <v>0</v>
      </c>
      <c r="AS12" s="48">
        <f t="shared" si="7"/>
        <v>0</v>
      </c>
      <c r="AT12" s="48">
        <f t="shared" si="8"/>
        <v>0.183</v>
      </c>
      <c r="AU12" s="48">
        <f t="shared" si="9"/>
        <v>2.2707333333333333</v>
      </c>
      <c r="AV12" s="53">
        <f t="shared" si="10"/>
        <v>0.25549726775956283</v>
      </c>
      <c r="AW12" s="54">
        <v>3.05</v>
      </c>
      <c r="AX12" s="55"/>
      <c r="AY12" s="53" t="str">
        <f t="shared" si="11"/>
        <v/>
      </c>
      <c r="AZ12" s="6"/>
      <c r="BA12" s="33">
        <v>2400</v>
      </c>
      <c r="BB12" s="48">
        <f t="shared" si="12"/>
        <v>5449.76</v>
      </c>
      <c r="BC12" s="48">
        <f t="shared" si="13"/>
        <v>7320</v>
      </c>
      <c r="BD12" s="48">
        <f t="shared" si="14"/>
        <v>0</v>
      </c>
      <c r="BE12" s="56">
        <f t="shared" si="15"/>
        <v>15.246</v>
      </c>
      <c r="BF12" s="33"/>
      <c r="BG12" s="33"/>
      <c r="BH12" s="2" t="s">
        <v>74</v>
      </c>
      <c r="BI12" s="2" t="s">
        <v>75</v>
      </c>
      <c r="BJ12" s="2" t="s">
        <v>76</v>
      </c>
    </row>
    <row r="13" spans="1:62" ht="27.75" customHeight="1">
      <c r="A13" s="32">
        <v>14</v>
      </c>
      <c r="B13" s="65"/>
      <c r="C13" s="33"/>
      <c r="D13" s="33" t="s">
        <v>103</v>
      </c>
      <c r="E13" s="33" t="s">
        <v>104</v>
      </c>
      <c r="F13" s="33" t="s">
        <v>64</v>
      </c>
      <c r="G13" s="34" t="s">
        <v>105</v>
      </c>
      <c r="H13" s="35" t="s">
        <v>96</v>
      </c>
      <c r="I13" s="33" t="s">
        <v>78</v>
      </c>
      <c r="J13" s="36" t="s">
        <v>79</v>
      </c>
      <c r="K13" s="36" t="s">
        <v>79</v>
      </c>
      <c r="L13" s="37"/>
      <c r="M13" s="36" t="s">
        <v>107</v>
      </c>
      <c r="N13" s="33"/>
      <c r="O13" s="38"/>
      <c r="P13" s="59" t="s">
        <v>109</v>
      </c>
      <c r="Q13" s="40"/>
      <c r="R13" s="33" t="s">
        <v>71</v>
      </c>
      <c r="S13" s="41">
        <v>1.49</v>
      </c>
      <c r="T13" s="33" t="s">
        <v>129</v>
      </c>
      <c r="U13" s="33" t="s">
        <v>72</v>
      </c>
      <c r="V13" s="42"/>
      <c r="W13" s="42"/>
      <c r="X13" s="42"/>
      <c r="Y13" s="42">
        <v>22</v>
      </c>
      <c r="Z13" s="42">
        <v>7</v>
      </c>
      <c r="AA13" s="42">
        <v>11</v>
      </c>
      <c r="AB13" s="43">
        <v>5</v>
      </c>
      <c r="AC13" s="44">
        <v>2</v>
      </c>
      <c r="AD13" s="45">
        <f t="shared" si="0"/>
        <v>1.694E-3</v>
      </c>
      <c r="AE13" s="43">
        <v>53</v>
      </c>
      <c r="AF13" s="46">
        <f t="shared" si="1"/>
        <v>62573.789846517117</v>
      </c>
      <c r="AG13" s="47">
        <v>2650</v>
      </c>
      <c r="AH13" s="48">
        <f t="shared" si="2"/>
        <v>4.2349999999999999E-2</v>
      </c>
      <c r="AI13" s="49" t="s">
        <v>81</v>
      </c>
      <c r="AJ13" s="50">
        <v>0.184</v>
      </c>
      <c r="AK13" s="48">
        <f t="shared" si="3"/>
        <v>0.27416000000000001</v>
      </c>
      <c r="AL13" s="48">
        <f t="shared" si="4"/>
        <v>1.8065100000000001</v>
      </c>
      <c r="AM13" s="51">
        <v>0.01</v>
      </c>
      <c r="AN13" s="48">
        <f t="shared" si="5"/>
        <v>2.6000000000000002E-2</v>
      </c>
      <c r="AO13" s="51">
        <v>0.05</v>
      </c>
      <c r="AP13" s="48">
        <f t="shared" si="6"/>
        <v>0.13</v>
      </c>
      <c r="AQ13" s="52">
        <v>0</v>
      </c>
      <c r="AR13" s="51">
        <v>0</v>
      </c>
      <c r="AS13" s="48">
        <f t="shared" si="7"/>
        <v>0</v>
      </c>
      <c r="AT13" s="48">
        <f t="shared" si="8"/>
        <v>0.156</v>
      </c>
      <c r="AU13" s="48">
        <f t="shared" si="9"/>
        <v>1.96251</v>
      </c>
      <c r="AV13" s="53">
        <f t="shared" si="10"/>
        <v>0.24518846153846158</v>
      </c>
      <c r="AW13" s="54">
        <v>2.6</v>
      </c>
      <c r="AX13" s="55"/>
      <c r="AY13" s="53" t="str">
        <f t="shared" si="11"/>
        <v/>
      </c>
      <c r="AZ13" s="6"/>
      <c r="BA13" s="33">
        <v>1600</v>
      </c>
      <c r="BB13" s="48">
        <f t="shared" si="12"/>
        <v>3140.0160000000001</v>
      </c>
      <c r="BC13" s="48">
        <f t="shared" si="13"/>
        <v>4160</v>
      </c>
      <c r="BD13" s="48">
        <f t="shared" si="14"/>
        <v>0</v>
      </c>
      <c r="BE13" s="56" t="str">
        <f t="shared" si="15"/>
        <v/>
      </c>
      <c r="BF13" s="33"/>
      <c r="BG13" s="33"/>
      <c r="BH13" s="2" t="s">
        <v>74</v>
      </c>
      <c r="BI13" s="2" t="s">
        <v>75</v>
      </c>
      <c r="BJ13" s="2" t="s">
        <v>76</v>
      </c>
    </row>
    <row r="14" spans="1:62" ht="27.75" customHeight="1">
      <c r="A14" s="32">
        <v>15</v>
      </c>
      <c r="B14" s="65"/>
      <c r="C14" s="33"/>
      <c r="D14" s="33" t="s">
        <v>103</v>
      </c>
      <c r="E14" s="33" t="s">
        <v>104</v>
      </c>
      <c r="F14" s="33" t="s">
        <v>64</v>
      </c>
      <c r="G14" s="34" t="s">
        <v>105</v>
      </c>
      <c r="H14" s="35" t="s">
        <v>82</v>
      </c>
      <c r="I14" s="33" t="s">
        <v>83</v>
      </c>
      <c r="J14" s="36" t="s">
        <v>79</v>
      </c>
      <c r="K14" s="36" t="s">
        <v>79</v>
      </c>
      <c r="L14" s="37"/>
      <c r="M14" s="36" t="s">
        <v>107</v>
      </c>
      <c r="N14" s="33"/>
      <c r="O14" s="38"/>
      <c r="P14" s="59" t="s">
        <v>110</v>
      </c>
      <c r="Q14" s="40"/>
      <c r="R14" s="33" t="s">
        <v>71</v>
      </c>
      <c r="S14" s="41">
        <v>1.38</v>
      </c>
      <c r="T14" s="33" t="s">
        <v>129</v>
      </c>
      <c r="U14" s="33" t="s">
        <v>72</v>
      </c>
      <c r="V14" s="42"/>
      <c r="W14" s="42"/>
      <c r="X14" s="42"/>
      <c r="Y14" s="42">
        <v>8</v>
      </c>
      <c r="Z14" s="42">
        <v>8</v>
      </c>
      <c r="AA14" s="42">
        <v>11</v>
      </c>
      <c r="AB14" s="43">
        <v>5</v>
      </c>
      <c r="AC14" s="44">
        <v>1</v>
      </c>
      <c r="AD14" s="45">
        <f t="shared" si="0"/>
        <v>7.0399999999999998E-4</v>
      </c>
      <c r="AE14" s="43">
        <v>53</v>
      </c>
      <c r="AF14" s="46">
        <f t="shared" si="1"/>
        <v>75284.090909090912</v>
      </c>
      <c r="AG14" s="47">
        <v>2650</v>
      </c>
      <c r="AH14" s="48">
        <f t="shared" si="2"/>
        <v>3.5200000000000002E-2</v>
      </c>
      <c r="AI14" s="49" t="s">
        <v>81</v>
      </c>
      <c r="AJ14" s="50">
        <v>0.184</v>
      </c>
      <c r="AK14" s="48">
        <f t="shared" si="3"/>
        <v>0.25391999999999998</v>
      </c>
      <c r="AL14" s="48">
        <f t="shared" si="4"/>
        <v>1.6691199999999997</v>
      </c>
      <c r="AM14" s="51">
        <v>0.01</v>
      </c>
      <c r="AN14" s="48">
        <f t="shared" si="5"/>
        <v>2.35E-2</v>
      </c>
      <c r="AO14" s="51">
        <v>0.05</v>
      </c>
      <c r="AP14" s="48">
        <f t="shared" si="6"/>
        <v>0.11750000000000001</v>
      </c>
      <c r="AQ14" s="52">
        <v>0</v>
      </c>
      <c r="AR14" s="51">
        <v>0</v>
      </c>
      <c r="AS14" s="48">
        <f t="shared" si="7"/>
        <v>0</v>
      </c>
      <c r="AT14" s="48">
        <f t="shared" si="8"/>
        <v>0.14100000000000001</v>
      </c>
      <c r="AU14" s="48">
        <f t="shared" si="9"/>
        <v>1.8101199999999997</v>
      </c>
      <c r="AV14" s="53">
        <f t="shared" si="10"/>
        <v>0.2297361702127661</v>
      </c>
      <c r="AW14" s="54">
        <v>2.35</v>
      </c>
      <c r="AX14" s="55"/>
      <c r="AY14" s="53" t="str">
        <f t="shared" si="11"/>
        <v/>
      </c>
      <c r="AZ14" s="6"/>
      <c r="BA14" s="33">
        <v>800</v>
      </c>
      <c r="BB14" s="48">
        <f t="shared" si="12"/>
        <v>1448.0959999999998</v>
      </c>
      <c r="BC14" s="48">
        <f t="shared" si="13"/>
        <v>1880</v>
      </c>
      <c r="BD14" s="48">
        <f t="shared" si="14"/>
        <v>0</v>
      </c>
      <c r="BE14" s="56" t="str">
        <f t="shared" si="15"/>
        <v/>
      </c>
      <c r="BF14" s="33"/>
      <c r="BG14" s="33"/>
      <c r="BH14" s="2" t="s">
        <v>74</v>
      </c>
      <c r="BI14" s="2" t="s">
        <v>75</v>
      </c>
      <c r="BJ14" s="2" t="s">
        <v>76</v>
      </c>
    </row>
    <row r="15" spans="1:62" ht="27.75" customHeight="1">
      <c r="A15" s="32">
        <v>16</v>
      </c>
      <c r="B15" s="65"/>
      <c r="C15" s="33"/>
      <c r="D15" s="33" t="s">
        <v>103</v>
      </c>
      <c r="E15" s="33" t="s">
        <v>104</v>
      </c>
      <c r="F15" s="33" t="s">
        <v>64</v>
      </c>
      <c r="G15" s="34" t="s">
        <v>105</v>
      </c>
      <c r="H15" s="35" t="s">
        <v>100</v>
      </c>
      <c r="I15" s="33" t="s">
        <v>86</v>
      </c>
      <c r="J15" s="36" t="s">
        <v>79</v>
      </c>
      <c r="K15" s="36" t="s">
        <v>79</v>
      </c>
      <c r="L15" s="37"/>
      <c r="M15" s="36" t="s">
        <v>107</v>
      </c>
      <c r="N15" s="33"/>
      <c r="O15" s="38"/>
      <c r="P15" s="59" t="s">
        <v>111</v>
      </c>
      <c r="Q15" s="40"/>
      <c r="R15" s="33" t="s">
        <v>71</v>
      </c>
      <c r="S15" s="41">
        <v>1.38</v>
      </c>
      <c r="T15" s="33" t="s">
        <v>129</v>
      </c>
      <c r="U15" s="33" t="s">
        <v>72</v>
      </c>
      <c r="V15" s="42"/>
      <c r="W15" s="42"/>
      <c r="X15" s="42"/>
      <c r="Y15" s="42">
        <v>14</v>
      </c>
      <c r="Z15" s="42">
        <v>10.5</v>
      </c>
      <c r="AA15" s="42">
        <v>2.5</v>
      </c>
      <c r="AB15" s="43">
        <v>5</v>
      </c>
      <c r="AC15" s="44">
        <v>1</v>
      </c>
      <c r="AD15" s="45">
        <f t="shared" si="0"/>
        <v>3.6749999999999999E-4</v>
      </c>
      <c r="AE15" s="43">
        <v>53</v>
      </c>
      <c r="AF15" s="46">
        <f t="shared" si="1"/>
        <v>144217.68707482994</v>
      </c>
      <c r="AG15" s="47">
        <v>2650</v>
      </c>
      <c r="AH15" s="48">
        <f t="shared" si="2"/>
        <v>1.8374999999999999E-2</v>
      </c>
      <c r="AI15" s="49" t="s">
        <v>81</v>
      </c>
      <c r="AJ15" s="50">
        <v>0.184</v>
      </c>
      <c r="AK15" s="48">
        <f t="shared" si="3"/>
        <v>0.25391999999999998</v>
      </c>
      <c r="AL15" s="48">
        <f t="shared" si="4"/>
        <v>1.6522949999999998</v>
      </c>
      <c r="AM15" s="51">
        <v>0.01</v>
      </c>
      <c r="AN15" s="48">
        <f t="shared" si="5"/>
        <v>2.35E-2</v>
      </c>
      <c r="AO15" s="51">
        <v>0.05</v>
      </c>
      <c r="AP15" s="48">
        <f t="shared" si="6"/>
        <v>0.11750000000000001</v>
      </c>
      <c r="AQ15" s="52">
        <v>0</v>
      </c>
      <c r="AR15" s="51">
        <v>0</v>
      </c>
      <c r="AS15" s="48">
        <f t="shared" si="7"/>
        <v>0</v>
      </c>
      <c r="AT15" s="48">
        <f t="shared" si="8"/>
        <v>0.14100000000000001</v>
      </c>
      <c r="AU15" s="48">
        <f t="shared" si="9"/>
        <v>1.7932949999999999</v>
      </c>
      <c r="AV15" s="53">
        <f t="shared" si="10"/>
        <v>0.23689574468085114</v>
      </c>
      <c r="AW15" s="54">
        <v>2.35</v>
      </c>
      <c r="AX15" s="55"/>
      <c r="AY15" s="53" t="str">
        <f t="shared" si="11"/>
        <v/>
      </c>
      <c r="AZ15" s="6"/>
      <c r="BA15" s="33">
        <v>800</v>
      </c>
      <c r="BB15" s="48">
        <f t="shared" si="12"/>
        <v>1434.636</v>
      </c>
      <c r="BC15" s="48">
        <f t="shared" si="13"/>
        <v>1880</v>
      </c>
      <c r="BD15" s="48">
        <f t="shared" si="14"/>
        <v>0</v>
      </c>
      <c r="BE15" s="56" t="str">
        <f t="shared" si="15"/>
        <v/>
      </c>
      <c r="BF15" s="33"/>
      <c r="BG15" s="33"/>
      <c r="BH15" s="2" t="s">
        <v>74</v>
      </c>
      <c r="BI15" s="2" t="s">
        <v>75</v>
      </c>
      <c r="BJ15" s="2" t="s">
        <v>76</v>
      </c>
    </row>
    <row r="16" spans="1:62" ht="27.75" customHeight="1">
      <c r="A16" s="32">
        <v>17</v>
      </c>
      <c r="B16" s="66"/>
      <c r="C16" s="33"/>
      <c r="D16" s="33" t="s">
        <v>103</v>
      </c>
      <c r="E16" s="33" t="s">
        <v>104</v>
      </c>
      <c r="F16" s="33" t="s">
        <v>64</v>
      </c>
      <c r="G16" s="34" t="s">
        <v>105</v>
      </c>
      <c r="H16" s="35" t="s">
        <v>112</v>
      </c>
      <c r="I16" s="33" t="s">
        <v>89</v>
      </c>
      <c r="J16" s="36" t="s">
        <v>79</v>
      </c>
      <c r="K16" s="36" t="s">
        <v>79</v>
      </c>
      <c r="L16" s="37"/>
      <c r="M16" s="36" t="s">
        <v>107</v>
      </c>
      <c r="N16" s="33"/>
      <c r="O16" s="38"/>
      <c r="P16" s="59" t="s">
        <v>113</v>
      </c>
      <c r="Q16" s="40"/>
      <c r="R16" s="33" t="s">
        <v>71</v>
      </c>
      <c r="S16" s="41">
        <v>1.66</v>
      </c>
      <c r="T16" s="33" t="s">
        <v>129</v>
      </c>
      <c r="U16" s="33" t="s">
        <v>72</v>
      </c>
      <c r="V16" s="42"/>
      <c r="W16" s="42"/>
      <c r="X16" s="42"/>
      <c r="Y16" s="42">
        <v>10.5</v>
      </c>
      <c r="Z16" s="42">
        <v>7</v>
      </c>
      <c r="AA16" s="42">
        <v>18</v>
      </c>
      <c r="AB16" s="43">
        <v>5</v>
      </c>
      <c r="AC16" s="44">
        <v>1</v>
      </c>
      <c r="AD16" s="45">
        <f t="shared" si="0"/>
        <v>1.323E-3</v>
      </c>
      <c r="AE16" s="43">
        <v>53</v>
      </c>
      <c r="AF16" s="46">
        <f t="shared" si="1"/>
        <v>40060.468631897202</v>
      </c>
      <c r="AG16" s="47">
        <v>2650</v>
      </c>
      <c r="AH16" s="48">
        <f t="shared" si="2"/>
        <v>6.615E-2</v>
      </c>
      <c r="AI16" s="49" t="s">
        <v>81</v>
      </c>
      <c r="AJ16" s="50">
        <v>0.184</v>
      </c>
      <c r="AK16" s="48">
        <f t="shared" si="3"/>
        <v>0.30543999999999999</v>
      </c>
      <c r="AL16" s="48">
        <f t="shared" si="4"/>
        <v>2.03159</v>
      </c>
      <c r="AM16" s="51">
        <v>0.01</v>
      </c>
      <c r="AN16" s="48">
        <f t="shared" si="5"/>
        <v>3.0499999999999999E-2</v>
      </c>
      <c r="AO16" s="51">
        <v>0.05</v>
      </c>
      <c r="AP16" s="48">
        <f t="shared" si="6"/>
        <v>0.1525</v>
      </c>
      <c r="AQ16" s="52">
        <v>0</v>
      </c>
      <c r="AR16" s="51">
        <v>0</v>
      </c>
      <c r="AS16" s="48">
        <f t="shared" si="7"/>
        <v>0</v>
      </c>
      <c r="AT16" s="48">
        <f t="shared" si="8"/>
        <v>0.183</v>
      </c>
      <c r="AU16" s="48">
        <f t="shared" si="9"/>
        <v>2.2145899999999998</v>
      </c>
      <c r="AV16" s="53">
        <f t="shared" si="10"/>
        <v>0.27390491803278688</v>
      </c>
      <c r="AW16" s="57">
        <v>3.05</v>
      </c>
      <c r="AX16" s="55"/>
      <c r="AY16" s="53" t="str">
        <f t="shared" si="11"/>
        <v/>
      </c>
      <c r="AZ16" s="6"/>
      <c r="BA16" s="33">
        <v>800</v>
      </c>
      <c r="BB16" s="48">
        <f t="shared" si="12"/>
        <v>1771.6719999999998</v>
      </c>
      <c r="BC16" s="48">
        <f t="shared" si="13"/>
        <v>2440</v>
      </c>
      <c r="BD16" s="48">
        <f t="shared" si="14"/>
        <v>0</v>
      </c>
      <c r="BE16" s="56" t="str">
        <f t="shared" si="15"/>
        <v/>
      </c>
      <c r="BF16" s="33"/>
      <c r="BG16" s="33"/>
      <c r="BH16" s="2" t="s">
        <v>74</v>
      </c>
      <c r="BI16" s="2" t="s">
        <v>75</v>
      </c>
      <c r="BJ16" s="2" t="s">
        <v>76</v>
      </c>
    </row>
    <row r="17" spans="1:62" ht="27.75" customHeight="1">
      <c r="A17" s="32">
        <v>19</v>
      </c>
      <c r="B17" s="64"/>
      <c r="C17" s="33"/>
      <c r="D17" s="33" t="s">
        <v>62</v>
      </c>
      <c r="E17" s="33" t="s">
        <v>63</v>
      </c>
      <c r="F17" s="33" t="s">
        <v>64</v>
      </c>
      <c r="G17" s="34" t="s">
        <v>114</v>
      </c>
      <c r="H17" s="35" t="s">
        <v>106</v>
      </c>
      <c r="I17" s="33" t="s">
        <v>67</v>
      </c>
      <c r="J17" s="36" t="s">
        <v>79</v>
      </c>
      <c r="K17" s="36" t="s">
        <v>79</v>
      </c>
      <c r="L17" s="37"/>
      <c r="M17" s="36" t="s">
        <v>115</v>
      </c>
      <c r="N17" s="33"/>
      <c r="O17" s="38"/>
      <c r="P17" s="39" t="s">
        <v>116</v>
      </c>
      <c r="Q17" s="40"/>
      <c r="R17" s="33" t="s">
        <v>71</v>
      </c>
      <c r="S17" s="41">
        <v>1.75</v>
      </c>
      <c r="T17" s="33" t="s">
        <v>129</v>
      </c>
      <c r="U17" s="33" t="s">
        <v>72</v>
      </c>
      <c r="V17" s="42">
        <v>38.5</v>
      </c>
      <c r="W17" s="42">
        <v>22</v>
      </c>
      <c r="X17" s="42">
        <v>22.5</v>
      </c>
      <c r="Y17" s="42">
        <v>16</v>
      </c>
      <c r="Z17" s="42">
        <v>8</v>
      </c>
      <c r="AA17" s="42">
        <v>20.5</v>
      </c>
      <c r="AB17" s="43">
        <v>5</v>
      </c>
      <c r="AC17" s="44">
        <v>3</v>
      </c>
      <c r="AD17" s="45">
        <f t="shared" si="0"/>
        <v>2.624E-3</v>
      </c>
      <c r="AE17" s="43">
        <v>53</v>
      </c>
      <c r="AF17" s="46">
        <f t="shared" si="1"/>
        <v>60594.512195121948</v>
      </c>
      <c r="AG17" s="47">
        <v>2650</v>
      </c>
      <c r="AH17" s="48">
        <f t="shared" si="2"/>
        <v>4.3733333333333332E-2</v>
      </c>
      <c r="AI17" s="49" t="s">
        <v>73</v>
      </c>
      <c r="AJ17" s="50">
        <v>0.16799999999999998</v>
      </c>
      <c r="AK17" s="48">
        <f t="shared" si="3"/>
        <v>0.29399999999999998</v>
      </c>
      <c r="AL17" s="48">
        <f t="shared" si="4"/>
        <v>2.0877333333333334</v>
      </c>
      <c r="AM17" s="51">
        <v>0.01</v>
      </c>
      <c r="AN17" s="48">
        <f t="shared" si="5"/>
        <v>3.0499999999999999E-2</v>
      </c>
      <c r="AO17" s="51">
        <v>0.06</v>
      </c>
      <c r="AP17" s="48">
        <f t="shared" si="6"/>
        <v>0.183</v>
      </c>
      <c r="AQ17" s="52">
        <v>0</v>
      </c>
      <c r="AR17" s="51">
        <v>0</v>
      </c>
      <c r="AS17" s="48">
        <f t="shared" si="7"/>
        <v>0</v>
      </c>
      <c r="AT17" s="48">
        <f t="shared" si="8"/>
        <v>0.2135</v>
      </c>
      <c r="AU17" s="48">
        <f t="shared" si="9"/>
        <v>2.3012333333333332</v>
      </c>
      <c r="AV17" s="53">
        <f t="shared" si="10"/>
        <v>0.24549726775956282</v>
      </c>
      <c r="AW17" s="54">
        <v>3.05</v>
      </c>
      <c r="AX17" s="55"/>
      <c r="AY17" s="53" t="str">
        <f t="shared" si="11"/>
        <v/>
      </c>
      <c r="AZ17" s="6"/>
      <c r="BA17" s="33">
        <v>2400</v>
      </c>
      <c r="BB17" s="48">
        <f t="shared" si="12"/>
        <v>5522.96</v>
      </c>
      <c r="BC17" s="48">
        <f t="shared" si="13"/>
        <v>7320</v>
      </c>
      <c r="BD17" s="48">
        <f t="shared" si="14"/>
        <v>0</v>
      </c>
      <c r="BE17" s="56">
        <f t="shared" si="15"/>
        <v>15.246</v>
      </c>
      <c r="BF17" s="33"/>
      <c r="BG17" s="33"/>
      <c r="BH17" s="2" t="s">
        <v>74</v>
      </c>
      <c r="BI17" s="2" t="s">
        <v>75</v>
      </c>
      <c r="BJ17" s="2" t="s">
        <v>76</v>
      </c>
    </row>
    <row r="18" spans="1:62" ht="27.75" customHeight="1">
      <c r="A18" s="32">
        <v>20</v>
      </c>
      <c r="B18" s="65"/>
      <c r="C18" s="33"/>
      <c r="D18" s="33" t="s">
        <v>62</v>
      </c>
      <c r="E18" s="33" t="s">
        <v>63</v>
      </c>
      <c r="F18" s="33" t="s">
        <v>64</v>
      </c>
      <c r="G18" s="34" t="s">
        <v>114</v>
      </c>
      <c r="H18" s="35" t="s">
        <v>77</v>
      </c>
      <c r="I18" s="33" t="s">
        <v>78</v>
      </c>
      <c r="J18" s="36" t="s">
        <v>79</v>
      </c>
      <c r="K18" s="36" t="s">
        <v>79</v>
      </c>
      <c r="L18" s="37"/>
      <c r="M18" s="36" t="s">
        <v>115</v>
      </c>
      <c r="N18" s="33"/>
      <c r="O18" s="38"/>
      <c r="P18" s="39" t="s">
        <v>117</v>
      </c>
      <c r="Q18" s="40"/>
      <c r="R18" s="33" t="s">
        <v>71</v>
      </c>
      <c r="S18" s="41">
        <v>1.49</v>
      </c>
      <c r="T18" s="33" t="s">
        <v>129</v>
      </c>
      <c r="U18" s="33" t="s">
        <v>72</v>
      </c>
      <c r="V18" s="42"/>
      <c r="W18" s="42"/>
      <c r="X18" s="42"/>
      <c r="Y18" s="42">
        <v>22</v>
      </c>
      <c r="Z18" s="42">
        <v>7</v>
      </c>
      <c r="AA18" s="42">
        <v>11</v>
      </c>
      <c r="AB18" s="43">
        <v>5</v>
      </c>
      <c r="AC18" s="44">
        <v>2</v>
      </c>
      <c r="AD18" s="45">
        <f t="shared" si="0"/>
        <v>1.694E-3</v>
      </c>
      <c r="AE18" s="43">
        <v>53</v>
      </c>
      <c r="AF18" s="46">
        <f t="shared" si="1"/>
        <v>62573.789846517117</v>
      </c>
      <c r="AG18" s="47">
        <v>2650</v>
      </c>
      <c r="AH18" s="48">
        <f t="shared" si="2"/>
        <v>4.2349999999999999E-2</v>
      </c>
      <c r="AI18" s="49" t="s">
        <v>81</v>
      </c>
      <c r="AJ18" s="50">
        <v>0.184</v>
      </c>
      <c r="AK18" s="48">
        <f t="shared" si="3"/>
        <v>0.27416000000000001</v>
      </c>
      <c r="AL18" s="48">
        <f t="shared" si="4"/>
        <v>1.8065100000000001</v>
      </c>
      <c r="AM18" s="51">
        <v>0.01</v>
      </c>
      <c r="AN18" s="48">
        <f t="shared" si="5"/>
        <v>2.6000000000000002E-2</v>
      </c>
      <c r="AO18" s="51">
        <v>0.06</v>
      </c>
      <c r="AP18" s="48">
        <f t="shared" si="6"/>
        <v>0.156</v>
      </c>
      <c r="AQ18" s="52">
        <v>0</v>
      </c>
      <c r="AR18" s="51">
        <v>0</v>
      </c>
      <c r="AS18" s="48">
        <f t="shared" si="7"/>
        <v>0</v>
      </c>
      <c r="AT18" s="48">
        <f t="shared" si="8"/>
        <v>0.182</v>
      </c>
      <c r="AU18" s="48">
        <f t="shared" si="9"/>
        <v>1.98851</v>
      </c>
      <c r="AV18" s="53">
        <f t="shared" si="10"/>
        <v>0.23518846153846157</v>
      </c>
      <c r="AW18" s="54">
        <v>2.6</v>
      </c>
      <c r="AX18" s="55"/>
      <c r="AY18" s="53" t="str">
        <f t="shared" si="11"/>
        <v/>
      </c>
      <c r="AZ18" s="6"/>
      <c r="BA18" s="33">
        <v>1600</v>
      </c>
      <c r="BB18" s="48">
        <f t="shared" si="12"/>
        <v>3181.616</v>
      </c>
      <c r="BC18" s="48">
        <f t="shared" si="13"/>
        <v>4160</v>
      </c>
      <c r="BD18" s="48">
        <f t="shared" si="14"/>
        <v>0</v>
      </c>
      <c r="BE18" s="56" t="str">
        <f t="shared" si="15"/>
        <v/>
      </c>
      <c r="BF18" s="33"/>
      <c r="BG18" s="33"/>
      <c r="BH18" s="2" t="s">
        <v>74</v>
      </c>
      <c r="BI18" s="2" t="s">
        <v>75</v>
      </c>
      <c r="BJ18" s="2" t="s">
        <v>76</v>
      </c>
    </row>
    <row r="19" spans="1:62" ht="27.75" customHeight="1">
      <c r="A19" s="32">
        <v>21</v>
      </c>
      <c r="B19" s="65"/>
      <c r="C19" s="33"/>
      <c r="D19" s="33" t="s">
        <v>62</v>
      </c>
      <c r="E19" s="33" t="s">
        <v>63</v>
      </c>
      <c r="F19" s="33" t="s">
        <v>64</v>
      </c>
      <c r="G19" s="34" t="s">
        <v>114</v>
      </c>
      <c r="H19" s="35" t="s">
        <v>82</v>
      </c>
      <c r="I19" s="33" t="s">
        <v>83</v>
      </c>
      <c r="J19" s="36" t="s">
        <v>79</v>
      </c>
      <c r="K19" s="36" t="s">
        <v>79</v>
      </c>
      <c r="L19" s="37"/>
      <c r="M19" s="36" t="s">
        <v>115</v>
      </c>
      <c r="N19" s="33"/>
      <c r="O19" s="38"/>
      <c r="P19" s="39" t="s">
        <v>118</v>
      </c>
      <c r="Q19" s="40"/>
      <c r="R19" s="33" t="s">
        <v>71</v>
      </c>
      <c r="S19" s="41">
        <v>1.38</v>
      </c>
      <c r="T19" s="33" t="s">
        <v>129</v>
      </c>
      <c r="U19" s="33" t="s">
        <v>72</v>
      </c>
      <c r="V19" s="42"/>
      <c r="W19" s="42"/>
      <c r="X19" s="42"/>
      <c r="Y19" s="42">
        <v>8</v>
      </c>
      <c r="Z19" s="42">
        <v>8</v>
      </c>
      <c r="AA19" s="42">
        <v>11</v>
      </c>
      <c r="AB19" s="43">
        <v>5</v>
      </c>
      <c r="AC19" s="44">
        <v>1</v>
      </c>
      <c r="AD19" s="45">
        <f t="shared" si="0"/>
        <v>7.0399999999999998E-4</v>
      </c>
      <c r="AE19" s="43">
        <v>53</v>
      </c>
      <c r="AF19" s="46">
        <f t="shared" si="1"/>
        <v>75284.090909090912</v>
      </c>
      <c r="AG19" s="47">
        <v>2650</v>
      </c>
      <c r="AH19" s="48">
        <f t="shared" si="2"/>
        <v>3.5200000000000002E-2</v>
      </c>
      <c r="AI19" s="49" t="s">
        <v>81</v>
      </c>
      <c r="AJ19" s="50">
        <v>0.184</v>
      </c>
      <c r="AK19" s="48">
        <f t="shared" si="3"/>
        <v>0.25391999999999998</v>
      </c>
      <c r="AL19" s="48">
        <f t="shared" si="4"/>
        <v>1.6691199999999997</v>
      </c>
      <c r="AM19" s="51">
        <v>0.01</v>
      </c>
      <c r="AN19" s="48">
        <f t="shared" si="5"/>
        <v>2.35E-2</v>
      </c>
      <c r="AO19" s="51">
        <v>0.06</v>
      </c>
      <c r="AP19" s="48">
        <f t="shared" si="6"/>
        <v>0.14099999999999999</v>
      </c>
      <c r="AQ19" s="52">
        <v>0</v>
      </c>
      <c r="AR19" s="51">
        <v>0</v>
      </c>
      <c r="AS19" s="48">
        <f t="shared" si="7"/>
        <v>0</v>
      </c>
      <c r="AT19" s="48">
        <f t="shared" si="8"/>
        <v>0.16449999999999998</v>
      </c>
      <c r="AU19" s="48">
        <f t="shared" si="9"/>
        <v>1.8336199999999998</v>
      </c>
      <c r="AV19" s="53">
        <f t="shared" si="10"/>
        <v>0.21973617021276606</v>
      </c>
      <c r="AW19" s="54">
        <v>2.35</v>
      </c>
      <c r="AX19" s="55"/>
      <c r="AY19" s="53" t="str">
        <f t="shared" si="11"/>
        <v/>
      </c>
      <c r="AZ19" s="6"/>
      <c r="BA19" s="33">
        <v>800</v>
      </c>
      <c r="BB19" s="48">
        <f t="shared" si="12"/>
        <v>1466.8959999999997</v>
      </c>
      <c r="BC19" s="48">
        <f t="shared" si="13"/>
        <v>1880</v>
      </c>
      <c r="BD19" s="48">
        <f t="shared" si="14"/>
        <v>0</v>
      </c>
      <c r="BE19" s="56" t="str">
        <f t="shared" si="15"/>
        <v/>
      </c>
      <c r="BF19" s="33"/>
      <c r="BG19" s="33"/>
      <c r="BH19" s="2" t="s">
        <v>74</v>
      </c>
      <c r="BI19" s="2" t="s">
        <v>75</v>
      </c>
      <c r="BJ19" s="2" t="s">
        <v>76</v>
      </c>
    </row>
    <row r="20" spans="1:62" ht="27.75" customHeight="1">
      <c r="A20" s="32">
        <v>22</v>
      </c>
      <c r="B20" s="65"/>
      <c r="C20" s="33"/>
      <c r="D20" s="33" t="s">
        <v>62</v>
      </c>
      <c r="E20" s="33" t="s">
        <v>63</v>
      </c>
      <c r="F20" s="33" t="s">
        <v>64</v>
      </c>
      <c r="G20" s="34" t="s">
        <v>114</v>
      </c>
      <c r="H20" s="35" t="s">
        <v>85</v>
      </c>
      <c r="I20" s="33" t="s">
        <v>86</v>
      </c>
      <c r="J20" s="36" t="s">
        <v>79</v>
      </c>
      <c r="K20" s="36" t="s">
        <v>79</v>
      </c>
      <c r="L20" s="37"/>
      <c r="M20" s="36" t="s">
        <v>115</v>
      </c>
      <c r="N20" s="33"/>
      <c r="O20" s="38"/>
      <c r="P20" s="39" t="s">
        <v>119</v>
      </c>
      <c r="Q20" s="40"/>
      <c r="R20" s="33" t="s">
        <v>71</v>
      </c>
      <c r="S20" s="41">
        <v>1.38</v>
      </c>
      <c r="T20" s="33" t="s">
        <v>129</v>
      </c>
      <c r="U20" s="33" t="s">
        <v>72</v>
      </c>
      <c r="V20" s="42"/>
      <c r="W20" s="42"/>
      <c r="X20" s="42"/>
      <c r="Y20" s="42">
        <v>14</v>
      </c>
      <c r="Z20" s="42">
        <v>10.5</v>
      </c>
      <c r="AA20" s="42">
        <v>2.5</v>
      </c>
      <c r="AB20" s="43">
        <v>5</v>
      </c>
      <c r="AC20" s="44">
        <v>1</v>
      </c>
      <c r="AD20" s="45">
        <f t="shared" si="0"/>
        <v>3.6749999999999999E-4</v>
      </c>
      <c r="AE20" s="43">
        <v>53</v>
      </c>
      <c r="AF20" s="46">
        <f t="shared" si="1"/>
        <v>144217.68707482994</v>
      </c>
      <c r="AG20" s="47">
        <v>2650</v>
      </c>
      <c r="AH20" s="48">
        <f t="shared" si="2"/>
        <v>1.8374999999999999E-2</v>
      </c>
      <c r="AI20" s="49" t="s">
        <v>81</v>
      </c>
      <c r="AJ20" s="50">
        <v>0.184</v>
      </c>
      <c r="AK20" s="48">
        <f t="shared" si="3"/>
        <v>0.25391999999999998</v>
      </c>
      <c r="AL20" s="48">
        <f t="shared" si="4"/>
        <v>1.6522949999999998</v>
      </c>
      <c r="AM20" s="51">
        <v>0.01</v>
      </c>
      <c r="AN20" s="48">
        <f t="shared" si="5"/>
        <v>2.35E-2</v>
      </c>
      <c r="AO20" s="51">
        <v>0.06</v>
      </c>
      <c r="AP20" s="48">
        <f t="shared" si="6"/>
        <v>0.14099999999999999</v>
      </c>
      <c r="AQ20" s="52">
        <v>0</v>
      </c>
      <c r="AR20" s="51">
        <v>0</v>
      </c>
      <c r="AS20" s="48">
        <f t="shared" si="7"/>
        <v>0</v>
      </c>
      <c r="AT20" s="48">
        <f t="shared" si="8"/>
        <v>0.16449999999999998</v>
      </c>
      <c r="AU20" s="48">
        <f t="shared" si="9"/>
        <v>1.8167949999999999</v>
      </c>
      <c r="AV20" s="53">
        <f t="shared" si="10"/>
        <v>0.22689574468085111</v>
      </c>
      <c r="AW20" s="54">
        <v>2.35</v>
      </c>
      <c r="AX20" s="55"/>
      <c r="AY20" s="53" t="str">
        <f t="shared" si="11"/>
        <v/>
      </c>
      <c r="AZ20" s="6"/>
      <c r="BA20" s="33">
        <v>800</v>
      </c>
      <c r="BB20" s="48">
        <f t="shared" si="12"/>
        <v>1453.4359999999999</v>
      </c>
      <c r="BC20" s="48">
        <f t="shared" si="13"/>
        <v>1880</v>
      </c>
      <c r="BD20" s="48">
        <f t="shared" si="14"/>
        <v>0</v>
      </c>
      <c r="BE20" s="56" t="str">
        <f t="shared" si="15"/>
        <v/>
      </c>
      <c r="BF20" s="33"/>
      <c r="BG20" s="33"/>
      <c r="BH20" s="2" t="s">
        <v>74</v>
      </c>
      <c r="BI20" s="2" t="s">
        <v>75</v>
      </c>
      <c r="BJ20" s="2" t="s">
        <v>76</v>
      </c>
    </row>
    <row r="21" spans="1:62" ht="27.75" customHeight="1">
      <c r="A21" s="32">
        <v>23</v>
      </c>
      <c r="B21" s="66"/>
      <c r="C21" s="33"/>
      <c r="D21" s="33" t="s">
        <v>62</v>
      </c>
      <c r="E21" s="33" t="s">
        <v>63</v>
      </c>
      <c r="F21" s="33" t="s">
        <v>64</v>
      </c>
      <c r="G21" s="34" t="s">
        <v>114</v>
      </c>
      <c r="H21" s="35" t="s">
        <v>112</v>
      </c>
      <c r="I21" s="33" t="s">
        <v>89</v>
      </c>
      <c r="J21" s="36" t="s">
        <v>79</v>
      </c>
      <c r="K21" s="36" t="s">
        <v>79</v>
      </c>
      <c r="L21" s="37"/>
      <c r="M21" s="36" t="s">
        <v>115</v>
      </c>
      <c r="N21" s="33"/>
      <c r="O21" s="38"/>
      <c r="P21" s="39" t="s">
        <v>120</v>
      </c>
      <c r="Q21" s="40"/>
      <c r="R21" s="33" t="s">
        <v>71</v>
      </c>
      <c r="S21" s="41">
        <v>1.66</v>
      </c>
      <c r="T21" s="33" t="s">
        <v>129</v>
      </c>
      <c r="U21" s="33" t="s">
        <v>72</v>
      </c>
      <c r="V21" s="42"/>
      <c r="W21" s="42"/>
      <c r="X21" s="42"/>
      <c r="Y21" s="42">
        <v>10.5</v>
      </c>
      <c r="Z21" s="42">
        <v>7</v>
      </c>
      <c r="AA21" s="42">
        <v>18</v>
      </c>
      <c r="AB21" s="43">
        <v>5</v>
      </c>
      <c r="AC21" s="44">
        <v>1</v>
      </c>
      <c r="AD21" s="45">
        <f t="shared" si="0"/>
        <v>1.323E-3</v>
      </c>
      <c r="AE21" s="43">
        <v>53</v>
      </c>
      <c r="AF21" s="46">
        <f t="shared" si="1"/>
        <v>40060.468631897202</v>
      </c>
      <c r="AG21" s="47">
        <v>2650</v>
      </c>
      <c r="AH21" s="48">
        <f t="shared" si="2"/>
        <v>6.615E-2</v>
      </c>
      <c r="AI21" s="49" t="s">
        <v>81</v>
      </c>
      <c r="AJ21" s="50">
        <v>0.184</v>
      </c>
      <c r="AK21" s="48">
        <f t="shared" si="3"/>
        <v>0.30543999999999999</v>
      </c>
      <c r="AL21" s="48">
        <f t="shared" si="4"/>
        <v>2.03159</v>
      </c>
      <c r="AM21" s="51">
        <v>0.01</v>
      </c>
      <c r="AN21" s="48">
        <f t="shared" si="5"/>
        <v>3.0499999999999999E-2</v>
      </c>
      <c r="AO21" s="51">
        <v>0.06</v>
      </c>
      <c r="AP21" s="48">
        <f t="shared" si="6"/>
        <v>0.183</v>
      </c>
      <c r="AQ21" s="52">
        <v>0</v>
      </c>
      <c r="AR21" s="51">
        <v>0</v>
      </c>
      <c r="AS21" s="48">
        <f t="shared" si="7"/>
        <v>0</v>
      </c>
      <c r="AT21" s="48">
        <f t="shared" si="8"/>
        <v>0.2135</v>
      </c>
      <c r="AU21" s="48">
        <f t="shared" si="9"/>
        <v>2.2450899999999998</v>
      </c>
      <c r="AV21" s="53">
        <f t="shared" si="10"/>
        <v>0.26390491803278693</v>
      </c>
      <c r="AW21" s="57">
        <v>3.05</v>
      </c>
      <c r="AX21" s="55"/>
      <c r="AY21" s="53" t="str">
        <f t="shared" si="11"/>
        <v/>
      </c>
      <c r="AZ21" s="6"/>
      <c r="BA21" s="33">
        <v>800</v>
      </c>
      <c r="BB21" s="48">
        <f t="shared" si="12"/>
        <v>1796.0719999999999</v>
      </c>
      <c r="BC21" s="48">
        <f t="shared" si="13"/>
        <v>2440</v>
      </c>
      <c r="BD21" s="48">
        <f t="shared" si="14"/>
        <v>0</v>
      </c>
      <c r="BE21" s="56" t="str">
        <f t="shared" si="15"/>
        <v/>
      </c>
      <c r="BF21" s="33"/>
      <c r="BG21" s="33"/>
      <c r="BH21" s="2" t="s">
        <v>74</v>
      </c>
      <c r="BI21" s="2" t="s">
        <v>75</v>
      </c>
      <c r="BJ21" s="2" t="s">
        <v>76</v>
      </c>
    </row>
    <row r="22" spans="1:62" ht="27.75" customHeight="1">
      <c r="A22" s="32">
        <v>25</v>
      </c>
      <c r="B22" s="64"/>
      <c r="C22" s="33"/>
      <c r="D22" s="33" t="s">
        <v>103</v>
      </c>
      <c r="E22" s="33" t="s">
        <v>104</v>
      </c>
      <c r="F22" s="33" t="s">
        <v>64</v>
      </c>
      <c r="G22" s="34" t="s">
        <v>121</v>
      </c>
      <c r="H22" s="35" t="s">
        <v>106</v>
      </c>
      <c r="I22" s="33" t="s">
        <v>67</v>
      </c>
      <c r="J22" s="36" t="s">
        <v>79</v>
      </c>
      <c r="K22" s="36" t="s">
        <v>79</v>
      </c>
      <c r="L22" s="37"/>
      <c r="M22" s="36" t="s">
        <v>107</v>
      </c>
      <c r="N22" s="33"/>
      <c r="O22" s="38"/>
      <c r="P22" s="59" t="s">
        <v>122</v>
      </c>
      <c r="Q22" s="40"/>
      <c r="R22" s="33" t="s">
        <v>71</v>
      </c>
      <c r="S22" s="41">
        <v>1.75</v>
      </c>
      <c r="T22" s="33" t="s">
        <v>129</v>
      </c>
      <c r="U22" s="33" t="s">
        <v>72</v>
      </c>
      <c r="V22" s="42">
        <v>38.5</v>
      </c>
      <c r="W22" s="42">
        <v>22</v>
      </c>
      <c r="X22" s="42">
        <v>22.5</v>
      </c>
      <c r="Y22" s="42">
        <v>16</v>
      </c>
      <c r="Z22" s="42">
        <v>8</v>
      </c>
      <c r="AA22" s="42">
        <v>20.5</v>
      </c>
      <c r="AB22" s="43">
        <v>5</v>
      </c>
      <c r="AC22" s="44">
        <v>3</v>
      </c>
      <c r="AD22" s="45">
        <f t="shared" si="0"/>
        <v>2.624E-3</v>
      </c>
      <c r="AE22" s="43">
        <v>53</v>
      </c>
      <c r="AF22" s="46">
        <f t="shared" si="1"/>
        <v>60594.512195121948</v>
      </c>
      <c r="AG22" s="47">
        <v>2650</v>
      </c>
      <c r="AH22" s="48">
        <f t="shared" si="2"/>
        <v>4.3733333333333332E-2</v>
      </c>
      <c r="AI22" s="49" t="s">
        <v>73</v>
      </c>
      <c r="AJ22" s="50">
        <v>0.16799999999999998</v>
      </c>
      <c r="AK22" s="48">
        <f t="shared" ref="AK22:AK26" si="16">IF(ISERROR(S22*AJ22),"",S22*AJ22)</f>
        <v>0.29399999999999998</v>
      </c>
      <c r="AL22" s="48">
        <f t="shared" ref="AL22:AL26" si="17">IF(ISERROR(S22+AH22+AK22),"",S22+AH22+AK22)</f>
        <v>2.0877333333333334</v>
      </c>
      <c r="AM22" s="51">
        <v>0.01</v>
      </c>
      <c r="AN22" s="48">
        <f t="shared" si="5"/>
        <v>3.0499999999999999E-2</v>
      </c>
      <c r="AO22" s="51">
        <v>0.05</v>
      </c>
      <c r="AP22" s="48">
        <f t="shared" si="6"/>
        <v>0.1525</v>
      </c>
      <c r="AQ22" s="52">
        <v>0</v>
      </c>
      <c r="AR22" s="51">
        <v>0</v>
      </c>
      <c r="AS22" s="48">
        <f t="shared" si="7"/>
        <v>0</v>
      </c>
      <c r="AT22" s="48">
        <f t="shared" si="8"/>
        <v>0.183</v>
      </c>
      <c r="AU22" s="48">
        <f t="shared" si="9"/>
        <v>2.2707333333333333</v>
      </c>
      <c r="AV22" s="53">
        <f t="shared" si="10"/>
        <v>0.25549726775956283</v>
      </c>
      <c r="AW22" s="54">
        <v>3.05</v>
      </c>
      <c r="AX22" s="55"/>
      <c r="AY22" s="53" t="str">
        <f t="shared" si="11"/>
        <v/>
      </c>
      <c r="AZ22" s="6"/>
      <c r="BA22" s="33">
        <v>2400</v>
      </c>
      <c r="BB22" s="48">
        <f t="shared" si="12"/>
        <v>5449.76</v>
      </c>
      <c r="BC22" s="48">
        <f t="shared" si="13"/>
        <v>7320</v>
      </c>
      <c r="BD22" s="48">
        <f t="shared" si="14"/>
        <v>0</v>
      </c>
      <c r="BE22" s="56">
        <f t="shared" si="15"/>
        <v>15.246</v>
      </c>
      <c r="BF22" s="33"/>
      <c r="BG22" s="33"/>
      <c r="BH22" s="2" t="s">
        <v>74</v>
      </c>
      <c r="BI22" s="2" t="s">
        <v>75</v>
      </c>
      <c r="BJ22" s="2" t="s">
        <v>76</v>
      </c>
    </row>
    <row r="23" spans="1:62" ht="27.75" customHeight="1">
      <c r="A23" s="32">
        <v>26</v>
      </c>
      <c r="B23" s="65"/>
      <c r="C23" s="33"/>
      <c r="D23" s="33" t="s">
        <v>103</v>
      </c>
      <c r="E23" s="33" t="s">
        <v>104</v>
      </c>
      <c r="F23" s="33" t="s">
        <v>64</v>
      </c>
      <c r="G23" s="34" t="s">
        <v>121</v>
      </c>
      <c r="H23" s="35" t="s">
        <v>77</v>
      </c>
      <c r="I23" s="33" t="s">
        <v>78</v>
      </c>
      <c r="J23" s="36" t="s">
        <v>79</v>
      </c>
      <c r="K23" s="36" t="s">
        <v>79</v>
      </c>
      <c r="L23" s="37"/>
      <c r="M23" s="36" t="s">
        <v>107</v>
      </c>
      <c r="N23" s="33"/>
      <c r="O23" s="38"/>
      <c r="P23" s="59" t="s">
        <v>123</v>
      </c>
      <c r="Q23" s="40"/>
      <c r="R23" s="33" t="s">
        <v>71</v>
      </c>
      <c r="S23" s="41">
        <v>1.49</v>
      </c>
      <c r="T23" s="33" t="s">
        <v>129</v>
      </c>
      <c r="U23" s="33" t="s">
        <v>72</v>
      </c>
      <c r="V23" s="42"/>
      <c r="W23" s="42"/>
      <c r="X23" s="42"/>
      <c r="Y23" s="42">
        <v>22</v>
      </c>
      <c r="Z23" s="42">
        <v>7</v>
      </c>
      <c r="AA23" s="42">
        <v>11</v>
      </c>
      <c r="AB23" s="43">
        <v>5</v>
      </c>
      <c r="AC23" s="44">
        <v>2</v>
      </c>
      <c r="AD23" s="45">
        <f t="shared" si="0"/>
        <v>1.694E-3</v>
      </c>
      <c r="AE23" s="43">
        <v>53</v>
      </c>
      <c r="AF23" s="46">
        <f t="shared" si="1"/>
        <v>62573.789846517117</v>
      </c>
      <c r="AG23" s="47">
        <v>2650</v>
      </c>
      <c r="AH23" s="48">
        <f t="shared" si="2"/>
        <v>4.2349999999999999E-2</v>
      </c>
      <c r="AI23" s="49" t="s">
        <v>81</v>
      </c>
      <c r="AJ23" s="50">
        <v>0.184</v>
      </c>
      <c r="AK23" s="48">
        <f t="shared" si="16"/>
        <v>0.27416000000000001</v>
      </c>
      <c r="AL23" s="48">
        <f t="shared" si="17"/>
        <v>1.8065100000000001</v>
      </c>
      <c r="AM23" s="51">
        <v>0.01</v>
      </c>
      <c r="AN23" s="48">
        <f t="shared" si="5"/>
        <v>2.6000000000000002E-2</v>
      </c>
      <c r="AO23" s="51">
        <v>0.05</v>
      </c>
      <c r="AP23" s="48">
        <f t="shared" si="6"/>
        <v>0.13</v>
      </c>
      <c r="AQ23" s="52">
        <v>0</v>
      </c>
      <c r="AR23" s="51">
        <v>0</v>
      </c>
      <c r="AS23" s="48">
        <f t="shared" si="7"/>
        <v>0</v>
      </c>
      <c r="AT23" s="48">
        <f t="shared" si="8"/>
        <v>0.156</v>
      </c>
      <c r="AU23" s="48">
        <f t="shared" si="9"/>
        <v>1.96251</v>
      </c>
      <c r="AV23" s="53">
        <f t="shared" si="10"/>
        <v>0.24518846153846158</v>
      </c>
      <c r="AW23" s="54">
        <v>2.6</v>
      </c>
      <c r="AX23" s="55"/>
      <c r="AY23" s="53" t="str">
        <f t="shared" si="11"/>
        <v/>
      </c>
      <c r="AZ23" s="6"/>
      <c r="BA23" s="33">
        <v>1600</v>
      </c>
      <c r="BB23" s="48">
        <f t="shared" si="12"/>
        <v>3140.0160000000001</v>
      </c>
      <c r="BC23" s="48">
        <f t="shared" si="13"/>
        <v>4160</v>
      </c>
      <c r="BD23" s="48">
        <f t="shared" si="14"/>
        <v>0</v>
      </c>
      <c r="BE23" s="56" t="str">
        <f t="shared" si="15"/>
        <v/>
      </c>
      <c r="BF23" s="33"/>
      <c r="BG23" s="33"/>
      <c r="BH23" s="2" t="s">
        <v>74</v>
      </c>
      <c r="BI23" s="2" t="s">
        <v>75</v>
      </c>
      <c r="BJ23" s="2" t="s">
        <v>76</v>
      </c>
    </row>
    <row r="24" spans="1:62" ht="27.75" customHeight="1">
      <c r="A24" s="32">
        <v>27</v>
      </c>
      <c r="B24" s="65"/>
      <c r="C24" s="33"/>
      <c r="D24" s="33" t="s">
        <v>103</v>
      </c>
      <c r="E24" s="33" t="s">
        <v>104</v>
      </c>
      <c r="F24" s="33" t="s">
        <v>64</v>
      </c>
      <c r="G24" s="34" t="s">
        <v>121</v>
      </c>
      <c r="H24" s="35" t="s">
        <v>98</v>
      </c>
      <c r="I24" s="33" t="s">
        <v>83</v>
      </c>
      <c r="J24" s="36" t="s">
        <v>79</v>
      </c>
      <c r="K24" s="36" t="s">
        <v>79</v>
      </c>
      <c r="L24" s="37"/>
      <c r="M24" s="36" t="s">
        <v>107</v>
      </c>
      <c r="N24" s="33"/>
      <c r="O24" s="38"/>
      <c r="P24" s="59" t="s">
        <v>124</v>
      </c>
      <c r="Q24" s="40"/>
      <c r="R24" s="33" t="s">
        <v>71</v>
      </c>
      <c r="S24" s="41">
        <v>1.38</v>
      </c>
      <c r="T24" s="33" t="s">
        <v>129</v>
      </c>
      <c r="U24" s="33" t="s">
        <v>72</v>
      </c>
      <c r="V24" s="42"/>
      <c r="W24" s="42"/>
      <c r="X24" s="42"/>
      <c r="Y24" s="42">
        <v>8</v>
      </c>
      <c r="Z24" s="42">
        <v>8</v>
      </c>
      <c r="AA24" s="42">
        <v>11</v>
      </c>
      <c r="AB24" s="43">
        <v>5</v>
      </c>
      <c r="AC24" s="44">
        <v>1</v>
      </c>
      <c r="AD24" s="45">
        <f t="shared" si="0"/>
        <v>7.0399999999999998E-4</v>
      </c>
      <c r="AE24" s="43">
        <v>53</v>
      </c>
      <c r="AF24" s="46">
        <f t="shared" si="1"/>
        <v>75284.090909090912</v>
      </c>
      <c r="AG24" s="47">
        <v>2650</v>
      </c>
      <c r="AH24" s="48">
        <f t="shared" si="2"/>
        <v>3.5200000000000002E-2</v>
      </c>
      <c r="AI24" s="49" t="s">
        <v>81</v>
      </c>
      <c r="AJ24" s="50">
        <v>0.184</v>
      </c>
      <c r="AK24" s="48">
        <f t="shared" si="16"/>
        <v>0.25391999999999998</v>
      </c>
      <c r="AL24" s="48">
        <f t="shared" si="17"/>
        <v>1.6691199999999997</v>
      </c>
      <c r="AM24" s="51">
        <v>0.01</v>
      </c>
      <c r="AN24" s="48">
        <f t="shared" si="5"/>
        <v>2.35E-2</v>
      </c>
      <c r="AO24" s="51">
        <v>0.05</v>
      </c>
      <c r="AP24" s="48">
        <f t="shared" si="6"/>
        <v>0.11750000000000001</v>
      </c>
      <c r="AQ24" s="52">
        <v>0</v>
      </c>
      <c r="AR24" s="51">
        <v>0</v>
      </c>
      <c r="AS24" s="48">
        <f t="shared" si="7"/>
        <v>0</v>
      </c>
      <c r="AT24" s="48">
        <f t="shared" si="8"/>
        <v>0.14100000000000001</v>
      </c>
      <c r="AU24" s="48">
        <f t="shared" si="9"/>
        <v>1.8101199999999997</v>
      </c>
      <c r="AV24" s="53">
        <f t="shared" si="10"/>
        <v>0.2297361702127661</v>
      </c>
      <c r="AW24" s="54">
        <v>2.35</v>
      </c>
      <c r="AX24" s="55"/>
      <c r="AY24" s="53" t="str">
        <f t="shared" si="11"/>
        <v/>
      </c>
      <c r="AZ24" s="6"/>
      <c r="BA24" s="33">
        <v>800</v>
      </c>
      <c r="BB24" s="48">
        <f t="shared" si="12"/>
        <v>1448.0959999999998</v>
      </c>
      <c r="BC24" s="48">
        <f t="shared" si="13"/>
        <v>1880</v>
      </c>
      <c r="BD24" s="48">
        <f t="shared" si="14"/>
        <v>0</v>
      </c>
      <c r="BE24" s="56" t="str">
        <f t="shared" si="15"/>
        <v/>
      </c>
      <c r="BF24" s="33"/>
      <c r="BG24" s="33"/>
      <c r="BH24" s="2" t="s">
        <v>74</v>
      </c>
      <c r="BI24" s="2" t="s">
        <v>75</v>
      </c>
      <c r="BJ24" s="2" t="s">
        <v>76</v>
      </c>
    </row>
    <row r="25" spans="1:62" ht="27.75" customHeight="1">
      <c r="A25" s="32">
        <v>28</v>
      </c>
      <c r="B25" s="65"/>
      <c r="C25" s="33"/>
      <c r="D25" s="33" t="s">
        <v>103</v>
      </c>
      <c r="E25" s="33" t="s">
        <v>104</v>
      </c>
      <c r="F25" s="33" t="s">
        <v>64</v>
      </c>
      <c r="G25" s="34" t="s">
        <v>121</v>
      </c>
      <c r="H25" s="35" t="s">
        <v>125</v>
      </c>
      <c r="I25" s="33" t="s">
        <v>86</v>
      </c>
      <c r="J25" s="36" t="s">
        <v>79</v>
      </c>
      <c r="K25" s="36" t="s">
        <v>79</v>
      </c>
      <c r="L25" s="37"/>
      <c r="M25" s="36" t="s">
        <v>107</v>
      </c>
      <c r="N25" s="33"/>
      <c r="O25" s="38"/>
      <c r="P25" s="59" t="s">
        <v>126</v>
      </c>
      <c r="Q25" s="40"/>
      <c r="R25" s="33" t="s">
        <v>71</v>
      </c>
      <c r="S25" s="41">
        <v>1.38</v>
      </c>
      <c r="T25" s="33" t="s">
        <v>129</v>
      </c>
      <c r="U25" s="33" t="s">
        <v>72</v>
      </c>
      <c r="V25" s="42"/>
      <c r="W25" s="42"/>
      <c r="X25" s="42"/>
      <c r="Y25" s="42">
        <v>14</v>
      </c>
      <c r="Z25" s="42">
        <v>10.5</v>
      </c>
      <c r="AA25" s="42">
        <v>2.5</v>
      </c>
      <c r="AB25" s="43">
        <v>5</v>
      </c>
      <c r="AC25" s="44">
        <v>1</v>
      </c>
      <c r="AD25" s="45">
        <f t="shared" si="0"/>
        <v>3.6749999999999999E-4</v>
      </c>
      <c r="AE25" s="43">
        <v>53</v>
      </c>
      <c r="AF25" s="46">
        <f t="shared" si="1"/>
        <v>144217.68707482994</v>
      </c>
      <c r="AG25" s="47">
        <v>2650</v>
      </c>
      <c r="AH25" s="48">
        <f t="shared" si="2"/>
        <v>1.8374999999999999E-2</v>
      </c>
      <c r="AI25" s="49" t="s">
        <v>81</v>
      </c>
      <c r="AJ25" s="50">
        <v>0.184</v>
      </c>
      <c r="AK25" s="48">
        <f t="shared" si="16"/>
        <v>0.25391999999999998</v>
      </c>
      <c r="AL25" s="48">
        <f t="shared" si="17"/>
        <v>1.6522949999999998</v>
      </c>
      <c r="AM25" s="51">
        <v>0.01</v>
      </c>
      <c r="AN25" s="48">
        <f t="shared" si="5"/>
        <v>2.35E-2</v>
      </c>
      <c r="AO25" s="51">
        <v>0.05</v>
      </c>
      <c r="AP25" s="48">
        <f t="shared" si="6"/>
        <v>0.11750000000000001</v>
      </c>
      <c r="AQ25" s="52">
        <v>0</v>
      </c>
      <c r="AR25" s="51">
        <v>0</v>
      </c>
      <c r="AS25" s="48">
        <f t="shared" si="7"/>
        <v>0</v>
      </c>
      <c r="AT25" s="48">
        <f t="shared" si="8"/>
        <v>0.14100000000000001</v>
      </c>
      <c r="AU25" s="48">
        <f t="shared" si="9"/>
        <v>1.7932949999999999</v>
      </c>
      <c r="AV25" s="53">
        <f t="shared" si="10"/>
        <v>0.23689574468085114</v>
      </c>
      <c r="AW25" s="54">
        <v>2.35</v>
      </c>
      <c r="AX25" s="55"/>
      <c r="AY25" s="53" t="str">
        <f t="shared" si="11"/>
        <v/>
      </c>
      <c r="AZ25" s="6"/>
      <c r="BA25" s="33">
        <v>800</v>
      </c>
      <c r="BB25" s="48">
        <f t="shared" si="12"/>
        <v>1434.636</v>
      </c>
      <c r="BC25" s="48">
        <f t="shared" si="13"/>
        <v>1880</v>
      </c>
      <c r="BD25" s="48">
        <f t="shared" si="14"/>
        <v>0</v>
      </c>
      <c r="BE25" s="56" t="str">
        <f t="shared" si="15"/>
        <v/>
      </c>
      <c r="BF25" s="33"/>
      <c r="BG25" s="33"/>
      <c r="BH25" s="2" t="s">
        <v>74</v>
      </c>
      <c r="BI25" s="2" t="s">
        <v>75</v>
      </c>
      <c r="BJ25" s="2" t="s">
        <v>76</v>
      </c>
    </row>
    <row r="26" spans="1:62" ht="27.75" customHeight="1">
      <c r="A26" s="32">
        <v>29</v>
      </c>
      <c r="B26" s="66"/>
      <c r="C26" s="33"/>
      <c r="D26" s="33" t="s">
        <v>103</v>
      </c>
      <c r="E26" s="33" t="s">
        <v>104</v>
      </c>
      <c r="F26" s="33" t="s">
        <v>64</v>
      </c>
      <c r="G26" s="34" t="s">
        <v>121</v>
      </c>
      <c r="H26" s="35" t="s">
        <v>127</v>
      </c>
      <c r="I26" s="33" t="s">
        <v>89</v>
      </c>
      <c r="J26" s="36" t="s">
        <v>79</v>
      </c>
      <c r="K26" s="36" t="s">
        <v>79</v>
      </c>
      <c r="L26" s="37"/>
      <c r="M26" s="36" t="s">
        <v>107</v>
      </c>
      <c r="N26" s="33"/>
      <c r="O26" s="38"/>
      <c r="P26" s="59" t="s">
        <v>128</v>
      </c>
      <c r="Q26" s="40"/>
      <c r="R26" s="33" t="s">
        <v>71</v>
      </c>
      <c r="S26" s="41">
        <v>1.66</v>
      </c>
      <c r="T26" s="33" t="s">
        <v>129</v>
      </c>
      <c r="U26" s="33" t="s">
        <v>72</v>
      </c>
      <c r="V26" s="42"/>
      <c r="W26" s="42"/>
      <c r="X26" s="42"/>
      <c r="Y26" s="42">
        <v>10.5</v>
      </c>
      <c r="Z26" s="42">
        <v>7</v>
      </c>
      <c r="AA26" s="42">
        <v>18</v>
      </c>
      <c r="AB26" s="43">
        <v>5</v>
      </c>
      <c r="AC26" s="44">
        <v>1</v>
      </c>
      <c r="AD26" s="45">
        <f t="shared" si="0"/>
        <v>1.323E-3</v>
      </c>
      <c r="AE26" s="43">
        <v>53</v>
      </c>
      <c r="AF26" s="46">
        <f t="shared" si="1"/>
        <v>40060.468631897202</v>
      </c>
      <c r="AG26" s="47">
        <v>2650</v>
      </c>
      <c r="AH26" s="48">
        <f t="shared" si="2"/>
        <v>6.615E-2</v>
      </c>
      <c r="AI26" s="49" t="s">
        <v>81</v>
      </c>
      <c r="AJ26" s="50">
        <v>0.184</v>
      </c>
      <c r="AK26" s="48">
        <f t="shared" si="16"/>
        <v>0.30543999999999999</v>
      </c>
      <c r="AL26" s="48">
        <f t="shared" si="17"/>
        <v>2.03159</v>
      </c>
      <c r="AM26" s="51">
        <v>0.01</v>
      </c>
      <c r="AN26" s="48">
        <f t="shared" si="5"/>
        <v>3.0499999999999999E-2</v>
      </c>
      <c r="AO26" s="51">
        <v>0.05</v>
      </c>
      <c r="AP26" s="48">
        <f t="shared" si="6"/>
        <v>0.1525</v>
      </c>
      <c r="AQ26" s="52">
        <v>0</v>
      </c>
      <c r="AR26" s="51">
        <v>0</v>
      </c>
      <c r="AS26" s="48">
        <f t="shared" si="7"/>
        <v>0</v>
      </c>
      <c r="AT26" s="48">
        <f t="shared" si="8"/>
        <v>0.183</v>
      </c>
      <c r="AU26" s="48">
        <f t="shared" si="9"/>
        <v>2.2145899999999998</v>
      </c>
      <c r="AV26" s="53">
        <f t="shared" si="10"/>
        <v>0.27390491803278688</v>
      </c>
      <c r="AW26" s="57">
        <v>3.05</v>
      </c>
      <c r="AX26" s="55"/>
      <c r="AY26" s="53" t="str">
        <f t="shared" si="11"/>
        <v/>
      </c>
      <c r="AZ26" s="6"/>
      <c r="BA26" s="33">
        <v>800</v>
      </c>
      <c r="BB26" s="48">
        <f t="shared" si="12"/>
        <v>1771.6719999999998</v>
      </c>
      <c r="BC26" s="48">
        <f t="shared" si="13"/>
        <v>2440</v>
      </c>
      <c r="BD26" s="48">
        <f t="shared" si="14"/>
        <v>0</v>
      </c>
      <c r="BE26" s="56" t="str">
        <f t="shared" si="15"/>
        <v/>
      </c>
      <c r="BF26" s="33"/>
      <c r="BG26" s="33"/>
      <c r="BH26" s="2" t="s">
        <v>74</v>
      </c>
      <c r="BI26" s="2" t="s">
        <v>75</v>
      </c>
      <c r="BJ26" s="2" t="s">
        <v>76</v>
      </c>
    </row>
  </sheetData>
  <protectedRanges>
    <protectedRange sqref="E12:E16 E22:E26" name="Range1"/>
  </protectedRanges>
  <mergeCells count="5">
    <mergeCell ref="B2:B6"/>
    <mergeCell ref="B7:B11"/>
    <mergeCell ref="B12:B16"/>
    <mergeCell ref="B17:B21"/>
    <mergeCell ref="B22:B26"/>
  </mergeCells>
  <phoneticPr fontId="2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2026-06-18T06:36:12Z</dcterms:created>
  <dcterms:modified xsi:type="dcterms:W3CDTF">2026-06-18T06:45:25Z</dcterms:modified>
</cp:coreProperties>
</file>