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media/image24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'Item Master'!$L$1:$L$3</definedName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  <definedName name="Acol">#REF!</definedName>
    <definedName name="AD">'[4]other data'!$T$2:$T$5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____xlfn.BAHTTEXT">#NAME?</definedName>
    <definedName name="___xlfn.BAHTTEXT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F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H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K1" authorId="0">
      <text>
        <r>
          <rPr>
            <sz val="11"/>
            <rFont val="Calibri"/>
            <charset val="134"/>
          </rPr>
          <t>[JLA DI Price]*[Duty Rate]</t>
        </r>
      </text>
    </comment>
    <comment ref="AL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N1" authorId="0">
      <text>
        <r>
          <rPr>
            <sz val="11"/>
            <rFont val="Calibri"/>
            <charset val="134"/>
          </rPr>
          <t>[JLA DI Price]*[DI %]</t>
        </r>
      </text>
    </comment>
    <comment ref="AP1" authorId="0">
      <text>
        <r>
          <rPr>
            <sz val="11"/>
            <rFont val="Calibri"/>
            <charset val="134"/>
          </rPr>
          <t>[JLA DI Price]*[Royalty %]</t>
        </r>
      </text>
    </comment>
    <comment ref="AR1" authorId="0">
      <text>
        <r>
          <rPr>
            <sz val="11"/>
            <rFont val="Calibri"/>
            <charset val="134"/>
          </rPr>
          <t>[JLA DI Price]*[Rebate %]</t>
        </r>
      </text>
    </comment>
    <comment ref="AU1" authorId="0">
      <text>
        <r>
          <rPr>
            <sz val="11"/>
            <rFont val="Calibri"/>
            <charset val="134"/>
          </rPr>
          <t>[JLA DI Price]*[Load 1 %]</t>
        </r>
      </text>
    </comment>
    <comment ref="AX1" authorId="0">
      <text>
        <r>
          <rPr>
            <sz val="11"/>
            <rFont val="Calibri"/>
            <charset val="134"/>
          </rPr>
          <t>[JLA DI Price]*[Load 2 %]</t>
        </r>
      </text>
    </comment>
    <comment ref="BA1" authorId="0">
      <text>
        <r>
          <rPr>
            <sz val="11"/>
            <rFont val="Calibri"/>
            <charset val="134"/>
          </rPr>
          <t>[JLA DI Price]*[Load 3 %]</t>
        </r>
      </text>
    </comment>
    <comment ref="BB1" authorId="0">
      <text>
        <r>
          <rPr>
            <sz val="11"/>
            <rFont val="Calibri"/>
            <charset val="134"/>
          </rPr>
          <t>[DA $]+[Royalty $]+[Rebate $]+[Load 1 $]+[Load 2 $]+[Laod 3 $]</t>
        </r>
      </text>
    </comment>
    <comment ref="BC1" authorId="0">
      <text>
        <r>
          <rPr>
            <sz val="11"/>
            <rFont val="Calibri"/>
            <charset val="134"/>
          </rPr>
          <t>[FOB Cost $ (Value)]+[Total Load $]</t>
        </r>
      </text>
    </comment>
    <comment ref="BD1" authorId="0">
      <text>
        <r>
          <rPr>
            <sz val="11"/>
            <rFont val="Calibri"/>
            <charset val="134"/>
          </rPr>
          <t>([JLA DI Price]-[FOB with Loads $])/[JLA DI Price]</t>
        </r>
      </text>
    </comment>
    <comment ref="BF1" authorId="0">
      <text>
        <r>
          <rPr>
            <sz val="11"/>
            <rFont val="Calibri"/>
            <charset val="134"/>
          </rPr>
          <t>[JLA DI Price]+[Ocean Freight per Item $]+[Duty per Item $]</t>
        </r>
      </text>
    </comment>
    <comment ref="BH1" authorId="0">
      <text>
        <r>
          <rPr>
            <sz val="11"/>
            <rFont val="Calibri"/>
            <charset val="134"/>
          </rPr>
          <t>([Suggested Reatil Price]-[JLA DI Price])/[Suggested Reatil Price]</t>
        </r>
      </text>
    </comment>
    <comment ref="BI1" authorId="0">
      <text>
        <r>
          <rPr>
            <sz val="11"/>
            <rFont val="Calibri"/>
            <charset val="134"/>
          </rPr>
          <t>([Suggested Reatil Price]-[Estimated Retailer LDP Cost])/[Suggested Reatil Price]</t>
        </r>
      </text>
    </comment>
    <comment ref="BL1" authorId="0">
      <text>
        <r>
          <rPr>
            <sz val="11"/>
            <rFont val="Calibri"/>
            <charset val="134"/>
          </rPr>
          <t>[Total Quantity]*[Ratio]</t>
        </r>
      </text>
    </comment>
    <comment ref="BM1" authorId="0">
      <text>
        <r>
          <rPr>
            <sz val="11"/>
            <rFont val="Calibri"/>
            <charset val="134"/>
          </rPr>
          <t>[FOB with Loads $]*[Quantity]</t>
        </r>
      </text>
    </comment>
    <comment ref="BN1" authorId="0">
      <text>
        <r>
          <rPr>
            <sz val="11"/>
            <rFont val="Calibri"/>
            <charset val="134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<sst xmlns="http://schemas.openxmlformats.org/spreadsheetml/2006/main" count="106" uniqueCount="89">
  <si>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</si>
  <si>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</si>
  <si>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</si>
  <si>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</si>
  <si>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</si>
  <si>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</si>
  <si>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</si>
  <si>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</si>
  <si>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</si>
  <si>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</si>
  <si>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</si>
  <si>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</si>
  <si>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</si>
  <si>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</si>
  <si>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</si>
  <si>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</si>
  <si>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</si>
  <si>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</si>
  <si>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</si>
  <si>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</si>
  <si>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</si>
  <si>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</si>
  <si>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</si>
  <si>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</si>
  <si>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</si>
  <si>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</si>
  <si>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</si>
  <si>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</si>
  <si>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</si>
  <si>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</si>
  <si>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</si>
  <si>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</si>
  <si>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</si>
  <si>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</si>
  <si>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</si>
  <si>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</si>
  <si>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</si>
  <si>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</si>
  <si>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</si>
  <si>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</si>
  <si>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</si>
  <si>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</si>
  <si>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</si>
  <si>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</si>
  <si>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</si>
  <si>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</si>
  <si>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</si>
  <si>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</si>
  <si>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</si>
  <si>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</si>
  <si>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</si>
  <si>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</si>
  <si>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</si>
  <si>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</si>
  <si>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</si>
  <si>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</si>
  <si>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</si>
  <si>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</si>
  <si>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</si>
  <si>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</si>
  <si>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</si>
  <si>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</si>
  <si>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</si>
  <si>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</si>
  <si>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</si>
  <si>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</si>
  <si>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</si>
  <si>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</si>
  <si>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</si>
  <si>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</si>
  <si>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HGTV</t>
  </si>
  <si>
    <t>Beach Towel</t>
  </si>
  <si>
    <t>Dobby pattern-HD
Option 3A</t>
  </si>
  <si>
    <t>100% cotton Beach Towel</t>
  </si>
  <si>
    <t>100% cotton Yarn dyed Dobby Fauta back terry.
Without Locker Loop.
Pile 2/24, Ground 2/24's , weft- 1/14's.
Weight, 380gsm</t>
  </si>
  <si>
    <t>100% cotton</t>
  </si>
  <si>
    <t>68x68"</t>
  </si>
  <si>
    <t>As design</t>
  </si>
  <si>
    <t>FR74-2986</t>
  </si>
  <si>
    <t>Piece</t>
  </si>
  <si>
    <t>Normal</t>
  </si>
  <si>
    <t>Care label, Belly Band</t>
  </si>
  <si>
    <t>6302.60.0020</t>
  </si>
  <si>
    <t xml:space="preserve">2500 per color/ per design-
Order quantity: 1 x 40ft HC.
•Inspection : Third-party inspection/ SGS. 
•	Testing : Need to do BV testing under FM protocol. 
•	AUDIT: Kroger Social Audit by Elevate </t>
  </si>
  <si>
    <t>Nhava Sheva</t>
  </si>
  <si>
    <t>Nandan</t>
  </si>
  <si>
    <t>India</t>
  </si>
  <si>
    <t>HD OUTDOOR</t>
  </si>
  <si>
    <t>FR74-2987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</si>
</sst>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￥-804]#,##0.00;[Red][$￥-804]#,##0.00"/>
    <numFmt numFmtId="179" formatCode="[$-409]d/mmm;@"/>
    <numFmt numFmtId="180" formatCode="[$$-409]#,##0.00;\-[$$-409]#,##0.00"/>
    <numFmt numFmtId="181" formatCode="[$¥-804]#,##0.00;[$¥-804]\-#,##0.00"/>
    <numFmt numFmtId="182" formatCode="0.00_ "/>
    <numFmt numFmtId="183" formatCode="&quot;$&quot;#,##0.00"/>
    <numFmt numFmtId="184" formatCode="0.0"/>
    <numFmt numFmtId="185" formatCode="0.000"/>
    <numFmt numFmtId="186" formatCode="[$$-409]#,##0.00"/>
    <numFmt numFmtId="187" formatCode="\$#,##0.00;\-\$#,##0.00"/>
    <numFmt numFmtId="188" formatCode="0.0%"/>
    <numFmt numFmtId="189" formatCode="_(* #,##0_);_(* \(#,##0\);_(* &quot;-&quot;??_);_(@_)"/>
  </numFmts>
  <fonts count="31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" fillId="0" borderId="0"/>
    <xf numFmtId="176" fontId="1" fillId="0" borderId="0"/>
    <xf numFmtId="0" fontId="0" fillId="0" borderId="0"/>
    <xf numFmtId="0" fontId="1" fillId="0" borderId="0"/>
    <xf numFmtId="176" fontId="29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0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9" fontId="30" fillId="0" borderId="0">
      <alignment vertical="center"/>
    </xf>
    <xf numFmtId="0" fontId="0" fillId="0" borderId="0"/>
    <xf numFmtId="0" fontId="30" fillId="0" borderId="0"/>
    <xf numFmtId="0" fontId="0" fillId="0" borderId="0"/>
    <xf numFmtId="180" fontId="30" fillId="0" borderId="0"/>
    <xf numFmtId="176" fontId="1" fillId="0" borderId="0"/>
    <xf numFmtId="181" fontId="30" fillId="0" borderId="0">
      <alignment vertical="top"/>
    </xf>
    <xf numFmtId="181" fontId="1" fillId="0" borderId="0"/>
  </cellStyleXfs>
  <cellXfs count="53">
    <xf numFmtId="0" fontId="0" fillId="0" borderId="0" xfId="0" applyNumberFormat="1" applyFo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1" fillId="0" borderId="1" xfId="0" applyNumberFormat="1" applyFont="1" applyBorder="1"/>
    <xf numFmtId="182" fontId="1" fillId="0" borderId="1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56" applyFont="1" applyFill="1" applyBorder="1" applyAlignment="1">
      <alignment horizontal="center" wrapText="1"/>
    </xf>
    <xf numFmtId="183" fontId="2" fillId="4" borderId="1" xfId="0" applyNumberFormat="1" applyFont="1" applyFill="1" applyBorder="1" applyAlignment="1">
      <alignment horizontal="center" wrapText="1"/>
    </xf>
    <xf numFmtId="183" fontId="2" fillId="5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84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85" fontId="4" fillId="0" borderId="1" xfId="50" applyNumberFormat="1" applyFont="1" applyFill="1" applyBorder="1" applyAlignment="1">
      <alignment wrapText="1"/>
    </xf>
    <xf numFmtId="2" fontId="5" fillId="0" borderId="1" xfId="50" applyNumberFormat="1" applyFont="1" applyFill="1" applyBorder="1" applyAlignment="1">
      <alignment wrapText="1"/>
    </xf>
    <xf numFmtId="1" fontId="4" fillId="0" borderId="1" xfId="50" applyNumberFormat="1" applyFont="1" applyFill="1" applyBorder="1" applyAlignment="1">
      <alignment wrapText="1"/>
    </xf>
    <xf numFmtId="183" fontId="4" fillId="0" borderId="1" xfId="50" applyNumberFormat="1" applyFont="1" applyFill="1" applyBorder="1" applyAlignment="1">
      <alignment wrapText="1"/>
    </xf>
    <xf numFmtId="10" fontId="2" fillId="0" borderId="1" xfId="0" applyNumberFormat="1" applyFont="1" applyFill="1" applyBorder="1" applyAlignment="1">
      <alignment horizontal="center" wrapText="1"/>
    </xf>
    <xf numFmtId="183" fontId="4" fillId="3" borderId="1" xfId="50" applyNumberFormat="1" applyFont="1" applyFill="1" applyBorder="1" applyAlignment="1">
      <alignment wrapText="1"/>
    </xf>
    <xf numFmtId="183" fontId="5" fillId="0" borderId="1" xfId="50" applyNumberFormat="1" applyFont="1" applyFill="1" applyBorder="1" applyAlignment="1">
      <alignment wrapText="1"/>
    </xf>
    <xf numFmtId="183" fontId="4" fillId="6" borderId="1" xfId="50" applyNumberFormat="1" applyFont="1" applyFill="1" applyBorder="1" applyAlignment="1">
      <alignment wrapText="1"/>
    </xf>
    <xf numFmtId="10" fontId="4" fillId="6" borderId="1" xfId="50" applyNumberFormat="1" applyFont="1" applyFill="1" applyBorder="1" applyAlignment="1">
      <alignment wrapText="1"/>
    </xf>
    <xf numFmtId="183" fontId="5" fillId="7" borderId="1" xfId="50" applyNumberFormat="1" applyFont="1" applyFill="1" applyBorder="1" applyAlignment="1">
      <alignment wrapText="1"/>
    </xf>
    <xf numFmtId="183" fontId="2" fillId="6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56" applyFont="1" applyFill="1" applyBorder="1" applyAlignment="1">
      <alignment vertical="center" wrapText="1"/>
    </xf>
    <xf numFmtId="186" fontId="1" fillId="0" borderId="1" xfId="0" applyNumberFormat="1" applyFont="1" applyFill="1" applyBorder="1" applyAlignment="1"/>
    <xf numFmtId="49" fontId="0" fillId="0" borderId="1" xfId="0" applyNumberFormat="1" applyFill="1" applyBorder="1" applyAlignment="1">
      <alignment vertical="center"/>
    </xf>
    <xf numFmtId="187" fontId="0" fillId="0" borderId="1" xfId="0" applyNumberFormat="1" applyFill="1" applyBorder="1" applyAlignment="1">
      <alignment vertical="center"/>
    </xf>
    <xf numFmtId="183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185" fontId="0" fillId="8" borderId="1" xfId="0" applyNumberFormat="1" applyFill="1" applyBorder="1" applyAlignment="1">
      <alignment vertical="center"/>
    </xf>
    <xf numFmtId="1" fontId="0" fillId="8" borderId="1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183" fontId="0" fillId="8" borderId="1" xfId="0" applyNumberFormat="1" applyFill="1" applyBorder="1" applyAlignment="1">
      <alignment vertical="center"/>
    </xf>
    <xf numFmtId="188" fontId="0" fillId="0" borderId="1" xfId="0" applyNumberFormat="1" applyFill="1" applyBorder="1" applyAlignment="1">
      <alignment vertical="center"/>
    </xf>
    <xf numFmtId="10" fontId="0" fillId="0" borderId="1" xfId="0" applyNumberFormat="1" applyFill="1" applyBorder="1" applyAlignment="1">
      <alignment vertical="center"/>
    </xf>
    <xf numFmtId="10" fontId="0" fillId="8" borderId="1" xfId="59" applyNumberFormat="1" applyFont="1" applyFill="1" applyBorder="1" applyAlignment="1">
      <alignment vertical="center"/>
    </xf>
    <xf numFmtId="183" fontId="0" fillId="3" borderId="1" xfId="0" applyNumberFormat="1" applyFill="1" applyBorder="1" applyAlignment="1">
      <alignment vertical="center"/>
    </xf>
    <xf numFmtId="189" fontId="0" fillId="0" borderId="1" xfId="0" applyNumberFormat="1" applyFill="1" applyBorder="1" applyAlignment="1">
      <alignment vertical="center"/>
    </xf>
    <xf numFmtId="3" fontId="0" fillId="8" borderId="1" xfId="0" applyNumberForma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  <cellStyle name="货币 2 2" xfId="62"/>
    <cellStyle name="Normal_HSN-micro fiber comforter set  duvet set and sheet set11-29-2010 2" xfId="63"/>
    <cellStyle name="Normal_Sheet1 2" xfId="64"/>
    <cellStyle name="常规 4" xfId="65"/>
    <cellStyle name="常规_TSS-TARGET Holiday 09 D67 Better damask Table linen--90327 (3)" xfId="66"/>
    <cellStyle name="常规 3" xfId="67"/>
    <cellStyle name="常规_quotation-Mercury  3.22.2011 (for BBB)_BBB Spring 12 Styleout Belize - Heather 102111" xfId="68"/>
    <cellStyle name="常规 2" xfId="69"/>
    <cellStyle name="常规_quotation-Mercury  3.22.2011 (for BBB) 2 3 2" xfId="70"/>
    <cellStyle name="Normal_Shopko chairs 090413 3" xfId="71"/>
    <cellStyle name="Normal 2 91" xfId="72"/>
    <cellStyle name="Normal_Shopko chairs 090413 2 2" xfId="7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sv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1742722</xdr:colOff>
      <xdr:row>0</xdr:row>
      <xdr:rowOff>98778</xdr:rowOff>
    </xdr:from>
    <xdr:to>
      <xdr:col>1</xdr:col>
      <xdr:colOff>2317524</xdr:colOff>
      <xdr:row>1</xdr:row>
      <xdr:rowOff>971550</xdr:rowOff>
    </xdr:to>
    <xdr:pic>
      <xdr:nvPicPr>
        <xdr:cNvPr id="15" name="Picture 3"/>
        <xdr:cNvPicPr>
          <a:picLocks noChangeAspect="1"/>
        </xdr:cNvPicPr>
      </xdr:nvPicPr>
      <xdr:blipFill>
        <a:blip r:embed="rId1" cstate="screen"/>
        <a:srcRect/>
        <a:stretch>
          <a:fillRect/>
        </a:stretch>
      </xdr:blipFill>
      <xdr:spPr>
        <a:xfrm rot="5400000">
          <a:off x="1925320" y="966470"/>
          <a:ext cx="1736725" cy="0"/>
        </a:xfrm>
        <a:prstGeom prst="rect">
          <a:avLst/>
        </a:prstGeom>
      </xdr:spPr>
    </xdr:pic>
    <xdr:clientData/>
  </xdr:twoCellAnchor>
  <xdr:oneCellAnchor>
    <xdr:from>
      <xdr:col>1</xdr:col>
      <xdr:colOff>192326</xdr:colOff>
      <xdr:row>1</xdr:row>
      <xdr:rowOff>138682</xdr:rowOff>
    </xdr:from>
    <xdr:ext cx="580717" cy="682798"/>
    <xdr:pic>
      <xdr:nvPicPr>
        <xdr:cNvPr id="3" name="Picture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70" y="1002030"/>
          <a:ext cx="581025" cy="682625"/>
        </a:xfrm>
        <a:prstGeom prst="rect">
          <a:avLst/>
        </a:prstGeom>
      </xdr:spPr>
    </xdr:pic>
    <xdr:clientData/>
  </xdr:oneCellAnchor>
  <xdr:twoCellAnchor editAs="oneCell">
    <xdr:from>
      <xdr:col>1</xdr:col>
      <xdr:colOff>38486</xdr:colOff>
      <xdr:row>1</xdr:row>
      <xdr:rowOff>205712</xdr:rowOff>
    </xdr:from>
    <xdr:to>
      <xdr:col>1</xdr:col>
      <xdr:colOff>771276</xdr:colOff>
      <xdr:row>1</xdr:row>
      <xdr:rowOff>1078202</xdr:rowOff>
    </xdr:to>
    <xdr:pic>
      <xdr:nvPicPr>
        <xdr:cNvPr id="2" name="Picture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100" y="1068705"/>
          <a:ext cx="732790" cy="872490"/>
        </a:xfrm>
        <a:prstGeom prst="rect">
          <a:avLst/>
        </a:prstGeom>
      </xdr:spPr>
    </xdr:pic>
    <xdr:clientData/>
  </xdr:twoCellAnchor>
  <xdr:twoCellAnchor editAs="oneCell">
    <xdr:from>
      <xdr:col>1</xdr:col>
      <xdr:colOff>786145</xdr:colOff>
      <xdr:row>1</xdr:row>
      <xdr:rowOff>140067</xdr:rowOff>
    </xdr:from>
    <xdr:to>
      <xdr:col>2</xdr:col>
      <xdr:colOff>239410</xdr:colOff>
      <xdr:row>1</xdr:row>
      <xdr:rowOff>1013192</xdr:rowOff>
    </xdr:to>
    <xdr:pic>
      <xdr:nvPicPr>
        <xdr:cNvPr id="4" name="Picture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3130" y="1003300"/>
          <a:ext cx="850265" cy="873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104588</xdr:colOff>
      <xdr:row>2</xdr:row>
      <xdr:rowOff>216646</xdr:rowOff>
    </xdr:from>
    <xdr:to>
      <xdr:col>2</xdr:col>
      <xdr:colOff>81728</xdr:colOff>
      <xdr:row>2</xdr:row>
      <xdr:rowOff>845931</xdr:rowOff>
    </xdr:to>
    <xdr:pic>
      <xdr:nvPicPr>
        <xdr:cNvPr id="5" name="Picture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1140" y="2312035"/>
          <a:ext cx="1374140" cy="629285"/>
        </a:xfrm>
        <a:prstGeom prst="rect">
          <a:avLst/>
        </a:prstGeom>
      </xdr:spPr>
    </xdr:pic>
    <xdr:clientData/>
  </xdr:twoCellAnchor>
  <xdr:twoCellAnchor editAs="oneCell">
    <xdr:from>
      <xdr:col>1</xdr:col>
      <xdr:colOff>59765</xdr:colOff>
      <xdr:row>3</xdr:row>
      <xdr:rowOff>0</xdr:rowOff>
    </xdr:from>
    <xdr:to>
      <xdr:col>2</xdr:col>
      <xdr:colOff>239470</xdr:colOff>
      <xdr:row>7</xdr:row>
      <xdr:rowOff>97790</xdr:rowOff>
    </xdr:to>
    <xdr:pic>
      <xdr:nvPicPr>
        <xdr:cNvPr id="6" name="Picture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56690" y="3327400"/>
          <a:ext cx="1576705" cy="73279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14941</xdr:colOff>
      <xdr:row>3</xdr:row>
      <xdr:rowOff>0</xdr:rowOff>
    </xdr:from>
    <xdr:to>
      <xdr:col>2</xdr:col>
      <xdr:colOff>239731</xdr:colOff>
      <xdr:row>7</xdr:row>
      <xdr:rowOff>111760</xdr:rowOff>
    </xdr:to>
    <xdr:pic>
      <xdr:nvPicPr>
        <xdr:cNvPr id="7" name="Picture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1605" y="3327400"/>
          <a:ext cx="1621790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44825</xdr:colOff>
      <xdr:row>3</xdr:row>
      <xdr:rowOff>0</xdr:rowOff>
    </xdr:from>
    <xdr:to>
      <xdr:col>2</xdr:col>
      <xdr:colOff>239770</xdr:colOff>
      <xdr:row>7</xdr:row>
      <xdr:rowOff>71120</xdr:rowOff>
    </xdr:to>
    <xdr:pic>
      <xdr:nvPicPr>
        <xdr:cNvPr id="8" name="Picture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41450" y="3327400"/>
          <a:ext cx="1591945" cy="706120"/>
        </a:xfrm>
        <a:prstGeom prst="rect">
          <a:avLst/>
        </a:prstGeom>
      </xdr:spPr>
    </xdr:pic>
    <xdr:clientData/>
  </xdr:twoCellAnchor>
  <xdr:twoCellAnchor editAs="oneCell">
    <xdr:from>
      <xdr:col>1</xdr:col>
      <xdr:colOff>209176</xdr:colOff>
      <xdr:row>3</xdr:row>
      <xdr:rowOff>0</xdr:rowOff>
    </xdr:from>
    <xdr:to>
      <xdr:col>2</xdr:col>
      <xdr:colOff>14866</xdr:colOff>
      <xdr:row>9</xdr:row>
      <xdr:rowOff>121920</xdr:rowOff>
    </xdr:to>
    <xdr:pic>
      <xdr:nvPicPr>
        <xdr:cNvPr id="9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05915" y="3327400"/>
          <a:ext cx="1202690" cy="1074420"/>
        </a:xfrm>
        <a:prstGeom prst="rect">
          <a:avLst/>
        </a:prstGeom>
      </xdr:spPr>
    </xdr:pic>
    <xdr:clientData/>
  </xdr:twoCellAnchor>
  <xdr:twoCellAnchor editAs="oneCell">
    <xdr:from>
      <xdr:col>1</xdr:col>
      <xdr:colOff>14263</xdr:colOff>
      <xdr:row>3</xdr:row>
      <xdr:rowOff>0</xdr:rowOff>
    </xdr:from>
    <xdr:to>
      <xdr:col>2</xdr:col>
      <xdr:colOff>160948</xdr:colOff>
      <xdr:row>7</xdr:row>
      <xdr:rowOff>102235</xdr:rowOff>
    </xdr:to>
    <xdr:pic>
      <xdr:nvPicPr>
        <xdr:cNvPr id="10" name="Picture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10970" y="3327400"/>
          <a:ext cx="1543685" cy="737235"/>
        </a:xfrm>
        <a:prstGeom prst="rect">
          <a:avLst/>
        </a:prstGeom>
      </xdr:spPr>
    </xdr:pic>
    <xdr:clientData/>
  </xdr:twoCellAnchor>
  <xdr:twoCellAnchor editAs="oneCell">
    <xdr:from>
      <xdr:col>1</xdr:col>
      <xdr:colOff>37353</xdr:colOff>
      <xdr:row>3</xdr:row>
      <xdr:rowOff>0</xdr:rowOff>
    </xdr:from>
    <xdr:to>
      <xdr:col>2</xdr:col>
      <xdr:colOff>239918</xdr:colOff>
      <xdr:row>7</xdr:row>
      <xdr:rowOff>104140</xdr:rowOff>
    </xdr:to>
    <xdr:pic>
      <xdr:nvPicPr>
        <xdr:cNvPr id="16" name="Picture 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33830" y="3327400"/>
          <a:ext cx="1599565" cy="739140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164354</xdr:colOff>
      <xdr:row>3</xdr:row>
      <xdr:rowOff>0</xdr:rowOff>
    </xdr:from>
    <xdr:to>
      <xdr:col>1</xdr:col>
      <xdr:colOff>1233059</xdr:colOff>
      <xdr:row>9</xdr:row>
      <xdr:rowOff>112395</xdr:rowOff>
    </xdr:to>
    <xdr:pic>
      <xdr:nvPicPr>
        <xdr:cNvPr id="17" name="Picture 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60830" y="3327400"/>
          <a:ext cx="1068705" cy="106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173181</xdr:colOff>
      <xdr:row>3</xdr:row>
      <xdr:rowOff>0</xdr:rowOff>
    </xdr:from>
    <xdr:to>
      <xdr:col>1</xdr:col>
      <xdr:colOff>1270461</xdr:colOff>
      <xdr:row>10</xdr:row>
      <xdr:rowOff>148590</xdr:rowOff>
    </xdr:to>
    <xdr:pic>
      <xdr:nvPicPr>
        <xdr:cNvPr id="18" name="Picture 1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69720" y="3327400"/>
          <a:ext cx="1097280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164354</xdr:colOff>
      <xdr:row>3</xdr:row>
      <xdr:rowOff>0</xdr:rowOff>
    </xdr:from>
    <xdr:to>
      <xdr:col>1</xdr:col>
      <xdr:colOff>1240679</xdr:colOff>
      <xdr:row>10</xdr:row>
      <xdr:rowOff>83820</xdr:rowOff>
    </xdr:to>
    <xdr:pic>
      <xdr:nvPicPr>
        <xdr:cNvPr id="19" name="Picture 1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60830" y="3327400"/>
          <a:ext cx="1076325" cy="1195070"/>
        </a:xfrm>
        <a:prstGeom prst="rect">
          <a:avLst/>
        </a:prstGeom>
      </xdr:spPr>
    </xdr:pic>
    <xdr:clientData/>
  </xdr:twoCellAnchor>
  <xdr:twoCellAnchor editAs="oneCell">
    <xdr:from>
      <xdr:col>1</xdr:col>
      <xdr:colOff>97118</xdr:colOff>
      <xdr:row>3</xdr:row>
      <xdr:rowOff>0</xdr:rowOff>
    </xdr:from>
    <xdr:to>
      <xdr:col>1</xdr:col>
      <xdr:colOff>1339178</xdr:colOff>
      <xdr:row>10</xdr:row>
      <xdr:rowOff>136525</xdr:rowOff>
    </xdr:to>
    <xdr:pic>
      <xdr:nvPicPr>
        <xdr:cNvPr id="20" name="Picture 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93520" y="3327400"/>
          <a:ext cx="1242060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164355</xdr:colOff>
      <xdr:row>3</xdr:row>
      <xdr:rowOff>0</xdr:rowOff>
    </xdr:from>
    <xdr:to>
      <xdr:col>1</xdr:col>
      <xdr:colOff>1262905</xdr:colOff>
      <xdr:row>11</xdr:row>
      <xdr:rowOff>69850</xdr:rowOff>
    </xdr:to>
    <xdr:pic>
      <xdr:nvPicPr>
        <xdr:cNvPr id="21" name="Picture 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60830" y="3327400"/>
          <a:ext cx="1098550" cy="133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149413</xdr:colOff>
      <xdr:row>3</xdr:row>
      <xdr:rowOff>0</xdr:rowOff>
    </xdr:from>
    <xdr:to>
      <xdr:col>1</xdr:col>
      <xdr:colOff>1170493</xdr:colOff>
      <xdr:row>10</xdr:row>
      <xdr:rowOff>67945</xdr:rowOff>
    </xdr:to>
    <xdr:pic>
      <xdr:nvPicPr>
        <xdr:cNvPr id="22" name="Picture 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46225" y="3327400"/>
          <a:ext cx="1021080" cy="1179195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3</xdr:row>
      <xdr:rowOff>0</xdr:rowOff>
    </xdr:from>
    <xdr:to>
      <xdr:col>1</xdr:col>
      <xdr:colOff>1187749</xdr:colOff>
      <xdr:row>10</xdr:row>
      <xdr:rowOff>139065</xdr:rowOff>
    </xdr:to>
    <xdr:pic>
      <xdr:nvPicPr>
        <xdr:cNvPr id="23" name="Picture 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08760" y="3327400"/>
          <a:ext cx="1075690" cy="1250315"/>
        </a:xfrm>
        <a:prstGeom prst="rect">
          <a:avLst/>
        </a:prstGeom>
      </xdr:spPr>
    </xdr:pic>
    <xdr:clientData/>
  </xdr:twoCellAnchor>
  <xdr:twoCellAnchor editAs="oneCell">
    <xdr:from>
      <xdr:col>1</xdr:col>
      <xdr:colOff>82176</xdr:colOff>
      <xdr:row>3</xdr:row>
      <xdr:rowOff>0</xdr:rowOff>
    </xdr:from>
    <xdr:to>
      <xdr:col>2</xdr:col>
      <xdr:colOff>134246</xdr:colOff>
      <xdr:row>8</xdr:row>
      <xdr:rowOff>97790</xdr:rowOff>
    </xdr:to>
    <xdr:pic>
      <xdr:nvPicPr>
        <xdr:cNvPr id="24" name="Picture 1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478915" y="3327400"/>
          <a:ext cx="1449070" cy="891540"/>
        </a:xfrm>
        <a:prstGeom prst="rect">
          <a:avLst/>
        </a:prstGeom>
      </xdr:spPr>
    </xdr:pic>
    <xdr:clientData/>
  </xdr:twoCellAnchor>
  <xdr:twoCellAnchor editAs="oneCell">
    <xdr:from>
      <xdr:col>1</xdr:col>
      <xdr:colOff>82176</xdr:colOff>
      <xdr:row>3</xdr:row>
      <xdr:rowOff>0</xdr:rowOff>
    </xdr:from>
    <xdr:to>
      <xdr:col>2</xdr:col>
      <xdr:colOff>141866</xdr:colOff>
      <xdr:row>8</xdr:row>
      <xdr:rowOff>45085</xdr:rowOff>
    </xdr:to>
    <xdr:pic>
      <xdr:nvPicPr>
        <xdr:cNvPr id="25" name="Picture 1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478915" y="3327400"/>
          <a:ext cx="1456690" cy="838835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3</xdr:row>
      <xdr:rowOff>0</xdr:rowOff>
    </xdr:from>
    <xdr:to>
      <xdr:col>2</xdr:col>
      <xdr:colOff>239956</xdr:colOff>
      <xdr:row>8</xdr:row>
      <xdr:rowOff>128905</xdr:rowOff>
    </xdr:to>
    <xdr:pic>
      <xdr:nvPicPr>
        <xdr:cNvPr id="26" name="Picture 1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463675" y="3327400"/>
          <a:ext cx="1569720" cy="922655"/>
        </a:xfrm>
        <a:prstGeom prst="rect">
          <a:avLst/>
        </a:prstGeom>
      </xdr:spPr>
    </xdr:pic>
    <xdr:clientData/>
  </xdr:twoCellAnchor>
  <xdr:twoCellAnchor editAs="oneCell">
    <xdr:from>
      <xdr:col>1</xdr:col>
      <xdr:colOff>59765</xdr:colOff>
      <xdr:row>3</xdr:row>
      <xdr:rowOff>0</xdr:rowOff>
    </xdr:from>
    <xdr:to>
      <xdr:col>2</xdr:col>
      <xdr:colOff>127075</xdr:colOff>
      <xdr:row>8</xdr:row>
      <xdr:rowOff>125730</xdr:rowOff>
    </xdr:to>
    <xdr:pic>
      <xdr:nvPicPr>
        <xdr:cNvPr id="27" name="Picture 1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56690" y="3327400"/>
          <a:ext cx="1464310" cy="919480"/>
        </a:xfrm>
        <a:prstGeom prst="rect">
          <a:avLst/>
        </a:prstGeom>
      </xdr:spPr>
    </xdr:pic>
    <xdr:clientData/>
  </xdr:twoCellAnchor>
  <xdr:twoCellAnchor>
    <xdr:from>
      <xdr:col>1</xdr:col>
      <xdr:colOff>35278</xdr:colOff>
      <xdr:row>1</xdr:row>
      <xdr:rowOff>23518</xdr:rowOff>
    </xdr:from>
    <xdr:to>
      <xdr:col>1</xdr:col>
      <xdr:colOff>1020180</xdr:colOff>
      <xdr:row>1</xdr:row>
      <xdr:rowOff>740833</xdr:rowOff>
    </xdr:to>
    <xdr:pic>
      <xdr:nvPicPr>
        <xdr:cNvPr id="11" name="图形 10"/>
        <xdr:cNvPicPr>
          <a:picLocks noChangeAspect="1"/>
        </xdr:cNvPicPr>
      </xdr:nvPicPr>
      <xdr:blipFill>
        <a:blip r:embed="rId23">
          <a:extLst>
            <a:ext uri="{96DAC541-7B7A-43D3-8B79-37D633B846F1}">
              <asvg:svgBlip xmlns:asvg="http://schemas.microsoft.com/office/drawing/2016/SVG/main" r:embed="rId24"/>
            </a:ext>
          </a:extLst>
        </a:blip>
        <a:srcRect l="58374" t="22424"/>
        <a:stretch>
          <a:fillRect/>
        </a:stretch>
      </xdr:blipFill>
      <xdr:spPr>
        <a:xfrm>
          <a:off x="1431925" y="887095"/>
          <a:ext cx="984885" cy="716915"/>
        </a:xfrm>
        <a:prstGeom prst="rect">
          <a:avLst/>
        </a:prstGeom>
      </xdr:spPr>
    </xdr:pic>
    <xdr:clientData/>
  </xdr:twoCellAnchor>
  <xdr:twoCellAnchor editAs="oneCell">
    <xdr:from>
      <xdr:col>1</xdr:col>
      <xdr:colOff>42494</xdr:colOff>
      <xdr:row>1</xdr:row>
      <xdr:rowOff>186011</xdr:rowOff>
    </xdr:from>
    <xdr:to>
      <xdr:col>2</xdr:col>
      <xdr:colOff>93929</xdr:colOff>
      <xdr:row>1</xdr:row>
      <xdr:rowOff>1007066</xdr:rowOff>
    </xdr:to>
    <xdr:pic>
      <xdr:nvPicPr>
        <xdr:cNvPr id="29" name="图片 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438910" y="1049020"/>
          <a:ext cx="1448435" cy="821055"/>
        </a:xfrm>
        <a:prstGeom prst="rect">
          <a:avLst/>
        </a:prstGeom>
      </xdr:spPr>
    </xdr:pic>
    <xdr:clientData/>
  </xdr:twoCellAnchor>
  <xdr:twoCellAnchor editAs="oneCell">
    <xdr:from>
      <xdr:col>1</xdr:col>
      <xdr:colOff>25655</xdr:colOff>
      <xdr:row>2</xdr:row>
      <xdr:rowOff>269393</xdr:rowOff>
    </xdr:from>
    <xdr:to>
      <xdr:col>2</xdr:col>
      <xdr:colOff>34545</xdr:colOff>
      <xdr:row>2</xdr:row>
      <xdr:rowOff>1039013</xdr:rowOff>
    </xdr:to>
    <xdr:pic>
      <xdr:nvPicPr>
        <xdr:cNvPr id="30" name="图片 2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422400" y="2364740"/>
          <a:ext cx="1405890" cy="769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3"/>
  <sheetViews>
    <sheetView tabSelected="1" zoomScale="70" zoomScaleNormal="70" topLeftCell="S1" workbookViewId="0">
      <selection activeCell="AB3" sqref="AB3"/>
    </sheetView>
  </sheetViews>
  <sheetFormatPr defaultColWidth="9" defaultRowHeight="12.5" outlineLevelRow="2"/>
  <cols>
    <col min="1" max="20" width="20" style="3" customWidth="1"/>
    <col min="21" max="21" width="20" style="4" customWidth="1"/>
    <col min="22" max="43" width="20" style="3" customWidth="1"/>
    <col min="44" max="16373" width="9.13636363636364" style="3" customWidth="1"/>
    <col min="16374" max="16374" width="9.13636363636364" style="3"/>
    <col min="16375" max="16384" width="9" style="3"/>
  </cols>
  <sheetData>
    <row r="1" s="1" customFormat="1" ht="68" customHeight="1" spans="1:70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10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6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5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5" t="s">
        <v>32</v>
      </c>
      <c r="AH1" s="20" t="s">
        <v>33</v>
      </c>
      <c r="AI1" s="5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3" t="s">
        <v>47</v>
      </c>
      <c r="AW1" s="21" t="s">
        <v>48</v>
      </c>
      <c r="AX1" s="20" t="s">
        <v>49</v>
      </c>
      <c r="AY1" s="23" t="s">
        <v>50</v>
      </c>
      <c r="AZ1" s="21" t="s">
        <v>51</v>
      </c>
      <c r="BA1" s="20" t="s">
        <v>52</v>
      </c>
      <c r="BB1" s="20" t="s">
        <v>53</v>
      </c>
      <c r="BC1" s="24" t="s">
        <v>54</v>
      </c>
      <c r="BD1" s="25" t="s">
        <v>55</v>
      </c>
      <c r="BE1" s="26" t="s">
        <v>56</v>
      </c>
      <c r="BF1" s="25" t="s">
        <v>57</v>
      </c>
      <c r="BG1" s="27" t="s">
        <v>58</v>
      </c>
      <c r="BH1" s="25" t="s">
        <v>59</v>
      </c>
      <c r="BI1" s="25" t="s">
        <v>60</v>
      </c>
      <c r="BJ1" s="5" t="s">
        <v>61</v>
      </c>
      <c r="BK1" s="15" t="s">
        <v>62</v>
      </c>
      <c r="BL1" s="20" t="s">
        <v>63</v>
      </c>
      <c r="BM1" s="20" t="s">
        <v>64</v>
      </c>
      <c r="BN1" s="20" t="s">
        <v>65</v>
      </c>
      <c r="BO1" s="28" t="s">
        <v>66</v>
      </c>
      <c r="BP1" s="28" t="s">
        <v>67</v>
      </c>
      <c r="BQ1" s="28" t="s">
        <v>68</v>
      </c>
      <c r="BR1" s="28" t="s">
        <v>69</v>
      </c>
    </row>
    <row r="2" s="2" customFormat="1" ht="97" customHeight="1" spans="1:70">
      <c r="A2" s="29">
        <v>1</v>
      </c>
      <c r="B2" s="30"/>
      <c r="C2" s="30"/>
      <c r="D2" s="31" t="s">
        <v>70</v>
      </c>
      <c r="E2" s="30"/>
      <c r="F2" s="32" t="s">
        <v>71</v>
      </c>
      <c r="G2" s="31" t="s">
        <v>72</v>
      </c>
      <c r="H2" s="31" t="s">
        <v>73</v>
      </c>
      <c r="I2" s="32" t="s">
        <v>71</v>
      </c>
      <c r="J2" s="31" t="s">
        <v>74</v>
      </c>
      <c r="K2" s="33" t="s">
        <v>75</v>
      </c>
      <c r="L2" s="32" t="s">
        <v>76</v>
      </c>
      <c r="M2" s="32" t="s">
        <v>77</v>
      </c>
      <c r="N2" s="30"/>
      <c r="O2" s="34" t="s">
        <v>78</v>
      </c>
      <c r="P2" s="35"/>
      <c r="Q2" s="32" t="s">
        <v>79</v>
      </c>
      <c r="R2" s="36"/>
      <c r="S2" s="37">
        <v>7.92</v>
      </c>
      <c r="T2" s="30" t="s">
        <v>80</v>
      </c>
      <c r="U2" s="31" t="s">
        <v>81</v>
      </c>
      <c r="V2" s="31">
        <v>37</v>
      </c>
      <c r="W2" s="31">
        <v>46</v>
      </c>
      <c r="X2" s="31">
        <v>15</v>
      </c>
      <c r="Y2" s="31">
        <v>37</v>
      </c>
      <c r="Z2" s="31">
        <v>46</v>
      </c>
      <c r="AA2" s="31">
        <v>15</v>
      </c>
      <c r="AB2" s="38">
        <v>2.5</v>
      </c>
      <c r="AC2" s="39">
        <v>3</v>
      </c>
      <c r="AD2" s="40">
        <f>IF(Y2="","",Y2*Z2*AA2/1000000)</f>
        <v>0.02553</v>
      </c>
      <c r="AE2" s="38">
        <v>63</v>
      </c>
      <c r="AF2" s="41">
        <f>IF(AC2="","",AE2/AD2*AC2)</f>
        <v>7403.05522914218</v>
      </c>
      <c r="AG2" s="42">
        <v>3250</v>
      </c>
      <c r="AH2" s="43">
        <f>IF(ISERROR(AG2/AF2),"",AG2/AF2)</f>
        <v>0.439007936507937</v>
      </c>
      <c r="AI2" s="32" t="s">
        <v>82</v>
      </c>
      <c r="AJ2" s="44">
        <v>0.241</v>
      </c>
      <c r="AK2" s="43">
        <f>IF(ISERROR(BE2*AJ2),"",BE2*AJ2)</f>
        <v>2.1931</v>
      </c>
      <c r="AL2" s="43">
        <f>IF(ISERROR(S2+AH2+AK2),"",S2+AH2+AK2)</f>
        <v>10.5521079365079</v>
      </c>
      <c r="AM2" s="45">
        <v>0.01</v>
      </c>
      <c r="AN2" s="43">
        <f>IF(ISERROR(BE2*AM2),"",BE2*AM2)</f>
        <v>0.091</v>
      </c>
      <c r="AO2" s="45">
        <v>0</v>
      </c>
      <c r="AP2" s="43">
        <f>IF(ISERROR(BE2*AO2),"",BE2*AO2)</f>
        <v>0</v>
      </c>
      <c r="AQ2" s="45">
        <v>0</v>
      </c>
      <c r="AR2" s="43">
        <f>IF(ISERROR(BE2*AQ2),"",BE2*AQ2)</f>
        <v>0</v>
      </c>
      <c r="AS2" s="37"/>
      <c r="AT2" s="45">
        <v>0</v>
      </c>
      <c r="AU2" s="43">
        <f>IF(ISERROR(BE2*AT2),"",BE2*AT2)</f>
        <v>0</v>
      </c>
      <c r="AV2" s="37"/>
      <c r="AW2" s="45">
        <v>0</v>
      </c>
      <c r="AX2" s="43">
        <f>IF(ISERROR(BE2*AW2),"",BE2*AW2)</f>
        <v>0</v>
      </c>
      <c r="AY2" s="37"/>
      <c r="AZ2" s="45">
        <v>0</v>
      </c>
      <c r="BA2" s="43">
        <f>IF(ISERROR(BE2*AZ2),"",BE2*AZ2)</f>
        <v>0</v>
      </c>
      <c r="BB2" s="43">
        <f>IF(ISERROR(AN2++AP2+AR2+AU2+AX2+BA2),"",AN2++AP2+AR2+AU2+AX2+BA2)</f>
        <v>0.091</v>
      </c>
      <c r="BC2" s="43">
        <f>IF(ISERROR(S2+BB2),"",S2+BB2)</f>
        <v>8.011</v>
      </c>
      <c r="BD2" s="46">
        <f>IF(ISERROR((BE2-BC2)/BE2),"",(BE2-BC2)/BE2)</f>
        <v>0.11967032967033</v>
      </c>
      <c r="BE2" s="47">
        <v>9.1</v>
      </c>
      <c r="BF2" s="43">
        <f>IF(ISERROR(AH2+AK2+BE2),"",AH2+AK2+BE2)</f>
        <v>11.7321079365079</v>
      </c>
      <c r="BG2" s="37">
        <v>26.99</v>
      </c>
      <c r="BH2" s="46">
        <f>IF(ISERROR((BG2-BE2)/BG2),"",(BG2-BE2)/BG2)</f>
        <v>0.662838088180808</v>
      </c>
      <c r="BI2" s="46">
        <f>IF(ISERROR((BG2-BF2)/BG2),"",(BG2-BF2)/BG2)</f>
        <v>0.565316489940425</v>
      </c>
      <c r="BJ2" s="48">
        <v>5000</v>
      </c>
      <c r="BK2" s="38">
        <v>0.5</v>
      </c>
      <c r="BL2" s="49">
        <f>IF(ISERROR(BJ2*BK2),"",BJ2*BK2)</f>
        <v>2500</v>
      </c>
      <c r="BM2" s="43">
        <f>IF(ISERROR(BC2*BL2),"",BC2*BL2)</f>
        <v>20027.5</v>
      </c>
      <c r="BN2" s="43">
        <f>IF(ISERROR(BE2*BL2),"",BE2*BL2)</f>
        <v>22750</v>
      </c>
      <c r="BO2" s="50" t="s">
        <v>83</v>
      </c>
      <c r="BP2" s="51" t="s">
        <v>84</v>
      </c>
      <c r="BQ2" s="52" t="s">
        <v>85</v>
      </c>
      <c r="BR2" s="52" t="s">
        <v>86</v>
      </c>
    </row>
    <row r="3" s="2" customFormat="1" ht="97" customHeight="1" spans="1:70">
      <c r="A3" s="29">
        <v>2</v>
      </c>
      <c r="B3" s="30"/>
      <c r="C3" s="30"/>
      <c r="D3" s="31" t="s">
        <v>87</v>
      </c>
      <c r="E3" s="30"/>
      <c r="F3" s="30" t="s">
        <v>71</v>
      </c>
      <c r="G3" s="31" t="s">
        <v>72</v>
      </c>
      <c r="H3" s="31" t="s">
        <v>73</v>
      </c>
      <c r="I3" s="32" t="s">
        <v>71</v>
      </c>
      <c r="J3" s="31" t="s">
        <v>74</v>
      </c>
      <c r="K3" s="33" t="s">
        <v>75</v>
      </c>
      <c r="L3" s="32" t="s">
        <v>76</v>
      </c>
      <c r="M3" s="32" t="s">
        <v>77</v>
      </c>
      <c r="N3" s="30"/>
      <c r="O3" s="34" t="s">
        <v>88</v>
      </c>
      <c r="P3" s="35"/>
      <c r="Q3" s="32" t="s">
        <v>79</v>
      </c>
      <c r="R3" s="36"/>
      <c r="S3" s="37">
        <v>7.92</v>
      </c>
      <c r="T3" s="30" t="s">
        <v>80</v>
      </c>
      <c r="U3" s="31" t="s">
        <v>81</v>
      </c>
      <c r="V3" s="31">
        <v>37</v>
      </c>
      <c r="W3" s="31">
        <v>46</v>
      </c>
      <c r="X3" s="31">
        <v>15</v>
      </c>
      <c r="Y3" s="31">
        <v>37</v>
      </c>
      <c r="Z3" s="31">
        <v>46</v>
      </c>
      <c r="AA3" s="31">
        <v>15</v>
      </c>
      <c r="AB3" s="38">
        <v>2.5</v>
      </c>
      <c r="AC3" s="39">
        <v>3</v>
      </c>
      <c r="AD3" s="40">
        <f>IF(Y3="","",Y3*Z3*AA3/1000000)</f>
        <v>0.02553</v>
      </c>
      <c r="AE3" s="38">
        <v>63</v>
      </c>
      <c r="AF3" s="41">
        <f>IF(AC3="","",AE3/AD3*AC3)</f>
        <v>7403.05522914218</v>
      </c>
      <c r="AG3" s="42">
        <v>3250</v>
      </c>
      <c r="AH3" s="43">
        <f>IF(ISERROR(AG3/AF3),"",AG3/AF3)</f>
        <v>0.439007936507937</v>
      </c>
      <c r="AI3" s="32" t="s">
        <v>82</v>
      </c>
      <c r="AJ3" s="44">
        <v>0.241</v>
      </c>
      <c r="AK3" s="43">
        <f>IF(ISERROR(BE3*AJ3),"",BE3*AJ3)</f>
        <v>2.1931</v>
      </c>
      <c r="AL3" s="43">
        <f>IF(ISERROR(S3+AH3+AK3),"",S3+AH3+AK3)</f>
        <v>10.5521079365079</v>
      </c>
      <c r="AM3" s="45">
        <v>0.01</v>
      </c>
      <c r="AN3" s="43">
        <f>IF(ISERROR(BE3*AM3),"",BE3*AM3)</f>
        <v>0.091</v>
      </c>
      <c r="AO3" s="45">
        <v>0</v>
      </c>
      <c r="AP3" s="43">
        <f>IF(ISERROR(BE3*AO3),"",BE3*AO3)</f>
        <v>0</v>
      </c>
      <c r="AQ3" s="45">
        <v>0</v>
      </c>
      <c r="AR3" s="43">
        <f>IF(ISERROR(BE3*AQ3),"",BE3*AQ3)</f>
        <v>0</v>
      </c>
      <c r="AS3" s="37"/>
      <c r="AT3" s="45">
        <v>0</v>
      </c>
      <c r="AU3" s="43">
        <f>IF(ISERROR(BE3*AT3),"",BE3*AT3)</f>
        <v>0</v>
      </c>
      <c r="AV3" s="37"/>
      <c r="AW3" s="45">
        <v>0</v>
      </c>
      <c r="AX3" s="43">
        <f>IF(ISERROR(BE3*AW3),"",BE3*AW3)</f>
        <v>0</v>
      </c>
      <c r="AY3" s="37"/>
      <c r="AZ3" s="45">
        <v>0</v>
      </c>
      <c r="BA3" s="43">
        <f>IF(ISERROR(BE3*AZ3),"",BE3*AZ3)</f>
        <v>0</v>
      </c>
      <c r="BB3" s="43">
        <f>IF(ISERROR(AN3++AP3+AR3+AU3+AX3+BA3),"",AN3++AP3+AR3+AU3+AX3+BA3)</f>
        <v>0.091</v>
      </c>
      <c r="BC3" s="43">
        <f>IF(ISERROR(S3+BB3),"",S3+BB3)</f>
        <v>8.011</v>
      </c>
      <c r="BD3" s="46">
        <f>IF(ISERROR((BE3-BC3)/BE3),"",(BE3-BC3)/BE3)</f>
        <v>0.11967032967033</v>
      </c>
      <c r="BE3" s="47">
        <v>9.1</v>
      </c>
      <c r="BF3" s="43">
        <f>IF(ISERROR(AH3+AK3+BE3),"",AH3+AK3+BE3)</f>
        <v>11.7321079365079</v>
      </c>
      <c r="BG3" s="37">
        <v>26.99</v>
      </c>
      <c r="BH3" s="46">
        <f>IF(ISERROR((BG3-BE3)/BG3),"",(BG3-BE3)/BG3)</f>
        <v>0.662838088180808</v>
      </c>
      <c r="BI3" s="46">
        <f>IF(ISERROR((BG3-BF3)/BG3),"",(BG3-BF3)/BG3)</f>
        <v>0.565316489940425</v>
      </c>
      <c r="BJ3" s="48">
        <v>5000</v>
      </c>
      <c r="BK3" s="38">
        <v>0.5</v>
      </c>
      <c r="BL3" s="49">
        <f>IF(ISERROR(BJ3*BK3),"",BJ3*BK3)</f>
        <v>2500</v>
      </c>
      <c r="BM3" s="43">
        <f>IF(ISERROR(BC3*BL3),"",BC3*BL3)</f>
        <v>20027.5</v>
      </c>
      <c r="BN3" s="43">
        <f>IF(ISERROR(BE3*BL3),"",BE3*BL3)</f>
        <v>22750</v>
      </c>
      <c r="BO3" s="50" t="s">
        <v>83</v>
      </c>
      <c r="BP3" s="51" t="s">
        <v>84</v>
      </c>
      <c r="BQ3" s="52" t="s">
        <v>85</v>
      </c>
      <c r="BR3" s="52" t="s">
        <v>86</v>
      </c>
    </row>
  </sheetData>
  <protectedRanges>
    <protectedRange sqref="AJ2:AJ3" name="Range1_1_1_1"/>
    <protectedRange sqref="AH2:AH3 BF2:BF3 AK2:BD3 BH2:BI3 A2:J3 AD2:AF3 L2:N3 P2:U3" name="Range1_2"/>
    <protectedRange sqref="V2:AB3" name="Range1_2_1"/>
    <protectedRange sqref="AG2:AG3" name="Range1_3_2"/>
    <protectedRange sqref="AI2:AJ3" name="Range1_4_2"/>
    <protectedRange sqref="BG2:BG3" name="Range1_5_1"/>
    <protectedRange sqref="BJ2:BK3" name="Range1_6_2"/>
    <protectedRange sqref="K2:K3" name="Range1_1_2"/>
  </protectedRanges>
  <autoFilter xmlns:etc="http://www.wps.cn/officeDocument/2017/etCustomData" ref="L1:L3" etc:filterBottomFollowUsedRange="0">
    <extLst/>
  </autoFilter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_1_1" rangeCreator="" othersAccessPermission="edit"/>
    <arrUserId title="Range1_2" rangeCreator="" othersAccessPermission="edit"/>
    <arrUserId title="Range1_2_1" rangeCreator="" othersAccessPermission="edit"/>
    <arrUserId title="Range1_3_2" rangeCreator="" othersAccessPermission="edit"/>
    <arrUserId title="Range1_4_2" rangeCreator="" othersAccessPermission="edit"/>
    <arrUserId title="Range1_5_1" rangeCreator="" othersAccessPermission="edit"/>
    <arrUserId title="Range1_6_2" rangeCreator="" othersAccessPermission="edit"/>
    <arrUserId title="Range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2026-06-25T06:55:28Z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9E61287435394087A95B60C654924B77_13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