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3B7AEC0-CCA4-478E-AC88-3129B6C4B6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_cat82">#REF!</definedName>
    <definedName name="AssortedSKU_Range">[1]Mapping!$J$2:$J$3</definedName>
    <definedName name="PORT_IFF">[2]a!$A$10:$B$35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3" i="5" l="1"/>
  <c r="AX13" i="5"/>
  <c r="AU13" i="5"/>
  <c r="AP13" i="5"/>
  <c r="AN13" i="5"/>
  <c r="AL13" i="5"/>
  <c r="AY13" i="5" s="1"/>
  <c r="AB13" i="5"/>
  <c r="AD13" i="5" s="1"/>
  <c r="AF13" i="5" s="1"/>
  <c r="BF12" i="5"/>
  <c r="AX12" i="5"/>
  <c r="AU12" i="5"/>
  <c r="AP12" i="5"/>
  <c r="AN12" i="5"/>
  <c r="AL12" i="5"/>
  <c r="AY12" i="5" s="1"/>
  <c r="AB12" i="5"/>
  <c r="AD12" i="5" s="1"/>
  <c r="AF12" i="5" s="1"/>
  <c r="BF11" i="5"/>
  <c r="AX11" i="5"/>
  <c r="AU11" i="5"/>
  <c r="AP11" i="5"/>
  <c r="AN11" i="5"/>
  <c r="AL11" i="5"/>
  <c r="AY11" i="5" s="1"/>
  <c r="AB11" i="5"/>
  <c r="AD11" i="5" s="1"/>
  <c r="AF11" i="5" s="1"/>
  <c r="BF10" i="5"/>
  <c r="AX10" i="5"/>
  <c r="AU10" i="5"/>
  <c r="AP10" i="5"/>
  <c r="AN10" i="5"/>
  <c r="AL10" i="5"/>
  <c r="AY10" i="5" s="1"/>
  <c r="AB10" i="5"/>
  <c r="AD10" i="5" s="1"/>
  <c r="AF10" i="5" s="1"/>
  <c r="BF9" i="5"/>
  <c r="AX9" i="5"/>
  <c r="AU9" i="5"/>
  <c r="AP9" i="5"/>
  <c r="AN9" i="5"/>
  <c r="AL9" i="5"/>
  <c r="AY9" i="5" s="1"/>
  <c r="AB9" i="5"/>
  <c r="AD9" i="5" s="1"/>
  <c r="AF9" i="5" s="1"/>
  <c r="BF8" i="5"/>
  <c r="AX8" i="5"/>
  <c r="AU8" i="5"/>
  <c r="AP8" i="5"/>
  <c r="AN8" i="5"/>
  <c r="AL8" i="5"/>
  <c r="AY8" i="5" s="1"/>
  <c r="AB8" i="5"/>
  <c r="AD8" i="5" s="1"/>
  <c r="AF8" i="5" s="1"/>
  <c r="BF7" i="5"/>
  <c r="AX7" i="5"/>
  <c r="AU7" i="5"/>
  <c r="AP7" i="5"/>
  <c r="AN7" i="5"/>
  <c r="AL7" i="5"/>
  <c r="AY7" i="5" s="1"/>
  <c r="AB7" i="5"/>
  <c r="AD7" i="5" s="1"/>
  <c r="AF7" i="5" s="1"/>
  <c r="BF6" i="5"/>
  <c r="AX6" i="5"/>
  <c r="AU6" i="5"/>
  <c r="AP6" i="5"/>
  <c r="AN6" i="5"/>
  <c r="AL6" i="5"/>
  <c r="AY6" i="5" s="1"/>
  <c r="AB6" i="5"/>
  <c r="AD6" i="5" s="1"/>
  <c r="AF6" i="5" s="1"/>
  <c r="BF5" i="5"/>
  <c r="AX5" i="5"/>
  <c r="AU5" i="5"/>
  <c r="AP5" i="5"/>
  <c r="AN5" i="5"/>
  <c r="AL5" i="5"/>
  <c r="AY5" i="5" s="1"/>
  <c r="AB5" i="5"/>
  <c r="AD5" i="5" s="1"/>
  <c r="AF5" i="5" s="1"/>
  <c r="BF4" i="5"/>
  <c r="AX4" i="5"/>
  <c r="AU4" i="5"/>
  <c r="AP4" i="5"/>
  <c r="AN4" i="5"/>
  <c r="AL4" i="5"/>
  <c r="AY4" i="5" s="1"/>
  <c r="AB4" i="5"/>
  <c r="AD4" i="5" s="1"/>
  <c r="AF4" i="5" s="1"/>
  <c r="BF3" i="5"/>
  <c r="AX3" i="5"/>
  <c r="AU3" i="5"/>
  <c r="AP3" i="5"/>
  <c r="AN3" i="5"/>
  <c r="AL3" i="5"/>
  <c r="AY3" i="5" s="1"/>
  <c r="AB3" i="5"/>
  <c r="AD3" i="5" s="1"/>
  <c r="AF3" i="5" s="1"/>
  <c r="BF2" i="5"/>
  <c r="AX2" i="5"/>
  <c r="AU2" i="5"/>
  <c r="AP2" i="5"/>
  <c r="AN2" i="5"/>
  <c r="AL2" i="5"/>
  <c r="AY2" i="5" s="1"/>
  <c r="AB2" i="5"/>
  <c r="AD2" i="5" s="1"/>
  <c r="AF2" i="5" s="1"/>
  <c r="AI13" i="5" l="1"/>
  <c r="AJ13" i="5" s="1"/>
  <c r="AR13" i="5"/>
  <c r="AZ13" i="5"/>
  <c r="AI12" i="5"/>
  <c r="AJ12" i="5" s="1"/>
  <c r="AZ12" i="5"/>
  <c r="AR12" i="5"/>
  <c r="AI11" i="5"/>
  <c r="AJ11" i="5" s="1"/>
  <c r="AR11" i="5"/>
  <c r="AZ11" i="5"/>
  <c r="AR10" i="5"/>
  <c r="AI10" i="5"/>
  <c r="AJ10" i="5" s="1"/>
  <c r="AZ10" i="5"/>
  <c r="AR5" i="5"/>
  <c r="AZ5" i="5"/>
  <c r="AI5" i="5"/>
  <c r="AJ5" i="5" s="1"/>
  <c r="AR4" i="5"/>
  <c r="AI4" i="5"/>
  <c r="AJ4" i="5" s="1"/>
  <c r="AZ4" i="5"/>
  <c r="AZ3" i="5"/>
  <c r="AR3" i="5"/>
  <c r="AI3" i="5"/>
  <c r="AJ3" i="5" s="1"/>
  <c r="AZ2" i="5"/>
  <c r="AR2" i="5"/>
  <c r="AI2" i="5"/>
  <c r="AJ2" i="5" s="1"/>
  <c r="BA13" i="5" l="1"/>
  <c r="BE13" i="5"/>
  <c r="BA12" i="5"/>
  <c r="BE12" i="5"/>
  <c r="BA11" i="5"/>
  <c r="BE11" i="5"/>
  <c r="BA10" i="5"/>
  <c r="BE10" i="5"/>
  <c r="AI9" i="5"/>
  <c r="AJ9" i="5" s="1"/>
  <c r="AZ9" i="5"/>
  <c r="AR9" i="5"/>
  <c r="BA5" i="5"/>
  <c r="BE5" i="5"/>
  <c r="AI8" i="5"/>
  <c r="AJ8" i="5" s="1"/>
  <c r="AR8" i="5"/>
  <c r="AZ8" i="5"/>
  <c r="BE4" i="5"/>
  <c r="BA4" i="5"/>
  <c r="BE3" i="5"/>
  <c r="BA3" i="5"/>
  <c r="AR7" i="5"/>
  <c r="AZ7" i="5"/>
  <c r="AI7" i="5"/>
  <c r="AJ7" i="5" s="1"/>
  <c r="BA2" i="5"/>
  <c r="BE2" i="5"/>
  <c r="AI6" i="5"/>
  <c r="AJ6" i="5" s="1"/>
  <c r="AR6" i="5"/>
  <c r="AZ6" i="5"/>
  <c r="BA9" i="5" l="1"/>
  <c r="BE9" i="5"/>
  <c r="BA8" i="5"/>
  <c r="BE8" i="5"/>
  <c r="BA7" i="5"/>
  <c r="BE7" i="5"/>
  <c r="BA6" i="5"/>
  <c r="BE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Y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Z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E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<sst xmlns="http://schemas.openxmlformats.org/spreadsheetml/2006/main" count="202" uniqueCount="95">
  <si>
    <t>Brand</t>
  </si>
  <si>
    <t>JLA Home</t>
  </si>
  <si>
    <t>SHEET/SHEET SET</t>
  </si>
  <si>
    <t>Licensor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</si>
  <si>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</si>
  <si>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</si>
  <si>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</si>
  <si>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</si>
  <si>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</si>
  <si>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</si>
  <si>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</si>
  <si>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</si>
  <si>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</si>
  <si>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</si>
  <si>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</si>
  <si>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</si>
  <si>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</si>
  <si>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</si>
  <si>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Item#</t>
  </si>
  <si>
    <t>Additional Customer Item#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</si>
  <si>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</si>
  <si>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</si>
  <si>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</si>
  <si>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</si>
  <si>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</si>
  <si>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</si>
  <si>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</si>
  <si>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</si>
  <si>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</si>
  <si>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</si>
  <si>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</si>
  <si>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</si>
  <si>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</si>
  <si>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</si>
  <si>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</si>
  <si>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</si>
  <si>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</si>
  <si>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</si>
  <si>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</si>
  <si>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</si>
  <si>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</si>
  <si>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</si>
  <si>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</si>
  <si>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</si>
  <si>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</si>
  <si>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</si>
  <si>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</si>
  <si>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AD support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</si>
  <si>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</si>
  <si>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</si>
  <si>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</si>
  <si>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</si>
  <si>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</si>
  <si>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</si>
  <si>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</si>
  <si>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</si>
  <si>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</si>
  <si>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</si>
  <si>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</si>
  <si>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</si>
  <si>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100% polyester 85gsm Microfiber Solid with Pleated Hem Sheets</t>
  </si>
  <si>
    <t>85gsm Microfiber Sheets</t>
  </si>
  <si>
    <t>85gsm Microfiber Solid with Pleated Hem Sheets, Self fabric bag with Pleated flap+bellyband 100% Polyester</t>
  </si>
  <si>
    <t>100% polyester</t>
  </si>
  <si>
    <t>Coral</t>
  </si>
  <si>
    <t>Set</t>
  </si>
  <si>
    <t>Normal</t>
  </si>
  <si>
    <t>6302.32.1040</t>
  </si>
  <si>
    <t>White</t>
  </si>
  <si>
    <t>Yellow</t>
  </si>
  <si>
    <t>Green</t>
  </si>
  <si>
    <t>100% polyester 85gsm Shiny Satin Solid Sheets</t>
  </si>
  <si>
    <t>85gsm Shiny Satin Sheets</t>
  </si>
  <si>
    <t>85gsm Shiny Satin Solid Sheets, Self fabric bag with drawstring+bellyband 100% Polyester</t>
  </si>
  <si>
    <t>Black</t>
  </si>
  <si>
    <t>6302.32.2040</t>
  </si>
  <si>
    <t>Champagne</t>
  </si>
  <si>
    <t>Dark Grey</t>
  </si>
  <si>
    <t>TWIN
1 Flatsheet 66"W x 96"L
1 Fittedsheet 39"W x 76"L + 9"D
2 Pillowcase 20"W x 30"L(2)</t>
    <phoneticPr fontId="10" type="noConversion"/>
  </si>
  <si>
    <t>QUEEN
1 Flatsheet 90"W x 102"L
1 Fittedsheet 60"W x 80"L + 12"D
2 Pillowcase 20"W x 30"L(2)</t>
    <phoneticPr fontId="10" type="noConversion"/>
  </si>
  <si>
    <t>FULL:
1 Flatsheet 80"W x 96"L
1 Fittedsheet 54"W x 76"L + 11"D
2 Pillowcase 20"W x 30"L(2)</t>
    <phoneticPr fontId="10" type="noConversion"/>
  </si>
  <si>
    <t>KING
1 Flatsheet 108"W x 102"L
1 Fittedsheet 78"W x 80"L + 12"D
2 Pillowcase 20"W x 40"L(2)</t>
    <phoneticPr fontId="10" type="noConversion"/>
  </si>
  <si>
    <t>FULL
1 Flatsheet 80"W x 96"L
1 Fittedsheet 54"W x 76"L + 11"D
2 Pillowcase 20"W x 30"L(2)</t>
    <phoneticPr fontId="10" type="noConversion"/>
  </si>
  <si>
    <t>DG20-447</t>
    <phoneticPr fontId="10" type="noConversion"/>
  </si>
  <si>
    <t>DG20-448</t>
  </si>
  <si>
    <t>DG20-449</t>
  </si>
  <si>
    <t>DG20-450</t>
  </si>
  <si>
    <t>DG20-451</t>
  </si>
  <si>
    <t>DG20-452</t>
  </si>
  <si>
    <t>DG20-453</t>
  </si>
  <si>
    <t>DG20-454</t>
  </si>
  <si>
    <t>DG20-455</t>
  </si>
  <si>
    <t>DG20-456</t>
  </si>
  <si>
    <t>DG20-457</t>
  </si>
  <si>
    <t>DG20-458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</si>
</sst>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7" formatCode="_(&quot;$&quot;* #,##0.00_);_(&quot;$&quot;* \(#,##0.00\);_(&quot;$&quot;* &quot;-&quot;??_);_(@_)"/>
    <numFmt numFmtId="178" formatCode="[$-409]dd/mmm/yy;@"/>
    <numFmt numFmtId="179" formatCode="_ \¥* #,##0.00_ ;_ \¥* \-#,##0.00_ ;_ \¥* &quot;-&quot;??_ ;_ @_ "/>
    <numFmt numFmtId="180" formatCode="&quot;$&quot;#,##0.00"/>
    <numFmt numFmtId="186" formatCode="_-\$* #,##0.00_ ;_-\$* \-#,##0.00\ ;_-\$* &quot;-&quot;??_ ;_-@_ "/>
    <numFmt numFmtId="187" formatCode="0.0%"/>
    <numFmt numFmtId="191" formatCode="0.0"/>
    <numFmt numFmtId="192" formatCode="0.000"/>
    <numFmt numFmtId="193" formatCode="[$$-409]#,##0.00;\-[$$-409]#,##0.00"/>
  </numFmts>
  <fonts count="11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2"/>
      <name val="宋体"/>
      <charset val="134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177" fontId="7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9" fillId="0" borderId="0"/>
    <xf numFmtId="0" fontId="2" fillId="0" borderId="0"/>
    <xf numFmtId="178" fontId="2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8" fontId="2" fillId="0" borderId="0"/>
    <xf numFmtId="0" fontId="2" fillId="0" borderId="0"/>
    <xf numFmtId="177" fontId="2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9" fontId="9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4" fillId="0" borderId="2" xfId="15" applyFont="1" applyBorder="1" applyAlignment="1">
      <alignment horizontal="left" vertical="center" wrapText="1"/>
    </xf>
    <xf numFmtId="0" fontId="9" fillId="0" borderId="0" xfId="4"/>
    <xf numFmtId="0" fontId="9" fillId="0" borderId="0" xfId="4" applyAlignment="1">
      <alignment horizontal="center" wrapText="1"/>
    </xf>
    <xf numFmtId="0" fontId="9" fillId="0" borderId="0" xfId="4" applyAlignment="1">
      <alignment wrapText="1"/>
    </xf>
    <xf numFmtId="0" fontId="0" fillId="0" borderId="0" xfId="0" applyAlignment="1">
      <alignment wrapText="1"/>
    </xf>
    <xf numFmtId="180" fontId="9" fillId="0" borderId="0" xfId="4" applyNumberFormat="1" applyAlignment="1">
      <alignment wrapText="1"/>
    </xf>
    <xf numFmtId="186" fontId="9" fillId="0" borderId="0" xfId="4" applyNumberFormat="1" applyAlignment="1">
      <alignment wrapText="1"/>
    </xf>
    <xf numFmtId="191" fontId="9" fillId="0" borderId="0" xfId="4" applyNumberFormat="1" applyAlignment="1">
      <alignment wrapText="1"/>
    </xf>
    <xf numFmtId="2" fontId="9" fillId="0" borderId="0" xfId="4" applyNumberFormat="1" applyAlignment="1">
      <alignment wrapText="1"/>
    </xf>
    <xf numFmtId="1" fontId="9" fillId="0" borderId="0" xfId="4" applyNumberFormat="1" applyAlignment="1">
      <alignment wrapText="1"/>
    </xf>
    <xf numFmtId="192" fontId="9" fillId="0" borderId="0" xfId="4" applyNumberFormat="1" applyAlignment="1">
      <alignment wrapText="1"/>
    </xf>
    <xf numFmtId="10" fontId="9" fillId="0" borderId="0" xfId="4" applyNumberFormat="1" applyAlignment="1">
      <alignment wrapText="1"/>
    </xf>
    <xf numFmtId="180" fontId="0" fillId="0" borderId="0" xfId="0" applyNumberFormat="1" applyAlignment="1">
      <alignment wrapText="1"/>
    </xf>
    <xf numFmtId="1" fontId="9" fillId="0" borderId="2" xfId="4" applyNumberFormat="1" applyBorder="1" applyAlignment="1">
      <alignment wrapText="1"/>
    </xf>
    <xf numFmtId="180" fontId="9" fillId="0" borderId="2" xfId="4" applyNumberFormat="1" applyBorder="1" applyAlignment="1">
      <alignment wrapText="1"/>
    </xf>
    <xf numFmtId="0" fontId="1" fillId="0" borderId="2" xfId="4" applyFont="1" applyBorder="1" applyAlignment="1">
      <alignment horizontal="center" wrapText="1"/>
    </xf>
    <xf numFmtId="0" fontId="1" fillId="5" borderId="2" xfId="4" applyFont="1" applyFill="1" applyBorder="1" applyAlignment="1">
      <alignment horizontal="center" wrapText="1"/>
    </xf>
    <xf numFmtId="0" fontId="3" fillId="5" borderId="2" xfId="4" applyFont="1" applyFill="1" applyBorder="1" applyAlignment="1">
      <alignment horizontal="center" wrapText="1"/>
    </xf>
    <xf numFmtId="0" fontId="3" fillId="3" borderId="2" xfId="4" applyFont="1" applyFill="1" applyBorder="1" applyAlignment="1">
      <alignment horizontal="center" wrapText="1"/>
    </xf>
    <xf numFmtId="0" fontId="1" fillId="3" borderId="2" xfId="4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180" fontId="1" fillId="4" borderId="1" xfId="4" applyNumberFormat="1" applyFont="1" applyFill="1" applyBorder="1" applyAlignment="1">
      <alignment horizontal="center" wrapText="1"/>
    </xf>
    <xf numFmtId="186" fontId="1" fillId="6" borderId="1" xfId="4" applyNumberFormat="1" applyFont="1" applyFill="1" applyBorder="1" applyAlignment="1">
      <alignment horizontal="center" wrapText="1"/>
    </xf>
    <xf numFmtId="0" fontId="3" fillId="0" borderId="2" xfId="4" applyFont="1" applyBorder="1" applyAlignment="1">
      <alignment horizontal="center" wrapText="1"/>
    </xf>
    <xf numFmtId="191" fontId="1" fillId="0" borderId="2" xfId="4" applyNumberFormat="1" applyFont="1" applyBorder="1" applyAlignment="1">
      <alignment horizontal="center" wrapText="1"/>
    </xf>
    <xf numFmtId="2" fontId="1" fillId="0" borderId="2" xfId="4" applyNumberFormat="1" applyFont="1" applyBorder="1" applyAlignment="1">
      <alignment horizontal="center" wrapText="1"/>
    </xf>
    <xf numFmtId="1" fontId="1" fillId="0" borderId="2" xfId="4" applyNumberFormat="1" applyFont="1" applyBorder="1" applyAlignment="1">
      <alignment horizontal="center" wrapText="1"/>
    </xf>
    <xf numFmtId="192" fontId="5" fillId="0" borderId="2" xfId="5" applyNumberFormat="1" applyFont="1" applyBorder="1" applyAlignment="1">
      <alignment wrapText="1"/>
    </xf>
    <xf numFmtId="2" fontId="6" fillId="0" borderId="2" xfId="5" applyNumberFormat="1" applyFont="1" applyBorder="1" applyAlignment="1">
      <alignment wrapText="1"/>
    </xf>
    <xf numFmtId="1" fontId="5" fillId="0" borderId="2" xfId="5" applyNumberFormat="1" applyFont="1" applyBorder="1" applyAlignment="1">
      <alignment wrapText="1"/>
    </xf>
    <xf numFmtId="186" fontId="1" fillId="0" borderId="2" xfId="4" applyNumberFormat="1" applyFont="1" applyBorder="1" applyAlignment="1">
      <alignment horizontal="center" wrapText="1"/>
    </xf>
    <xf numFmtId="180" fontId="5" fillId="0" borderId="2" xfId="5" applyNumberFormat="1" applyFont="1" applyBorder="1" applyAlignment="1">
      <alignment wrapText="1"/>
    </xf>
    <xf numFmtId="10" fontId="1" fillId="0" borderId="2" xfId="4" applyNumberFormat="1" applyFont="1" applyBorder="1" applyAlignment="1">
      <alignment horizontal="center" wrapText="1"/>
    </xf>
    <xf numFmtId="180" fontId="5" fillId="3" borderId="2" xfId="5" applyNumberFormat="1" applyFont="1" applyFill="1" applyBorder="1" applyAlignment="1">
      <alignment wrapText="1"/>
    </xf>
    <xf numFmtId="180" fontId="6" fillId="0" borderId="2" xfId="5" applyNumberFormat="1" applyFont="1" applyBorder="1" applyAlignment="1">
      <alignment wrapText="1"/>
    </xf>
    <xf numFmtId="180" fontId="5" fillId="2" borderId="2" xfId="5" applyNumberFormat="1" applyFont="1" applyFill="1" applyBorder="1" applyAlignment="1">
      <alignment wrapText="1"/>
    </xf>
    <xf numFmtId="10" fontId="5" fillId="2" borderId="2" xfId="5" applyNumberFormat="1" applyFont="1" applyFill="1" applyBorder="1" applyAlignment="1">
      <alignment wrapText="1"/>
    </xf>
    <xf numFmtId="180" fontId="6" fillId="7" borderId="2" xfId="5" applyNumberFormat="1" applyFont="1" applyFill="1" applyBorder="1" applyAlignment="1">
      <alignment wrapText="1"/>
    </xf>
    <xf numFmtId="180" fontId="6" fillId="2" borderId="1" xfId="5" applyNumberFormat="1" applyFont="1" applyFill="1" applyBorder="1" applyAlignment="1">
      <alignment wrapText="1"/>
    </xf>
    <xf numFmtId="0" fontId="9" fillId="0" borderId="2" xfId="4" applyBorder="1" applyAlignment="1">
      <alignment horizontal="center"/>
    </xf>
    <xf numFmtId="0" fontId="9" fillId="0" borderId="2" xfId="4" applyBorder="1"/>
    <xf numFmtId="193" fontId="9" fillId="0" borderId="2" xfId="4" applyNumberFormat="1" applyBorder="1"/>
    <xf numFmtId="0" fontId="9" fillId="0" borderId="2" xfId="4" applyBorder="1" applyAlignment="1">
      <alignment horizontal="left"/>
    </xf>
    <xf numFmtId="0" fontId="0" fillId="0" borderId="2" xfId="0" applyBorder="1" applyAlignment="1">
      <alignment wrapText="1"/>
    </xf>
    <xf numFmtId="180" fontId="9" fillId="0" borderId="1" xfId="4" applyNumberFormat="1" applyBorder="1"/>
    <xf numFmtId="186" fontId="9" fillId="0" borderId="1" xfId="4" applyNumberFormat="1" applyBorder="1"/>
    <xf numFmtId="191" fontId="9" fillId="0" borderId="2" xfId="4" applyNumberFormat="1" applyBorder="1"/>
    <xf numFmtId="2" fontId="9" fillId="0" borderId="2" xfId="4" applyNumberFormat="1" applyBorder="1"/>
    <xf numFmtId="1" fontId="9" fillId="0" borderId="2" xfId="4" applyNumberFormat="1" applyBorder="1"/>
    <xf numFmtId="192" fontId="9" fillId="8" borderId="2" xfId="4" applyNumberFormat="1" applyFill="1" applyBorder="1"/>
    <xf numFmtId="1" fontId="9" fillId="8" borderId="2" xfId="4" applyNumberFormat="1" applyFill="1" applyBorder="1"/>
    <xf numFmtId="186" fontId="9" fillId="0" borderId="2" xfId="4" applyNumberFormat="1" applyBorder="1"/>
    <xf numFmtId="180" fontId="9" fillId="8" borderId="2" xfId="4" applyNumberFormat="1" applyFill="1" applyBorder="1"/>
    <xf numFmtId="187" fontId="9" fillId="0" borderId="2" xfId="4" applyNumberFormat="1" applyBorder="1"/>
    <xf numFmtId="10" fontId="9" fillId="0" borderId="2" xfId="4" applyNumberFormat="1" applyBorder="1"/>
    <xf numFmtId="180" fontId="9" fillId="0" borderId="2" xfId="4" applyNumberFormat="1" applyBorder="1"/>
    <xf numFmtId="10" fontId="0" fillId="8" borderId="2" xfId="7" applyNumberFormat="1" applyFont="1" applyFill="1" applyBorder="1" applyAlignment="1"/>
    <xf numFmtId="180" fontId="0" fillId="0" borderId="2" xfId="0" applyNumberFormat="1" applyBorder="1" applyAlignment="1">
      <alignment wrapText="1"/>
    </xf>
    <xf numFmtId="0" fontId="9" fillId="0" borderId="2" xfId="4" applyBorder="1" applyAlignment="1">
      <alignment horizontal="center" wrapText="1"/>
    </xf>
    <xf numFmtId="0" fontId="9" fillId="0" borderId="2" xfId="4" applyBorder="1" applyAlignment="1">
      <alignment wrapText="1"/>
    </xf>
    <xf numFmtId="191" fontId="9" fillId="0" borderId="2" xfId="4" applyNumberFormat="1" applyBorder="1" applyAlignment="1">
      <alignment wrapText="1"/>
    </xf>
    <xf numFmtId="192" fontId="9" fillId="8" borderId="2" xfId="4" applyNumberFormat="1" applyFill="1" applyBorder="1" applyAlignment="1">
      <alignment wrapText="1"/>
    </xf>
    <xf numFmtId="180" fontId="9" fillId="8" borderId="2" xfId="4" applyNumberFormat="1" applyFill="1" applyBorder="1" applyAlignment="1">
      <alignment wrapText="1"/>
    </xf>
    <xf numFmtId="187" fontId="9" fillId="0" borderId="2" xfId="4" applyNumberFormat="1" applyBorder="1" applyAlignment="1">
      <alignment wrapText="1"/>
    </xf>
    <xf numFmtId="10" fontId="0" fillId="8" borderId="2" xfId="7" applyNumberFormat="1" applyFont="1" applyFill="1" applyBorder="1" applyAlignment="1">
      <alignment wrapText="1"/>
    </xf>
    <xf numFmtId="178" fontId="9" fillId="0" borderId="2" xfId="4" applyNumberFormat="1" applyBorder="1" applyAlignment="1">
      <alignment wrapText="1"/>
    </xf>
    <xf numFmtId="0" fontId="2" fillId="3" borderId="2" xfId="0" applyFont="1" applyFill="1" applyBorder="1"/>
  </cellXfs>
  <cellStyles count="19">
    <cellStyle name=" 1 2" xfId="1" xr:uid="{00000000-0005-0000-0000-000031000000}"/>
    <cellStyle name="Currency 2" xfId="2" xr:uid="{00000000-0005-0000-0000-000032000000}"/>
    <cellStyle name="Currency 2 2 2" xfId="3" xr:uid="{00000000-0005-0000-0000-000033000000}"/>
    <cellStyle name="Currency_JCP soft spun and fleece 092310" xfId="13" xr:uid="{00000000-0005-0000-0000-000042000000}"/>
    <cellStyle name="Normal 2" xfId="4" xr:uid="{00000000-0005-0000-0000-000034000000}"/>
    <cellStyle name="Normal 2 18 2" xfId="5" xr:uid="{00000000-0005-0000-0000-000035000000}"/>
    <cellStyle name="Normal 35" xfId="6" xr:uid="{00000000-0005-0000-0000-000036000000}"/>
    <cellStyle name="Normal_2010 NY-showroom sheet set for JCP 0330" xfId="12" xr:uid="{00000000-0005-0000-0000-00003F000000}"/>
    <cellStyle name="Percent 2" xfId="7" xr:uid="{00000000-0005-0000-0000-000037000000}"/>
    <cellStyle name="Percent 2 2 2" xfId="8" xr:uid="{00000000-0005-0000-0000-000038000000}"/>
    <cellStyle name="Style 1" xfId="9" xr:uid="{00000000-0005-0000-0000-000039000000}"/>
    <cellStyle name="百分比 4" xfId="18" xr:uid="{00000000-0005-0000-0000-000049000000}"/>
    <cellStyle name="常规" xfId="0" builtinId="0"/>
    <cellStyle name="常规 11" xfId="16" xr:uid="{00000000-0005-0000-0000-000047000000}"/>
    <cellStyle name="常规_Sheet1" xfId="15" xr:uid="{00000000-0005-0000-0000-000046000000}"/>
    <cellStyle name="货币 6" xfId="14" xr:uid="{00000000-0005-0000-0000-000043000000}"/>
    <cellStyle name="样式 1 2" xfId="10" xr:uid="{00000000-0005-0000-0000-00003B000000}"/>
    <cellStyle name="样式 1 2 2" xfId="17" xr:uid="{00000000-0005-0000-0000-000048000000}"/>
    <cellStyle name="样式 1 5" xfId="11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3"/>
  <sheetViews>
    <sheetView tabSelected="1" topLeftCell="M7" zoomScale="99" zoomScaleNormal="99" workbookViewId="0">
      <selection activeCell="O2" sqref="O2:O13"/>
    </sheetView>
  </sheetViews>
  <sheetFormatPr defaultColWidth="9.28515625" defaultRowHeight="15" x14ac:dyDescent="0.25"/>
  <cols>
    <col min="1" max="1" width="10.28515625" style="3" customWidth="1"/>
    <col min="2" max="2" width="7.28515625" style="4" customWidth="1"/>
    <col min="3" max="3" width="8.42578125" style="4" customWidth="1"/>
    <col min="4" max="4" width="9.85546875" style="4" customWidth="1"/>
    <col min="5" max="5" width="10.28515625" style="4" customWidth="1"/>
    <col min="6" max="6" width="7.7109375" style="4" customWidth="1"/>
    <col min="7" max="7" width="15.5703125" style="4" customWidth="1"/>
    <col min="8" max="8" width="9.28515625" style="4" customWidth="1"/>
    <col min="9" max="9" width="32.42578125" style="4" customWidth="1"/>
    <col min="10" max="10" width="23.28515625" style="4" customWidth="1"/>
    <col min="11" max="11" width="24.28515625" style="4" customWidth="1"/>
    <col min="12" max="12" width="15.5703125" style="4" customWidth="1"/>
    <col min="13" max="13" width="37.42578125" style="4" customWidth="1"/>
    <col min="14" max="14" width="11.42578125" style="4" customWidth="1"/>
    <col min="15" max="15" width="6.7109375" style="4" customWidth="1"/>
    <col min="16" max="16" width="8.7109375" style="4" customWidth="1"/>
    <col min="17" max="17" width="10.28515625" style="4" customWidth="1"/>
    <col min="18" max="18" width="11.140625" style="5" customWidth="1"/>
    <col min="19" max="19" width="8.7109375" style="4" customWidth="1"/>
    <col min="20" max="20" width="8.5703125" style="6" customWidth="1"/>
    <col min="21" max="21" width="8.7109375" style="7" customWidth="1"/>
    <col min="22" max="22" width="9.28515625" style="4" customWidth="1"/>
    <col min="23" max="23" width="8.28515625" style="8" customWidth="1"/>
    <col min="24" max="24" width="8.7109375" style="8" customWidth="1"/>
    <col min="25" max="25" width="7.28515625" style="8" customWidth="1"/>
    <col min="26" max="26" width="9" style="9" customWidth="1"/>
    <col min="27" max="27" width="6.28515625" style="10" customWidth="1"/>
    <col min="28" max="28" width="10" style="11" customWidth="1"/>
    <col min="29" max="29" width="10" style="9" customWidth="1"/>
    <col min="30" max="30" width="9.7109375" style="10" customWidth="1"/>
    <col min="31" max="31" width="12.140625" style="7" customWidth="1"/>
    <col min="32" max="32" width="8.85546875" style="6" customWidth="1"/>
    <col min="33" max="33" width="14.5703125" style="4" customWidth="1"/>
    <col min="34" max="34" width="8.42578125" style="12" customWidth="1"/>
    <col min="35" max="35" width="9" style="6" customWidth="1"/>
    <col min="36" max="36" width="8.28515625" style="6" customWidth="1"/>
    <col min="37" max="37" width="7.85546875" style="12" customWidth="1"/>
    <col min="38" max="38" width="8.28515625" style="6" customWidth="1"/>
    <col min="39" max="39" width="11.7109375" style="12" customWidth="1"/>
    <col min="40" max="40" width="10.85546875" style="6" customWidth="1"/>
    <col min="41" max="41" width="8.140625" style="12" customWidth="1"/>
    <col min="42" max="42" width="9.28515625" style="6" customWidth="1"/>
    <col min="43" max="43" width="8.140625" style="12" customWidth="1"/>
    <col min="44" max="45" width="9.28515625" style="6" customWidth="1"/>
    <col min="46" max="46" width="11.7109375" style="12" customWidth="1"/>
    <col min="47" max="47" width="10.85546875" style="6" customWidth="1"/>
    <col min="48" max="48" width="7.85546875" style="6" customWidth="1"/>
    <col min="49" max="49" width="8.140625" style="12" customWidth="1"/>
    <col min="50" max="50" width="9.28515625" style="6" customWidth="1"/>
    <col min="51" max="51" width="7.7109375" style="6" customWidth="1"/>
    <col min="52" max="52" width="9.7109375" style="6" customWidth="1"/>
    <col min="53" max="53" width="7.7109375" style="6" customWidth="1"/>
    <col min="54" max="54" width="12.28515625" style="6" customWidth="1"/>
    <col min="55" max="55" width="10.28515625" style="13" customWidth="1"/>
    <col min="56" max="56" width="9.28515625" style="4"/>
    <col min="57" max="57" width="11.5703125" style="6" customWidth="1"/>
    <col min="58" max="58" width="15" style="6" customWidth="1"/>
    <col min="59" max="59" width="9.28515625" style="4"/>
    <col min="60" max="61" width="13.42578125" style="4"/>
    <col min="62" max="16384" width="9.28515625" style="4"/>
  </cols>
  <sheetData>
    <row r="1" spans="1:58" ht="67.900000000000006" customHeight="1" x14ac:dyDescent="0.25">
      <c r="A1" s="16" t="s">
        <v>4</v>
      </c>
      <c r="B1" s="16" t="s">
        <v>5</v>
      </c>
      <c r="C1" s="17" t="s">
        <v>6</v>
      </c>
      <c r="D1" s="17" t="s">
        <v>7</v>
      </c>
      <c r="E1" s="18" t="s">
        <v>0</v>
      </c>
      <c r="F1" s="18" t="s">
        <v>3</v>
      </c>
      <c r="G1" s="19" t="s">
        <v>8</v>
      </c>
      <c r="H1" s="17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17" t="s">
        <v>16</v>
      </c>
      <c r="P1" s="17" t="s">
        <v>17</v>
      </c>
      <c r="Q1" s="17" t="s">
        <v>18</v>
      </c>
      <c r="R1" s="21" t="s">
        <v>19</v>
      </c>
      <c r="S1" s="20" t="s">
        <v>20</v>
      </c>
      <c r="T1" s="22" t="s">
        <v>21</v>
      </c>
      <c r="U1" s="23" t="s">
        <v>22</v>
      </c>
      <c r="V1" s="24" t="s">
        <v>23</v>
      </c>
      <c r="W1" s="25" t="s">
        <v>24</v>
      </c>
      <c r="X1" s="25" t="s">
        <v>25</v>
      </c>
      <c r="Y1" s="25" t="s">
        <v>26</v>
      </c>
      <c r="Z1" s="26" t="s">
        <v>27</v>
      </c>
      <c r="AA1" s="27" t="s">
        <v>28</v>
      </c>
      <c r="AB1" s="28" t="s">
        <v>29</v>
      </c>
      <c r="AC1" s="29" t="s">
        <v>30</v>
      </c>
      <c r="AD1" s="30" t="s">
        <v>31</v>
      </c>
      <c r="AE1" s="31" t="s">
        <v>32</v>
      </c>
      <c r="AF1" s="32" t="s">
        <v>33</v>
      </c>
      <c r="AG1" s="16" t="s">
        <v>34</v>
      </c>
      <c r="AH1" s="33" t="s">
        <v>35</v>
      </c>
      <c r="AI1" s="34" t="s">
        <v>36</v>
      </c>
      <c r="AJ1" s="32" t="s">
        <v>37</v>
      </c>
      <c r="AK1" s="33" t="s">
        <v>38</v>
      </c>
      <c r="AL1" s="32" t="s">
        <v>39</v>
      </c>
      <c r="AM1" s="33" t="s">
        <v>40</v>
      </c>
      <c r="AN1" s="32" t="s">
        <v>41</v>
      </c>
      <c r="AO1" s="33" t="s">
        <v>42</v>
      </c>
      <c r="AP1" s="32" t="s">
        <v>43</v>
      </c>
      <c r="AQ1" s="33" t="s">
        <v>44</v>
      </c>
      <c r="AR1" s="32" t="s">
        <v>45</v>
      </c>
      <c r="AS1" s="35" t="s">
        <v>46</v>
      </c>
      <c r="AT1" s="33" t="s">
        <v>47</v>
      </c>
      <c r="AU1" s="32" t="s">
        <v>48</v>
      </c>
      <c r="AV1" s="35" t="s">
        <v>49</v>
      </c>
      <c r="AW1" s="33" t="s">
        <v>50</v>
      </c>
      <c r="AX1" s="32" t="s">
        <v>51</v>
      </c>
      <c r="AY1" s="32" t="s">
        <v>52</v>
      </c>
      <c r="AZ1" s="36" t="s">
        <v>53</v>
      </c>
      <c r="BA1" s="37" t="s">
        <v>54</v>
      </c>
      <c r="BB1" s="38" t="s">
        <v>55</v>
      </c>
      <c r="BC1" s="39" t="s">
        <v>56</v>
      </c>
      <c r="BD1" s="16" t="s">
        <v>57</v>
      </c>
      <c r="BE1" s="32" t="s">
        <v>58</v>
      </c>
      <c r="BF1" s="32" t="s">
        <v>59</v>
      </c>
    </row>
    <row r="2" spans="1:58" s="2" customFormat="1" ht="49.9" customHeight="1" x14ac:dyDescent="0.25">
      <c r="A2" s="40">
        <v>1</v>
      </c>
      <c r="B2" s="41"/>
      <c r="C2" s="41"/>
      <c r="D2" s="41"/>
      <c r="E2" s="41" t="s">
        <v>1</v>
      </c>
      <c r="F2" s="41"/>
      <c r="G2" s="41" t="s">
        <v>2</v>
      </c>
      <c r="H2" s="42"/>
      <c r="I2" s="41" t="s">
        <v>60</v>
      </c>
      <c r="J2" s="41" t="s">
        <v>61</v>
      </c>
      <c r="K2" s="43" t="s">
        <v>62</v>
      </c>
      <c r="L2" s="41" t="s">
        <v>63</v>
      </c>
      <c r="M2" s="1" t="s">
        <v>78</v>
      </c>
      <c r="N2" s="41" t="s">
        <v>64</v>
      </c>
      <c r="O2" s="67" t="s">
        <v>83</v>
      </c>
      <c r="P2" s="41"/>
      <c r="Q2" s="41"/>
      <c r="R2" s="44"/>
      <c r="S2" s="41" t="s">
        <v>65</v>
      </c>
      <c r="T2" s="45">
        <v>0</v>
      </c>
      <c r="U2" s="46">
        <v>3.64</v>
      </c>
      <c r="V2" s="41" t="s">
        <v>66</v>
      </c>
      <c r="W2" s="47">
        <v>49</v>
      </c>
      <c r="X2" s="47">
        <v>30</v>
      </c>
      <c r="Y2" s="47">
        <v>39</v>
      </c>
      <c r="Z2" s="48">
        <v>2</v>
      </c>
      <c r="AA2" s="49">
        <v>6</v>
      </c>
      <c r="AB2" s="50">
        <f>IF(W2="","",W2*X2*Y2/1000000)</f>
        <v>5.7000000000000002E-2</v>
      </c>
      <c r="AC2" s="48">
        <v>56</v>
      </c>
      <c r="AD2" s="51">
        <f>IF(AA2="","",AC2/AB2*AA2)</f>
        <v>5895</v>
      </c>
      <c r="AE2" s="52">
        <v>3500</v>
      </c>
      <c r="AF2" s="53">
        <f>IF(ISERROR(AE2/AD2),"",AE2/AD2)</f>
        <v>0.59</v>
      </c>
      <c r="AG2" s="41" t="s">
        <v>67</v>
      </c>
      <c r="AH2" s="54">
        <v>0.249</v>
      </c>
      <c r="AI2" s="53">
        <f t="shared" ref="AI2:AI13" si="0">IF(ISERROR(U2*AH2),"",U2*AH2)</f>
        <v>0.91</v>
      </c>
      <c r="AJ2" s="53">
        <f t="shared" ref="AJ2:AJ13" si="1">IF(ISERROR(U2+AF2+AI2),"",U2+AF2+AI2)</f>
        <v>5.14</v>
      </c>
      <c r="AK2" s="55">
        <v>5.0000000000000001E-3</v>
      </c>
      <c r="AL2" s="53">
        <f t="shared" ref="AL2:AL13" si="2">IF(ISERROR(BB2*AK2),"",BB2*AK2)</f>
        <v>0.02</v>
      </c>
      <c r="AM2" s="55">
        <v>0</v>
      </c>
      <c r="AN2" s="53">
        <f t="shared" ref="AN2:AN13" si="3">IF(ISERROR(BB2*AM2),"",BB2*AM2)</f>
        <v>0</v>
      </c>
      <c r="AO2" s="55">
        <v>0</v>
      </c>
      <c r="AP2" s="53">
        <f>IF(ISERROR(BB2*AO2),"",BB2*AO2)</f>
        <v>0</v>
      </c>
      <c r="AQ2" s="55">
        <v>0</v>
      </c>
      <c r="AR2" s="53">
        <f t="shared" ref="AR2:AR13" si="4">IF(ISERROR(U2*AQ2),"",U2*AQ2)</f>
        <v>0</v>
      </c>
      <c r="AS2" s="56"/>
      <c r="AT2" s="55">
        <v>7.0000000000000007E-2</v>
      </c>
      <c r="AU2" s="53">
        <f>IF(ISERROR(BB2*AT2),"",BB2*AT2)</f>
        <v>0.32</v>
      </c>
      <c r="AV2" s="56"/>
      <c r="AW2" s="55">
        <v>0</v>
      </c>
      <c r="AX2" s="53">
        <f>IF(ISERROR(BB2*AW2),"",BB2*AW2)</f>
        <v>0</v>
      </c>
      <c r="AY2" s="53">
        <f>IF(ISERROR(AL2+AN2+AP2+AU2),"",AL2+AN2+AP2+AU2)</f>
        <v>0.34</v>
      </c>
      <c r="AZ2" s="53">
        <f>IF(ISERROR(U2+AY2),"",U2+AY2)</f>
        <v>3.98</v>
      </c>
      <c r="BA2" s="57">
        <f t="shared" ref="BA2:BA13" si="5">IF(ISERROR((BB2-AZ2)/BB2),"",(BB2-AZ2)/BB2)</f>
        <v>0.12529999999999999</v>
      </c>
      <c r="BB2" s="56">
        <v>4.55</v>
      </c>
      <c r="BC2" s="58"/>
      <c r="BD2" s="49">
        <v>15000</v>
      </c>
      <c r="BE2" s="53">
        <f>IF(ISERROR(AZ2*BD2),"",AZ2*BD2)</f>
        <v>59700</v>
      </c>
      <c r="BF2" s="53">
        <f>IF(ISERROR(BB2*BD2),"",BB2*BD2)</f>
        <v>68250</v>
      </c>
    </row>
    <row r="3" spans="1:58" s="2" customFormat="1" ht="49.9" customHeight="1" x14ac:dyDescent="0.25">
      <c r="A3" s="40">
        <v>2</v>
      </c>
      <c r="B3" s="41"/>
      <c r="C3" s="41"/>
      <c r="D3" s="41"/>
      <c r="E3" s="41" t="s">
        <v>1</v>
      </c>
      <c r="F3" s="41"/>
      <c r="G3" s="41" t="s">
        <v>2</v>
      </c>
      <c r="H3" s="42"/>
      <c r="I3" s="41" t="s">
        <v>60</v>
      </c>
      <c r="J3" s="41" t="s">
        <v>61</v>
      </c>
      <c r="K3" s="43" t="s">
        <v>62</v>
      </c>
      <c r="L3" s="41" t="s">
        <v>63</v>
      </c>
      <c r="M3" s="1" t="s">
        <v>80</v>
      </c>
      <c r="N3" s="41" t="s">
        <v>68</v>
      </c>
      <c r="O3" s="67" t="s">
        <v>84</v>
      </c>
      <c r="P3" s="41"/>
      <c r="Q3" s="41"/>
      <c r="R3" s="44"/>
      <c r="S3" s="41" t="s">
        <v>65</v>
      </c>
      <c r="T3" s="45">
        <v>0</v>
      </c>
      <c r="U3" s="46">
        <v>4.51</v>
      </c>
      <c r="V3" s="41" t="s">
        <v>66</v>
      </c>
      <c r="W3" s="47">
        <v>49</v>
      </c>
      <c r="X3" s="47">
        <v>30</v>
      </c>
      <c r="Y3" s="47">
        <v>45</v>
      </c>
      <c r="Z3" s="48">
        <v>2</v>
      </c>
      <c r="AA3" s="49">
        <v>6</v>
      </c>
      <c r="AB3" s="50">
        <f t="shared" ref="AB3:AB13" si="6">IF(W3="","",W3*X3*Y3/1000000)</f>
        <v>6.6000000000000003E-2</v>
      </c>
      <c r="AC3" s="48">
        <v>56</v>
      </c>
      <c r="AD3" s="51">
        <f t="shared" ref="AD3:AD13" si="7">IF(AA3="","",AC3/AB3*AA3)</f>
        <v>5091</v>
      </c>
      <c r="AE3" s="52">
        <v>3500</v>
      </c>
      <c r="AF3" s="53">
        <f t="shared" ref="AF3:AF13" si="8">IF(ISERROR(AE3/AD3),"",AE3/AD3)</f>
        <v>0.69</v>
      </c>
      <c r="AG3" s="41" t="s">
        <v>67</v>
      </c>
      <c r="AH3" s="54">
        <v>0.249</v>
      </c>
      <c r="AI3" s="53">
        <f t="shared" si="0"/>
        <v>1.1200000000000001</v>
      </c>
      <c r="AJ3" s="53">
        <f t="shared" si="1"/>
        <v>6.32</v>
      </c>
      <c r="AK3" s="55">
        <v>5.0000000000000001E-3</v>
      </c>
      <c r="AL3" s="53">
        <f t="shared" si="2"/>
        <v>0.03</v>
      </c>
      <c r="AM3" s="55">
        <v>0</v>
      </c>
      <c r="AN3" s="53">
        <f t="shared" si="3"/>
        <v>0</v>
      </c>
      <c r="AO3" s="55">
        <v>0</v>
      </c>
      <c r="AP3" s="53">
        <f t="shared" ref="AP3:AP13" si="9">IF(ISERROR(BB3*AO3),"",BB3*AO3)</f>
        <v>0</v>
      </c>
      <c r="AQ3" s="55">
        <v>0</v>
      </c>
      <c r="AR3" s="53">
        <f t="shared" si="4"/>
        <v>0</v>
      </c>
      <c r="AS3" s="56"/>
      <c r="AT3" s="55">
        <v>7.0000000000000007E-2</v>
      </c>
      <c r="AU3" s="53">
        <f t="shared" ref="AU3:AU13" si="10">IF(ISERROR(BB3*AT3),"",BB3*AT3)</f>
        <v>0.4</v>
      </c>
      <c r="AV3" s="56"/>
      <c r="AW3" s="55">
        <v>0</v>
      </c>
      <c r="AX3" s="53">
        <f t="shared" ref="AX3:AX13" si="11">IF(ISERROR(BB3*AW3),"",BB3*AW3)</f>
        <v>0</v>
      </c>
      <c r="AY3" s="53">
        <f t="shared" ref="AY3:AY13" si="12">IF(ISERROR(AL3+AN3+AP3+AU3),"",AL3+AN3+AP3+AU3)</f>
        <v>0.43</v>
      </c>
      <c r="AZ3" s="53">
        <f t="shared" ref="AZ3:AZ13" si="13">IF(ISERROR(U3+AY3),"",U3+AY3)</f>
        <v>4.9400000000000004</v>
      </c>
      <c r="BA3" s="57">
        <f t="shared" si="5"/>
        <v>0.1333</v>
      </c>
      <c r="BB3" s="56">
        <v>5.7</v>
      </c>
      <c r="BC3" s="58"/>
      <c r="BD3" s="49">
        <v>16000</v>
      </c>
      <c r="BE3" s="53">
        <f t="shared" ref="BE3:BE13" si="14">IF(ISERROR(AZ3*BD3),"",AZ3*BD3)</f>
        <v>79040</v>
      </c>
      <c r="BF3" s="53">
        <f t="shared" ref="BF3:BF13" si="15">IF(ISERROR(BB3*BD3),"",BB3*BD3)</f>
        <v>91200</v>
      </c>
    </row>
    <row r="4" spans="1:58" s="2" customFormat="1" ht="49.9" customHeight="1" x14ac:dyDescent="0.25">
      <c r="A4" s="40">
        <v>3</v>
      </c>
      <c r="B4" s="41"/>
      <c r="C4" s="41"/>
      <c r="D4" s="41"/>
      <c r="E4" s="41" t="s">
        <v>1</v>
      </c>
      <c r="F4" s="41"/>
      <c r="G4" s="41" t="s">
        <v>2</v>
      </c>
      <c r="H4" s="42"/>
      <c r="I4" s="41" t="s">
        <v>60</v>
      </c>
      <c r="J4" s="41" t="s">
        <v>61</v>
      </c>
      <c r="K4" s="43" t="s">
        <v>62</v>
      </c>
      <c r="L4" s="41" t="s">
        <v>63</v>
      </c>
      <c r="M4" s="1" t="s">
        <v>79</v>
      </c>
      <c r="N4" s="41" t="s">
        <v>68</v>
      </c>
      <c r="O4" s="67" t="s">
        <v>85</v>
      </c>
      <c r="P4" s="41"/>
      <c r="Q4" s="41"/>
      <c r="R4" s="44"/>
      <c r="S4" s="41" t="s">
        <v>65</v>
      </c>
      <c r="T4" s="45">
        <v>0</v>
      </c>
      <c r="U4" s="46">
        <v>5.05</v>
      </c>
      <c r="V4" s="41" t="s">
        <v>66</v>
      </c>
      <c r="W4" s="47">
        <v>49</v>
      </c>
      <c r="X4" s="47">
        <v>30</v>
      </c>
      <c r="Y4" s="47">
        <v>51</v>
      </c>
      <c r="Z4" s="48">
        <v>2</v>
      </c>
      <c r="AA4" s="49">
        <v>6</v>
      </c>
      <c r="AB4" s="50">
        <f t="shared" si="6"/>
        <v>7.4999999999999997E-2</v>
      </c>
      <c r="AC4" s="48">
        <v>56</v>
      </c>
      <c r="AD4" s="51">
        <f t="shared" si="7"/>
        <v>4480</v>
      </c>
      <c r="AE4" s="52">
        <v>3500</v>
      </c>
      <c r="AF4" s="53">
        <f t="shared" si="8"/>
        <v>0.78</v>
      </c>
      <c r="AG4" s="41" t="s">
        <v>67</v>
      </c>
      <c r="AH4" s="54">
        <v>0.249</v>
      </c>
      <c r="AI4" s="53">
        <f t="shared" si="0"/>
        <v>1.26</v>
      </c>
      <c r="AJ4" s="53">
        <f t="shared" si="1"/>
        <v>7.09</v>
      </c>
      <c r="AK4" s="55">
        <v>5.0000000000000001E-3</v>
      </c>
      <c r="AL4" s="53">
        <f t="shared" si="2"/>
        <v>0.03</v>
      </c>
      <c r="AM4" s="55">
        <v>0</v>
      </c>
      <c r="AN4" s="53">
        <f t="shared" si="3"/>
        <v>0</v>
      </c>
      <c r="AO4" s="55">
        <v>0</v>
      </c>
      <c r="AP4" s="53">
        <f t="shared" si="9"/>
        <v>0</v>
      </c>
      <c r="AQ4" s="55">
        <v>0</v>
      </c>
      <c r="AR4" s="53">
        <f t="shared" si="4"/>
        <v>0</v>
      </c>
      <c r="AS4" s="56"/>
      <c r="AT4" s="55">
        <v>7.0000000000000007E-2</v>
      </c>
      <c r="AU4" s="53">
        <f t="shared" si="10"/>
        <v>0.46</v>
      </c>
      <c r="AV4" s="56"/>
      <c r="AW4" s="55">
        <v>0</v>
      </c>
      <c r="AX4" s="53">
        <f t="shared" si="11"/>
        <v>0</v>
      </c>
      <c r="AY4" s="53">
        <f t="shared" si="12"/>
        <v>0.49</v>
      </c>
      <c r="AZ4" s="53">
        <f t="shared" si="13"/>
        <v>5.54</v>
      </c>
      <c r="BA4" s="57">
        <f t="shared" si="5"/>
        <v>0.1477</v>
      </c>
      <c r="BB4" s="56">
        <v>6.5</v>
      </c>
      <c r="BC4" s="58"/>
      <c r="BD4" s="49">
        <v>22500</v>
      </c>
      <c r="BE4" s="53">
        <f t="shared" si="14"/>
        <v>124650</v>
      </c>
      <c r="BF4" s="53">
        <f t="shared" si="15"/>
        <v>146250</v>
      </c>
    </row>
    <row r="5" spans="1:58" s="2" customFormat="1" ht="49.9" customHeight="1" x14ac:dyDescent="0.25">
      <c r="A5" s="40">
        <v>4</v>
      </c>
      <c r="B5" s="41"/>
      <c r="C5" s="41"/>
      <c r="D5" s="41"/>
      <c r="E5" s="41" t="s">
        <v>1</v>
      </c>
      <c r="F5" s="41"/>
      <c r="G5" s="41" t="s">
        <v>2</v>
      </c>
      <c r="H5" s="42"/>
      <c r="I5" s="41" t="s">
        <v>60</v>
      </c>
      <c r="J5" s="41" t="s">
        <v>61</v>
      </c>
      <c r="K5" s="43" t="s">
        <v>62</v>
      </c>
      <c r="L5" s="41" t="s">
        <v>63</v>
      </c>
      <c r="M5" s="1" t="s">
        <v>81</v>
      </c>
      <c r="N5" s="41" t="s">
        <v>68</v>
      </c>
      <c r="O5" s="67" t="s">
        <v>86</v>
      </c>
      <c r="P5" s="41"/>
      <c r="Q5" s="41"/>
      <c r="R5" s="44"/>
      <c r="S5" s="41" t="s">
        <v>65</v>
      </c>
      <c r="T5" s="45">
        <v>0</v>
      </c>
      <c r="U5" s="46">
        <v>5.73</v>
      </c>
      <c r="V5" s="41" t="s">
        <v>66</v>
      </c>
      <c r="W5" s="47">
        <v>49</v>
      </c>
      <c r="X5" s="47">
        <v>30</v>
      </c>
      <c r="Y5" s="47">
        <v>57</v>
      </c>
      <c r="Z5" s="48">
        <v>2</v>
      </c>
      <c r="AA5" s="49">
        <v>6</v>
      </c>
      <c r="AB5" s="50">
        <f t="shared" si="6"/>
        <v>8.4000000000000005E-2</v>
      </c>
      <c r="AC5" s="48">
        <v>56</v>
      </c>
      <c r="AD5" s="51">
        <f t="shared" si="7"/>
        <v>4000</v>
      </c>
      <c r="AE5" s="52">
        <v>3500</v>
      </c>
      <c r="AF5" s="53">
        <f t="shared" si="8"/>
        <v>0.88</v>
      </c>
      <c r="AG5" s="41" t="s">
        <v>67</v>
      </c>
      <c r="AH5" s="54">
        <v>0.249</v>
      </c>
      <c r="AI5" s="53">
        <f t="shared" si="0"/>
        <v>1.43</v>
      </c>
      <c r="AJ5" s="53">
        <f t="shared" si="1"/>
        <v>8.0399999999999991</v>
      </c>
      <c r="AK5" s="55">
        <v>5.0000000000000001E-3</v>
      </c>
      <c r="AL5" s="53">
        <f t="shared" si="2"/>
        <v>0.04</v>
      </c>
      <c r="AM5" s="55">
        <v>0</v>
      </c>
      <c r="AN5" s="53">
        <f t="shared" si="3"/>
        <v>0</v>
      </c>
      <c r="AO5" s="55">
        <v>0</v>
      </c>
      <c r="AP5" s="53">
        <f t="shared" si="9"/>
        <v>0</v>
      </c>
      <c r="AQ5" s="55">
        <v>0</v>
      </c>
      <c r="AR5" s="53">
        <f t="shared" si="4"/>
        <v>0</v>
      </c>
      <c r="AS5" s="56"/>
      <c r="AT5" s="55">
        <v>7.0000000000000007E-2</v>
      </c>
      <c r="AU5" s="53">
        <f t="shared" si="10"/>
        <v>0.52</v>
      </c>
      <c r="AV5" s="56"/>
      <c r="AW5" s="55">
        <v>0</v>
      </c>
      <c r="AX5" s="53">
        <f t="shared" si="11"/>
        <v>0</v>
      </c>
      <c r="AY5" s="53">
        <f t="shared" si="12"/>
        <v>0.56000000000000005</v>
      </c>
      <c r="AZ5" s="53">
        <f t="shared" si="13"/>
        <v>6.29</v>
      </c>
      <c r="BA5" s="57">
        <f t="shared" si="5"/>
        <v>0.15</v>
      </c>
      <c r="BB5" s="56">
        <v>7.4</v>
      </c>
      <c r="BC5" s="58"/>
      <c r="BD5" s="49">
        <v>20000</v>
      </c>
      <c r="BE5" s="53">
        <f t="shared" si="14"/>
        <v>125800</v>
      </c>
      <c r="BF5" s="53">
        <f t="shared" si="15"/>
        <v>148000</v>
      </c>
    </row>
    <row r="6" spans="1:58" s="2" customFormat="1" ht="49.9" customHeight="1" x14ac:dyDescent="0.25">
      <c r="A6" s="40">
        <v>5</v>
      </c>
      <c r="B6" s="41"/>
      <c r="C6" s="41"/>
      <c r="D6" s="41"/>
      <c r="E6" s="41" t="s">
        <v>1</v>
      </c>
      <c r="F6" s="41"/>
      <c r="G6" s="41" t="s">
        <v>2</v>
      </c>
      <c r="H6" s="42"/>
      <c r="I6" s="41" t="s">
        <v>60</v>
      </c>
      <c r="J6" s="41" t="s">
        <v>61</v>
      </c>
      <c r="K6" s="43" t="s">
        <v>62</v>
      </c>
      <c r="L6" s="41" t="s">
        <v>63</v>
      </c>
      <c r="M6" s="1" t="s">
        <v>78</v>
      </c>
      <c r="N6" s="41" t="s">
        <v>69</v>
      </c>
      <c r="O6" s="67" t="s">
        <v>87</v>
      </c>
      <c r="P6" s="41"/>
      <c r="Q6" s="41"/>
      <c r="R6" s="44"/>
      <c r="S6" s="41" t="s">
        <v>65</v>
      </c>
      <c r="T6" s="45">
        <v>0</v>
      </c>
      <c r="U6" s="46">
        <v>3.64</v>
      </c>
      <c r="V6" s="41" t="s">
        <v>66</v>
      </c>
      <c r="W6" s="47">
        <v>49</v>
      </c>
      <c r="X6" s="47">
        <v>30</v>
      </c>
      <c r="Y6" s="47">
        <v>39</v>
      </c>
      <c r="Z6" s="48">
        <v>2</v>
      </c>
      <c r="AA6" s="49">
        <v>6</v>
      </c>
      <c r="AB6" s="50">
        <f t="shared" si="6"/>
        <v>5.7000000000000002E-2</v>
      </c>
      <c r="AC6" s="48">
        <v>56</v>
      </c>
      <c r="AD6" s="51">
        <f t="shared" si="7"/>
        <v>5895</v>
      </c>
      <c r="AE6" s="52">
        <v>3500</v>
      </c>
      <c r="AF6" s="53">
        <f t="shared" si="8"/>
        <v>0.59</v>
      </c>
      <c r="AG6" s="41" t="s">
        <v>67</v>
      </c>
      <c r="AH6" s="54">
        <v>0.249</v>
      </c>
      <c r="AI6" s="53">
        <f t="shared" si="0"/>
        <v>0.91</v>
      </c>
      <c r="AJ6" s="53">
        <f t="shared" si="1"/>
        <v>5.14</v>
      </c>
      <c r="AK6" s="55">
        <v>5.0000000000000001E-3</v>
      </c>
      <c r="AL6" s="53">
        <f t="shared" si="2"/>
        <v>0.02</v>
      </c>
      <c r="AM6" s="55">
        <v>0</v>
      </c>
      <c r="AN6" s="53">
        <f t="shared" si="3"/>
        <v>0</v>
      </c>
      <c r="AO6" s="55">
        <v>0</v>
      </c>
      <c r="AP6" s="53">
        <f t="shared" si="9"/>
        <v>0</v>
      </c>
      <c r="AQ6" s="55">
        <v>0</v>
      </c>
      <c r="AR6" s="53">
        <f t="shared" si="4"/>
        <v>0</v>
      </c>
      <c r="AS6" s="56"/>
      <c r="AT6" s="55">
        <v>7.0000000000000007E-2</v>
      </c>
      <c r="AU6" s="53">
        <f t="shared" si="10"/>
        <v>0.32</v>
      </c>
      <c r="AV6" s="56"/>
      <c r="AW6" s="55">
        <v>0</v>
      </c>
      <c r="AX6" s="53">
        <f t="shared" si="11"/>
        <v>0</v>
      </c>
      <c r="AY6" s="53">
        <f t="shared" si="12"/>
        <v>0.34</v>
      </c>
      <c r="AZ6" s="53">
        <f t="shared" si="13"/>
        <v>3.98</v>
      </c>
      <c r="BA6" s="57">
        <f t="shared" si="5"/>
        <v>0.12529999999999999</v>
      </c>
      <c r="BB6" s="56">
        <v>4.55</v>
      </c>
      <c r="BC6" s="58"/>
      <c r="BD6" s="49">
        <v>15000</v>
      </c>
      <c r="BE6" s="53">
        <f t="shared" si="14"/>
        <v>59700</v>
      </c>
      <c r="BF6" s="53">
        <f t="shared" si="15"/>
        <v>68250</v>
      </c>
    </row>
    <row r="7" spans="1:58" s="2" customFormat="1" ht="49.9" customHeight="1" x14ac:dyDescent="0.25">
      <c r="A7" s="40">
        <v>6</v>
      </c>
      <c r="B7" s="41"/>
      <c r="C7" s="41"/>
      <c r="D7" s="41"/>
      <c r="E7" s="41" t="s">
        <v>1</v>
      </c>
      <c r="F7" s="41"/>
      <c r="G7" s="41" t="s">
        <v>2</v>
      </c>
      <c r="H7" s="42"/>
      <c r="I7" s="41" t="s">
        <v>60</v>
      </c>
      <c r="J7" s="41" t="s">
        <v>61</v>
      </c>
      <c r="K7" s="43" t="s">
        <v>62</v>
      </c>
      <c r="L7" s="41" t="s">
        <v>63</v>
      </c>
      <c r="M7" s="1" t="s">
        <v>82</v>
      </c>
      <c r="N7" s="41" t="s">
        <v>70</v>
      </c>
      <c r="O7" s="67" t="s">
        <v>88</v>
      </c>
      <c r="P7" s="41"/>
      <c r="Q7" s="41"/>
      <c r="R7" s="44"/>
      <c r="S7" s="41" t="s">
        <v>65</v>
      </c>
      <c r="T7" s="45">
        <v>0</v>
      </c>
      <c r="U7" s="46">
        <v>4.51</v>
      </c>
      <c r="V7" s="41" t="s">
        <v>66</v>
      </c>
      <c r="W7" s="47">
        <v>49</v>
      </c>
      <c r="X7" s="47">
        <v>30</v>
      </c>
      <c r="Y7" s="47">
        <v>45</v>
      </c>
      <c r="Z7" s="48">
        <v>2</v>
      </c>
      <c r="AA7" s="49">
        <v>6</v>
      </c>
      <c r="AB7" s="50">
        <f t="shared" si="6"/>
        <v>6.6000000000000003E-2</v>
      </c>
      <c r="AC7" s="48">
        <v>56</v>
      </c>
      <c r="AD7" s="51">
        <f t="shared" si="7"/>
        <v>5091</v>
      </c>
      <c r="AE7" s="52">
        <v>3500</v>
      </c>
      <c r="AF7" s="53">
        <f t="shared" si="8"/>
        <v>0.69</v>
      </c>
      <c r="AG7" s="41" t="s">
        <v>67</v>
      </c>
      <c r="AH7" s="54">
        <v>0.249</v>
      </c>
      <c r="AI7" s="53">
        <f t="shared" si="0"/>
        <v>1.1200000000000001</v>
      </c>
      <c r="AJ7" s="53">
        <f t="shared" si="1"/>
        <v>6.32</v>
      </c>
      <c r="AK7" s="55">
        <v>5.0000000000000001E-3</v>
      </c>
      <c r="AL7" s="53">
        <f t="shared" si="2"/>
        <v>0.03</v>
      </c>
      <c r="AM7" s="55">
        <v>0</v>
      </c>
      <c r="AN7" s="53">
        <f t="shared" si="3"/>
        <v>0</v>
      </c>
      <c r="AO7" s="55">
        <v>0</v>
      </c>
      <c r="AP7" s="53">
        <f t="shared" si="9"/>
        <v>0</v>
      </c>
      <c r="AQ7" s="55">
        <v>0</v>
      </c>
      <c r="AR7" s="53">
        <f t="shared" si="4"/>
        <v>0</v>
      </c>
      <c r="AS7" s="56"/>
      <c r="AT7" s="55">
        <v>7.0000000000000007E-2</v>
      </c>
      <c r="AU7" s="53">
        <f t="shared" si="10"/>
        <v>0.4</v>
      </c>
      <c r="AV7" s="56"/>
      <c r="AW7" s="55">
        <v>0</v>
      </c>
      <c r="AX7" s="53">
        <f t="shared" si="11"/>
        <v>0</v>
      </c>
      <c r="AY7" s="53">
        <f t="shared" si="12"/>
        <v>0.43</v>
      </c>
      <c r="AZ7" s="53">
        <f t="shared" si="13"/>
        <v>4.9400000000000004</v>
      </c>
      <c r="BA7" s="57">
        <f t="shared" si="5"/>
        <v>0.1333</v>
      </c>
      <c r="BB7" s="56">
        <v>5.7</v>
      </c>
      <c r="BC7" s="58"/>
      <c r="BD7" s="49">
        <v>16000</v>
      </c>
      <c r="BE7" s="53">
        <f t="shared" si="14"/>
        <v>79040</v>
      </c>
      <c r="BF7" s="53">
        <f t="shared" si="15"/>
        <v>91200</v>
      </c>
    </row>
    <row r="8" spans="1:58" ht="49.9" customHeight="1" x14ac:dyDescent="0.25">
      <c r="A8" s="59">
        <v>7</v>
      </c>
      <c r="B8" s="60"/>
      <c r="C8" s="60"/>
      <c r="D8" s="60"/>
      <c r="E8" s="41" t="s">
        <v>1</v>
      </c>
      <c r="F8" s="41"/>
      <c r="G8" s="41" t="s">
        <v>2</v>
      </c>
      <c r="H8" s="42"/>
      <c r="I8" s="41" t="s">
        <v>60</v>
      </c>
      <c r="J8" s="41" t="s">
        <v>61</v>
      </c>
      <c r="K8" s="43" t="s">
        <v>62</v>
      </c>
      <c r="L8" s="41" t="s">
        <v>63</v>
      </c>
      <c r="M8" s="1" t="s">
        <v>79</v>
      </c>
      <c r="N8" s="41" t="s">
        <v>64</v>
      </c>
      <c r="O8" s="67" t="s">
        <v>89</v>
      </c>
      <c r="P8" s="60"/>
      <c r="Q8" s="60"/>
      <c r="R8" s="44"/>
      <c r="S8" s="41" t="s">
        <v>65</v>
      </c>
      <c r="T8" s="45">
        <v>0</v>
      </c>
      <c r="U8" s="46">
        <v>5.05</v>
      </c>
      <c r="V8" s="41" t="s">
        <v>66</v>
      </c>
      <c r="W8" s="61">
        <v>49</v>
      </c>
      <c r="X8" s="61">
        <v>30</v>
      </c>
      <c r="Y8" s="61">
        <v>51</v>
      </c>
      <c r="Z8" s="48">
        <v>2</v>
      </c>
      <c r="AA8" s="49">
        <v>6</v>
      </c>
      <c r="AB8" s="62">
        <f t="shared" si="6"/>
        <v>7.4999999999999997E-2</v>
      </c>
      <c r="AC8" s="48">
        <v>56</v>
      </c>
      <c r="AD8" s="51">
        <f t="shared" si="7"/>
        <v>4480</v>
      </c>
      <c r="AE8" s="52">
        <v>3500</v>
      </c>
      <c r="AF8" s="63">
        <f t="shared" si="8"/>
        <v>0.78</v>
      </c>
      <c r="AG8" s="60" t="s">
        <v>67</v>
      </c>
      <c r="AH8" s="64">
        <v>0.249</v>
      </c>
      <c r="AI8" s="53">
        <f t="shared" si="0"/>
        <v>1.26</v>
      </c>
      <c r="AJ8" s="53">
        <f t="shared" si="1"/>
        <v>7.09</v>
      </c>
      <c r="AK8" s="55">
        <v>5.0000000000000001E-3</v>
      </c>
      <c r="AL8" s="63">
        <f t="shared" si="2"/>
        <v>0.03</v>
      </c>
      <c r="AM8" s="55"/>
      <c r="AN8" s="63">
        <f t="shared" si="3"/>
        <v>0</v>
      </c>
      <c r="AO8" s="55"/>
      <c r="AP8" s="53">
        <f t="shared" si="9"/>
        <v>0</v>
      </c>
      <c r="AQ8" s="55"/>
      <c r="AR8" s="53">
        <f t="shared" si="4"/>
        <v>0</v>
      </c>
      <c r="AS8" s="56"/>
      <c r="AT8" s="55">
        <v>7.0000000000000007E-2</v>
      </c>
      <c r="AU8" s="53">
        <f t="shared" si="10"/>
        <v>0.46</v>
      </c>
      <c r="AV8" s="15"/>
      <c r="AW8" s="55"/>
      <c r="AX8" s="53">
        <f t="shared" si="11"/>
        <v>0</v>
      </c>
      <c r="AY8" s="53">
        <f t="shared" si="12"/>
        <v>0.49</v>
      </c>
      <c r="AZ8" s="53">
        <f t="shared" si="13"/>
        <v>5.54</v>
      </c>
      <c r="BA8" s="65">
        <f t="shared" si="5"/>
        <v>0.1477</v>
      </c>
      <c r="BB8" s="15">
        <v>6.5</v>
      </c>
      <c r="BC8" s="58"/>
      <c r="BD8" s="14">
        <v>22500</v>
      </c>
      <c r="BE8" s="53">
        <f t="shared" si="14"/>
        <v>124650</v>
      </c>
      <c r="BF8" s="53">
        <f t="shared" si="15"/>
        <v>146250</v>
      </c>
    </row>
    <row r="9" spans="1:58" ht="49.9" customHeight="1" x14ac:dyDescent="0.25">
      <c r="A9" s="59">
        <v>8</v>
      </c>
      <c r="B9" s="60"/>
      <c r="C9" s="60"/>
      <c r="D9" s="60"/>
      <c r="E9" s="41" t="s">
        <v>1</v>
      </c>
      <c r="F9" s="41"/>
      <c r="G9" s="41" t="s">
        <v>2</v>
      </c>
      <c r="H9" s="42"/>
      <c r="I9" s="41" t="s">
        <v>60</v>
      </c>
      <c r="J9" s="41" t="s">
        <v>61</v>
      </c>
      <c r="K9" s="43" t="s">
        <v>62</v>
      </c>
      <c r="L9" s="41" t="s">
        <v>63</v>
      </c>
      <c r="M9" s="1" t="s">
        <v>81</v>
      </c>
      <c r="N9" s="41" t="s">
        <v>70</v>
      </c>
      <c r="O9" s="67" t="s">
        <v>90</v>
      </c>
      <c r="P9" s="60"/>
      <c r="Q9" s="60"/>
      <c r="R9" s="44"/>
      <c r="S9" s="41" t="s">
        <v>65</v>
      </c>
      <c r="T9" s="45">
        <v>0</v>
      </c>
      <c r="U9" s="46">
        <v>5.73</v>
      </c>
      <c r="V9" s="41" t="s">
        <v>66</v>
      </c>
      <c r="W9" s="61">
        <v>49</v>
      </c>
      <c r="X9" s="61">
        <v>30</v>
      </c>
      <c r="Y9" s="61">
        <v>57</v>
      </c>
      <c r="Z9" s="48">
        <v>2</v>
      </c>
      <c r="AA9" s="49">
        <v>6</v>
      </c>
      <c r="AB9" s="62">
        <f t="shared" si="6"/>
        <v>8.4000000000000005E-2</v>
      </c>
      <c r="AC9" s="48">
        <v>56</v>
      </c>
      <c r="AD9" s="51">
        <f t="shared" si="7"/>
        <v>4000</v>
      </c>
      <c r="AE9" s="52">
        <v>3500</v>
      </c>
      <c r="AF9" s="63">
        <f t="shared" si="8"/>
        <v>0.88</v>
      </c>
      <c r="AG9" s="66" t="s">
        <v>67</v>
      </c>
      <c r="AH9" s="64">
        <v>0.249</v>
      </c>
      <c r="AI9" s="53">
        <f t="shared" si="0"/>
        <v>1.43</v>
      </c>
      <c r="AJ9" s="53">
        <f t="shared" si="1"/>
        <v>8.0399999999999991</v>
      </c>
      <c r="AK9" s="55">
        <v>5.0000000000000001E-3</v>
      </c>
      <c r="AL9" s="63">
        <f t="shared" si="2"/>
        <v>0.04</v>
      </c>
      <c r="AM9" s="55"/>
      <c r="AN9" s="63">
        <f t="shared" si="3"/>
        <v>0</v>
      </c>
      <c r="AO9" s="55"/>
      <c r="AP9" s="53">
        <f t="shared" si="9"/>
        <v>0</v>
      </c>
      <c r="AQ9" s="55"/>
      <c r="AR9" s="53">
        <f t="shared" si="4"/>
        <v>0</v>
      </c>
      <c r="AS9" s="56"/>
      <c r="AT9" s="55">
        <v>7.0000000000000007E-2</v>
      </c>
      <c r="AU9" s="53">
        <f t="shared" si="10"/>
        <v>0.52</v>
      </c>
      <c r="AV9" s="15"/>
      <c r="AW9" s="55"/>
      <c r="AX9" s="53">
        <f t="shared" si="11"/>
        <v>0</v>
      </c>
      <c r="AY9" s="53">
        <f t="shared" si="12"/>
        <v>0.56000000000000005</v>
      </c>
      <c r="AZ9" s="53">
        <f t="shared" si="13"/>
        <v>6.29</v>
      </c>
      <c r="BA9" s="65">
        <f t="shared" si="5"/>
        <v>0.15</v>
      </c>
      <c r="BB9" s="15">
        <v>7.4</v>
      </c>
      <c r="BC9" s="58"/>
      <c r="BD9" s="14">
        <v>20000</v>
      </c>
      <c r="BE9" s="53">
        <f t="shared" si="14"/>
        <v>125800</v>
      </c>
      <c r="BF9" s="53">
        <f t="shared" si="15"/>
        <v>148000</v>
      </c>
    </row>
    <row r="10" spans="1:58" ht="49.9" customHeight="1" x14ac:dyDescent="0.25">
      <c r="A10" s="59">
        <v>9</v>
      </c>
      <c r="B10" s="60"/>
      <c r="C10" s="60"/>
      <c r="D10" s="60"/>
      <c r="E10" s="41" t="s">
        <v>1</v>
      </c>
      <c r="F10" s="41"/>
      <c r="G10" s="41" t="s">
        <v>2</v>
      </c>
      <c r="H10" s="42"/>
      <c r="I10" s="41" t="s">
        <v>71</v>
      </c>
      <c r="J10" s="41" t="s">
        <v>72</v>
      </c>
      <c r="K10" s="41" t="s">
        <v>73</v>
      </c>
      <c r="L10" s="41" t="s">
        <v>63</v>
      </c>
      <c r="M10" s="1" t="s">
        <v>79</v>
      </c>
      <c r="N10" s="41" t="s">
        <v>74</v>
      </c>
      <c r="O10" s="67" t="s">
        <v>91</v>
      </c>
      <c r="P10" s="60"/>
      <c r="Q10" s="60"/>
      <c r="R10" s="44"/>
      <c r="S10" s="41" t="s">
        <v>65</v>
      </c>
      <c r="T10" s="45">
        <v>0</v>
      </c>
      <c r="U10" s="46">
        <v>5.78</v>
      </c>
      <c r="V10" s="41" t="s">
        <v>66</v>
      </c>
      <c r="W10" s="61">
        <v>49</v>
      </c>
      <c r="X10" s="61">
        <v>30</v>
      </c>
      <c r="Y10" s="61">
        <v>51</v>
      </c>
      <c r="Z10" s="48">
        <v>2</v>
      </c>
      <c r="AA10" s="49">
        <v>6</v>
      </c>
      <c r="AB10" s="62">
        <f t="shared" si="6"/>
        <v>7.4999999999999997E-2</v>
      </c>
      <c r="AC10" s="48">
        <v>56</v>
      </c>
      <c r="AD10" s="51">
        <f t="shared" si="7"/>
        <v>4480</v>
      </c>
      <c r="AE10" s="52">
        <v>3500</v>
      </c>
      <c r="AF10" s="63">
        <f t="shared" si="8"/>
        <v>0.78</v>
      </c>
      <c r="AG10" s="66" t="s">
        <v>75</v>
      </c>
      <c r="AH10" s="64">
        <v>0.214</v>
      </c>
      <c r="AI10" s="53">
        <f t="shared" si="0"/>
        <v>1.24</v>
      </c>
      <c r="AJ10" s="53">
        <f t="shared" si="1"/>
        <v>7.8</v>
      </c>
      <c r="AK10" s="55">
        <v>5.0000000000000001E-3</v>
      </c>
      <c r="AL10" s="63">
        <f t="shared" si="2"/>
        <v>0.04</v>
      </c>
      <c r="AM10" s="55"/>
      <c r="AN10" s="63">
        <f t="shared" si="3"/>
        <v>0</v>
      </c>
      <c r="AO10" s="55"/>
      <c r="AP10" s="53">
        <f t="shared" si="9"/>
        <v>0</v>
      </c>
      <c r="AQ10" s="55"/>
      <c r="AR10" s="53">
        <f t="shared" si="4"/>
        <v>0</v>
      </c>
      <c r="AS10" s="56"/>
      <c r="AT10" s="55">
        <v>7.0000000000000007E-2</v>
      </c>
      <c r="AU10" s="53">
        <f t="shared" si="10"/>
        <v>0.52</v>
      </c>
      <c r="AV10" s="15"/>
      <c r="AW10" s="55"/>
      <c r="AX10" s="53">
        <f t="shared" si="11"/>
        <v>0</v>
      </c>
      <c r="AY10" s="53">
        <f t="shared" si="12"/>
        <v>0.56000000000000005</v>
      </c>
      <c r="AZ10" s="53">
        <f t="shared" si="13"/>
        <v>6.34</v>
      </c>
      <c r="BA10" s="65">
        <f t="shared" si="5"/>
        <v>0.14899999999999999</v>
      </c>
      <c r="BB10" s="15">
        <v>7.45</v>
      </c>
      <c r="BC10" s="58"/>
      <c r="BD10" s="14">
        <v>19000</v>
      </c>
      <c r="BE10" s="53">
        <f t="shared" si="14"/>
        <v>120460</v>
      </c>
      <c r="BF10" s="53">
        <f t="shared" si="15"/>
        <v>141550</v>
      </c>
    </row>
    <row r="11" spans="1:58" ht="49.9" customHeight="1" x14ac:dyDescent="0.25">
      <c r="A11" s="59">
        <v>10</v>
      </c>
      <c r="B11" s="60"/>
      <c r="C11" s="60"/>
      <c r="D11" s="60"/>
      <c r="E11" s="41" t="s">
        <v>1</v>
      </c>
      <c r="F11" s="41"/>
      <c r="G11" s="41" t="s">
        <v>2</v>
      </c>
      <c r="H11" s="42"/>
      <c r="I11" s="41" t="s">
        <v>71</v>
      </c>
      <c r="J11" s="41" t="s">
        <v>72</v>
      </c>
      <c r="K11" s="41" t="s">
        <v>73</v>
      </c>
      <c r="L11" s="41" t="s">
        <v>63</v>
      </c>
      <c r="M11" s="1" t="s">
        <v>81</v>
      </c>
      <c r="N11" s="41" t="s">
        <v>74</v>
      </c>
      <c r="O11" s="67" t="s">
        <v>92</v>
      </c>
      <c r="P11" s="60"/>
      <c r="Q11" s="60"/>
      <c r="R11" s="44"/>
      <c r="S11" s="41" t="s">
        <v>65</v>
      </c>
      <c r="T11" s="45">
        <v>0</v>
      </c>
      <c r="U11" s="46">
        <v>6.6</v>
      </c>
      <c r="V11" s="41" t="s">
        <v>66</v>
      </c>
      <c r="W11" s="61">
        <v>49</v>
      </c>
      <c r="X11" s="61">
        <v>30</v>
      </c>
      <c r="Y11" s="61">
        <v>57</v>
      </c>
      <c r="Z11" s="48">
        <v>2</v>
      </c>
      <c r="AA11" s="49">
        <v>6</v>
      </c>
      <c r="AB11" s="62">
        <f t="shared" si="6"/>
        <v>8.4000000000000005E-2</v>
      </c>
      <c r="AC11" s="48">
        <v>56</v>
      </c>
      <c r="AD11" s="51">
        <f t="shared" si="7"/>
        <v>4000</v>
      </c>
      <c r="AE11" s="52">
        <v>3500</v>
      </c>
      <c r="AF11" s="63">
        <f t="shared" si="8"/>
        <v>0.88</v>
      </c>
      <c r="AG11" s="66" t="s">
        <v>75</v>
      </c>
      <c r="AH11" s="64">
        <v>0.214</v>
      </c>
      <c r="AI11" s="53">
        <f t="shared" si="0"/>
        <v>1.41</v>
      </c>
      <c r="AJ11" s="53">
        <f t="shared" si="1"/>
        <v>8.89</v>
      </c>
      <c r="AK11" s="55">
        <v>5.0000000000000001E-3</v>
      </c>
      <c r="AL11" s="63">
        <f t="shared" si="2"/>
        <v>0.04</v>
      </c>
      <c r="AM11" s="55"/>
      <c r="AN11" s="63">
        <f t="shared" si="3"/>
        <v>0</v>
      </c>
      <c r="AO11" s="55"/>
      <c r="AP11" s="53">
        <f t="shared" si="9"/>
        <v>0</v>
      </c>
      <c r="AQ11" s="55"/>
      <c r="AR11" s="53">
        <f t="shared" si="4"/>
        <v>0</v>
      </c>
      <c r="AS11" s="56"/>
      <c r="AT11" s="55">
        <v>7.0000000000000007E-2</v>
      </c>
      <c r="AU11" s="53">
        <f t="shared" si="10"/>
        <v>0.6</v>
      </c>
      <c r="AV11" s="15"/>
      <c r="AW11" s="55"/>
      <c r="AX11" s="53">
        <f t="shared" si="11"/>
        <v>0</v>
      </c>
      <c r="AY11" s="53">
        <f t="shared" si="12"/>
        <v>0.64</v>
      </c>
      <c r="AZ11" s="53">
        <f t="shared" si="13"/>
        <v>7.24</v>
      </c>
      <c r="BA11" s="65">
        <f t="shared" si="5"/>
        <v>0.1482</v>
      </c>
      <c r="BB11" s="15">
        <v>8.5</v>
      </c>
      <c r="BC11" s="58"/>
      <c r="BD11" s="14">
        <v>9000</v>
      </c>
      <c r="BE11" s="53">
        <f t="shared" si="14"/>
        <v>65160</v>
      </c>
      <c r="BF11" s="53">
        <f t="shared" si="15"/>
        <v>76500</v>
      </c>
    </row>
    <row r="12" spans="1:58" ht="49.9" customHeight="1" x14ac:dyDescent="0.25">
      <c r="A12" s="59">
        <v>11</v>
      </c>
      <c r="B12" s="60"/>
      <c r="C12" s="60"/>
      <c r="D12" s="60"/>
      <c r="E12" s="41" t="s">
        <v>1</v>
      </c>
      <c r="F12" s="41"/>
      <c r="G12" s="41" t="s">
        <v>2</v>
      </c>
      <c r="H12" s="42"/>
      <c r="I12" s="41" t="s">
        <v>71</v>
      </c>
      <c r="J12" s="41" t="s">
        <v>72</v>
      </c>
      <c r="K12" s="41" t="s">
        <v>73</v>
      </c>
      <c r="L12" s="41" t="s">
        <v>63</v>
      </c>
      <c r="M12" s="1" t="s">
        <v>79</v>
      </c>
      <c r="N12" s="41" t="s">
        <v>76</v>
      </c>
      <c r="O12" s="67" t="s">
        <v>93</v>
      </c>
      <c r="P12" s="60"/>
      <c r="Q12" s="60"/>
      <c r="R12" s="44"/>
      <c r="S12" s="41" t="s">
        <v>65</v>
      </c>
      <c r="T12" s="45">
        <v>0</v>
      </c>
      <c r="U12" s="46">
        <v>5.78</v>
      </c>
      <c r="V12" s="41" t="s">
        <v>66</v>
      </c>
      <c r="W12" s="61">
        <v>49</v>
      </c>
      <c r="X12" s="61">
        <v>30</v>
      </c>
      <c r="Y12" s="61">
        <v>51</v>
      </c>
      <c r="Z12" s="48">
        <v>2</v>
      </c>
      <c r="AA12" s="49">
        <v>6</v>
      </c>
      <c r="AB12" s="62">
        <f t="shared" si="6"/>
        <v>7.4999999999999997E-2</v>
      </c>
      <c r="AC12" s="48">
        <v>56</v>
      </c>
      <c r="AD12" s="51">
        <f t="shared" si="7"/>
        <v>4480</v>
      </c>
      <c r="AE12" s="52">
        <v>3500</v>
      </c>
      <c r="AF12" s="63">
        <f t="shared" si="8"/>
        <v>0.78</v>
      </c>
      <c r="AG12" s="66" t="s">
        <v>75</v>
      </c>
      <c r="AH12" s="64">
        <v>0.214</v>
      </c>
      <c r="AI12" s="53">
        <f t="shared" si="0"/>
        <v>1.24</v>
      </c>
      <c r="AJ12" s="53">
        <f t="shared" si="1"/>
        <v>7.8</v>
      </c>
      <c r="AK12" s="55">
        <v>5.0000000000000001E-3</v>
      </c>
      <c r="AL12" s="63">
        <f t="shared" si="2"/>
        <v>0.04</v>
      </c>
      <c r="AM12" s="55"/>
      <c r="AN12" s="63">
        <f t="shared" si="3"/>
        <v>0</v>
      </c>
      <c r="AO12" s="55"/>
      <c r="AP12" s="53">
        <f t="shared" si="9"/>
        <v>0</v>
      </c>
      <c r="AQ12" s="55"/>
      <c r="AR12" s="53">
        <f t="shared" si="4"/>
        <v>0</v>
      </c>
      <c r="AS12" s="56"/>
      <c r="AT12" s="55">
        <v>7.0000000000000007E-2</v>
      </c>
      <c r="AU12" s="53">
        <f t="shared" si="10"/>
        <v>0.52</v>
      </c>
      <c r="AV12" s="15"/>
      <c r="AW12" s="55"/>
      <c r="AX12" s="53">
        <f t="shared" si="11"/>
        <v>0</v>
      </c>
      <c r="AY12" s="53">
        <f t="shared" si="12"/>
        <v>0.56000000000000005</v>
      </c>
      <c r="AZ12" s="53">
        <f t="shared" si="13"/>
        <v>6.34</v>
      </c>
      <c r="BA12" s="65">
        <f t="shared" si="5"/>
        <v>0.14899999999999999</v>
      </c>
      <c r="BB12" s="15">
        <v>7.45</v>
      </c>
      <c r="BC12" s="58"/>
      <c r="BD12" s="14">
        <v>19000</v>
      </c>
      <c r="BE12" s="53">
        <f t="shared" si="14"/>
        <v>120460</v>
      </c>
      <c r="BF12" s="53">
        <f t="shared" si="15"/>
        <v>141550</v>
      </c>
    </row>
    <row r="13" spans="1:58" ht="49.9" customHeight="1" x14ac:dyDescent="0.25">
      <c r="A13" s="59">
        <v>12</v>
      </c>
      <c r="B13" s="60"/>
      <c r="C13" s="60"/>
      <c r="D13" s="60"/>
      <c r="E13" s="41" t="s">
        <v>1</v>
      </c>
      <c r="F13" s="41"/>
      <c r="G13" s="41" t="s">
        <v>2</v>
      </c>
      <c r="H13" s="42"/>
      <c r="I13" s="41" t="s">
        <v>71</v>
      </c>
      <c r="J13" s="41" t="s">
        <v>72</v>
      </c>
      <c r="K13" s="41" t="s">
        <v>73</v>
      </c>
      <c r="L13" s="41" t="s">
        <v>63</v>
      </c>
      <c r="M13" s="1" t="s">
        <v>81</v>
      </c>
      <c r="N13" s="41" t="s">
        <v>77</v>
      </c>
      <c r="O13" s="67" t="s">
        <v>94</v>
      </c>
      <c r="P13" s="60"/>
      <c r="Q13" s="60"/>
      <c r="R13" s="44"/>
      <c r="S13" s="41" t="s">
        <v>65</v>
      </c>
      <c r="T13" s="45">
        <v>0</v>
      </c>
      <c r="U13" s="46">
        <v>6.6</v>
      </c>
      <c r="V13" s="41" t="s">
        <v>66</v>
      </c>
      <c r="W13" s="61">
        <v>49</v>
      </c>
      <c r="X13" s="61">
        <v>30</v>
      </c>
      <c r="Y13" s="61">
        <v>57</v>
      </c>
      <c r="Z13" s="48">
        <v>2</v>
      </c>
      <c r="AA13" s="49">
        <v>6</v>
      </c>
      <c r="AB13" s="62">
        <f t="shared" si="6"/>
        <v>8.4000000000000005E-2</v>
      </c>
      <c r="AC13" s="48">
        <v>56</v>
      </c>
      <c r="AD13" s="51">
        <f t="shared" si="7"/>
        <v>4000</v>
      </c>
      <c r="AE13" s="52">
        <v>3500</v>
      </c>
      <c r="AF13" s="63">
        <f t="shared" si="8"/>
        <v>0.88</v>
      </c>
      <c r="AG13" s="66" t="s">
        <v>75</v>
      </c>
      <c r="AH13" s="64">
        <v>0.214</v>
      </c>
      <c r="AI13" s="53">
        <f t="shared" si="0"/>
        <v>1.41</v>
      </c>
      <c r="AJ13" s="53">
        <f t="shared" si="1"/>
        <v>8.89</v>
      </c>
      <c r="AK13" s="55">
        <v>5.0000000000000001E-3</v>
      </c>
      <c r="AL13" s="63">
        <f t="shared" si="2"/>
        <v>0.04</v>
      </c>
      <c r="AM13" s="55"/>
      <c r="AN13" s="63">
        <f t="shared" si="3"/>
        <v>0</v>
      </c>
      <c r="AO13" s="55"/>
      <c r="AP13" s="53">
        <f t="shared" si="9"/>
        <v>0</v>
      </c>
      <c r="AQ13" s="55"/>
      <c r="AR13" s="53">
        <f t="shared" si="4"/>
        <v>0</v>
      </c>
      <c r="AS13" s="56"/>
      <c r="AT13" s="55">
        <v>7.0000000000000007E-2</v>
      </c>
      <c r="AU13" s="53">
        <f t="shared" si="10"/>
        <v>0.6</v>
      </c>
      <c r="AV13" s="15"/>
      <c r="AW13" s="55"/>
      <c r="AX13" s="53">
        <f t="shared" si="11"/>
        <v>0</v>
      </c>
      <c r="AY13" s="53">
        <f t="shared" si="12"/>
        <v>0.64</v>
      </c>
      <c r="AZ13" s="53">
        <f t="shared" si="13"/>
        <v>7.24</v>
      </c>
      <c r="BA13" s="65">
        <f t="shared" si="5"/>
        <v>0.1482</v>
      </c>
      <c r="BB13" s="15">
        <v>8.5</v>
      </c>
      <c r="BC13" s="58"/>
      <c r="BD13" s="14">
        <v>9000</v>
      </c>
      <c r="BE13" s="53">
        <f t="shared" si="14"/>
        <v>65160</v>
      </c>
      <c r="BF13" s="53">
        <f t="shared" si="15"/>
        <v>76500</v>
      </c>
    </row>
  </sheetData>
  <sheetProtection insertRows="0" deleteRows="0" sort="0"/>
  <protectedRanges>
    <protectedRange sqref="AB2:AD13 S2:V13 AI2:BA13 S14:BB125 M14:Q125 A2:K9 A10:H10 J10:K10 A11:K125 W6:Y9 AF2:AF13 P2:Q13" name="Range1"/>
    <protectedRange sqref="AE2:AE13" name="Range1_3"/>
    <protectedRange sqref="I10 L2:L167" name="Range1_1"/>
    <protectedRange sqref="R2:R162" name="Range1_3_1"/>
    <protectedRange sqref="BC2:BC162" name="Range1_4_1"/>
    <protectedRange sqref="M2:M5" name="Range1_5"/>
    <protectedRange sqref="M6:M9" name="Range1_7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E2:E13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F2:F13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G2:G13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S2:S13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3" rangeCreator="" othersAccessPermission="edit"/>
    <arrUserId title="Range1_1" rangeCreator="" othersAccessPermission="edit"/>
    <arrUserId title="Range1_3_1" rangeCreator="" othersAccessPermission="edit"/>
    <arrUserId title="Range1_4_1" rangeCreator="" othersAccessPermission="edit"/>
    <arrUserId title="Range1_5" rangeCreator="" othersAccessPermission="edit"/>
    <arrUserId title="Range1_7" rangeCreator="" othersAccessPermission="edit"/>
  </rangeList>
  <rangeList sheetStid="6" master="" otherUserPermission="visible">
    <arrUserId title="Range1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2026-05-11T07:21:53Z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710B45B9239749EEB0F5B06ABC9A87A2_12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