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8" l="1"/>
  <c r="BB2" i="8"/>
  <c r="AQ2" i="8" s="1"/>
  <c r="AT2" i="8"/>
  <c r="AP2" i="8"/>
  <c r="AN2" i="8"/>
  <c r="AL2" i="8"/>
  <c r="AI2" i="8"/>
  <c r="AC2" i="8"/>
  <c r="AD2" i="8" s="1"/>
  <c r="AF2" i="8" s="1"/>
  <c r="AJ2" i="8" l="1"/>
  <c r="BD2" i="8"/>
  <c r="AX2" i="8"/>
  <c r="AY2" i="8" l="1"/>
  <c r="AZ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<sst xmlns="http://schemas.openxmlformats.org/spreadsheetml/2006/main" count="73" uniqueCount="73">
  <si>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</si>
  <si>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</si>
  <si>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</si>
  <si>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</si>
  <si>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</si>
  <si>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</si>
  <si>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</si>
  <si>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</si>
  <si>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</si>
  <si>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</si>
  <si>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</si>
  <si>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</si>
  <si>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</si>
  <si>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</si>
  <si>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</si>
  <si>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</si>
  <si>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</si>
  <si>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</si>
  <si>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</si>
  <si>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</si>
  <si>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</si>
  <si>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</si>
  <si>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</si>
  <si>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</si>
  <si>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</si>
  <si>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</si>
  <si>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</si>
  <si>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</si>
  <si>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</si>
  <si>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</si>
  <si>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</si>
  <si>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</si>
  <si>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</si>
  <si>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</si>
  <si>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</si>
  <si>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</si>
  <si>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</si>
  <si>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</si>
  <si>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</si>
  <si>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</si>
  <si>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</si>
  <si>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</si>
  <si>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</si>
  <si>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</si>
  <si>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</si>
  <si>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</si>
  <si>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</si>
  <si>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</si>
  <si>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</si>
  <si>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</si>
  <si>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</si>
  <si>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</si>
  <si>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</si>
  <si>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</si>
  <si>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</si>
  <si>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</si>
  <si>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</si>
  <si>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</si>
  <si>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</si>
  <si>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</si>
  <si>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</si>
  <si>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</si>
  <si>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</si>
  <si>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Heated Throw</t>
  </si>
  <si>
    <t>100% Polyester Electric Throw</t>
  </si>
  <si>
    <t>6301.10.0000</t>
  </si>
  <si>
    <t>$89.99</t>
  </si>
  <si>
    <t>Heated Microlight to Berber</t>
  </si>
  <si>
    <t>200gsm solid plush to 220gsm solid sherpa; 100% Polyester; gift box package, 3pcs per carton</t>
  </si>
  <si>
    <t>5/8/2026 added</t>
  </si>
  <si>
    <t>Green</t>
  </si>
  <si>
    <t xml:space="preserve">100% Polyester Beautyrest Heated Microlight to Berber Throw with Adjustable Time off Controller </t>
  </si>
  <si>
    <t>1 Heated Throw 60''Wx70''L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</si>
</sst>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"/>
  <sheetViews>
    <sheetView tabSelected="1" workbookViewId="0">
      <selection activeCell="E8" sqref="E8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5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39" customWidth="1"/>
    <col min="25" max="25" width="13.140625" style="39" customWidth="1"/>
    <col min="26" max="26" width="11.140625" style="39" customWidth="1"/>
    <col min="27" max="27" width="12.85546875" style="5" customWidth="1"/>
    <col min="28" max="28" width="9.42578125" style="7" customWidth="1"/>
    <col min="29" max="29" width="13" style="42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37" t="s">
        <v>9</v>
      </c>
      <c r="D1" s="38" t="s">
        <v>0</v>
      </c>
      <c r="E1" s="38" t="s">
        <v>3</v>
      </c>
      <c r="F1" s="11" t="s">
        <v>55</v>
      </c>
      <c r="G1" s="37" t="s">
        <v>10</v>
      </c>
      <c r="H1" s="10" t="s">
        <v>11</v>
      </c>
      <c r="I1" s="36" t="s">
        <v>57</v>
      </c>
      <c r="J1" s="10" t="s">
        <v>12</v>
      </c>
      <c r="K1" s="36" t="s">
        <v>60</v>
      </c>
      <c r="L1" s="10" t="s">
        <v>13</v>
      </c>
      <c r="M1" s="10" t="s">
        <v>14</v>
      </c>
      <c r="N1" s="37" t="s">
        <v>15</v>
      </c>
      <c r="O1" s="37" t="s">
        <v>16</v>
      </c>
      <c r="P1" s="37" t="s">
        <v>61</v>
      </c>
      <c r="Q1" s="36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0" t="s">
        <v>22</v>
      </c>
      <c r="Y1" s="40" t="s">
        <v>23</v>
      </c>
      <c r="Z1" s="40" t="s">
        <v>24</v>
      </c>
      <c r="AA1" s="18" t="s">
        <v>25</v>
      </c>
      <c r="AB1" s="19" t="s">
        <v>26</v>
      </c>
      <c r="AC1" s="43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65.099999999999994" customHeight="1">
      <c r="A2" s="27">
        <v>1</v>
      </c>
      <c r="B2" s="1" t="s">
        <v>69</v>
      </c>
      <c r="C2" s="1"/>
      <c r="D2" s="1" t="s">
        <v>6</v>
      </c>
      <c r="E2" s="1" t="s">
        <v>62</v>
      </c>
      <c r="F2" s="1" t="s">
        <v>5</v>
      </c>
      <c r="G2" s="1" t="s">
        <v>67</v>
      </c>
      <c r="H2" s="49" t="s">
        <v>71</v>
      </c>
      <c r="I2" s="1" t="s">
        <v>63</v>
      </c>
      <c r="J2" s="1" t="s">
        <v>68</v>
      </c>
      <c r="K2" s="46" t="s">
        <v>64</v>
      </c>
      <c r="L2" s="50" t="s">
        <v>72</v>
      </c>
      <c r="M2" s="1" t="s">
        <v>70</v>
      </c>
      <c r="N2" s="47"/>
      <c r="O2" s="47"/>
      <c r="P2" s="1"/>
      <c r="Q2" s="1" t="s">
        <v>56</v>
      </c>
      <c r="R2" s="28"/>
      <c r="S2" s="5">
        <v>7.8</v>
      </c>
      <c r="T2" s="6">
        <v>0</v>
      </c>
      <c r="U2" s="6">
        <v>13.05</v>
      </c>
      <c r="V2" s="30"/>
      <c r="W2" s="1" t="s">
        <v>4</v>
      </c>
      <c r="X2" s="41">
        <v>55.5</v>
      </c>
      <c r="Y2" s="41">
        <v>30</v>
      </c>
      <c r="Z2" s="41">
        <v>25</v>
      </c>
      <c r="AA2" s="29"/>
      <c r="AB2" s="35">
        <v>3</v>
      </c>
      <c r="AC2" s="44">
        <f t="shared" ref="AC2" si="0">IF(X2="","",X2*Y2*Z2/1000000)</f>
        <v>4.2000000000000003E-2</v>
      </c>
      <c r="AD2" s="31">
        <f t="shared" ref="AD2" si="1">IF(AB2="","",65/AC2*AB2)</f>
        <v>4643</v>
      </c>
      <c r="AE2" s="1">
        <v>3800</v>
      </c>
      <c r="AF2" s="32">
        <f t="shared" ref="AF2" si="2">IF(ISERROR(AE2/AD2),"",AE2/AD2)</f>
        <v>0.82</v>
      </c>
      <c r="AG2" s="1" t="s">
        <v>65</v>
      </c>
      <c r="AH2" s="33">
        <v>0.214</v>
      </c>
      <c r="AI2" s="32" t="str">
        <f>IF(ISERROR(#REF!*AH2),"",#REF!*AH2)</f>
        <v/>
      </c>
      <c r="AJ2" s="32" t="str">
        <f>IF(ISERROR(#REF!+AF2+AI2),"",#REF!+AF2+AI2)</f>
        <v/>
      </c>
      <c r="AK2" s="33">
        <v>0.05</v>
      </c>
      <c r="AL2" s="32">
        <f t="shared" ref="AL2" si="3">IF(ISERROR(BA2*AK2),"",BA2*AK2)</f>
        <v>2.0699999999999998</v>
      </c>
      <c r="AM2" s="33">
        <v>0.08</v>
      </c>
      <c r="AN2" s="32">
        <f t="shared" ref="AN2" si="4">IF(ISERROR(BA2*AM2),"",BA2*AM2)</f>
        <v>3.32</v>
      </c>
      <c r="AO2" s="33">
        <v>0.1</v>
      </c>
      <c r="AP2" s="32">
        <f t="shared" ref="AP2" si="5">IF(ISERROR(BA2*AO2),"",BA2*AO2)</f>
        <v>4.1500000000000004</v>
      </c>
      <c r="AQ2" s="32">
        <f t="shared" ref="AQ2" si="6">IF((BB2-BA2)&lt;2.5,2.5-(BB2-BA2),0)</f>
        <v>0.43</v>
      </c>
      <c r="AR2" s="1" t="s">
        <v>2</v>
      </c>
      <c r="AS2" s="33">
        <v>0.04</v>
      </c>
      <c r="AT2" s="32">
        <f t="shared" ref="AT2" si="7">IF(ISERROR(BA2*AS2),"",BA2*AS2)</f>
        <v>1.66</v>
      </c>
      <c r="AU2" s="1"/>
      <c r="AV2" s="33"/>
      <c r="AW2" s="32">
        <f t="shared" ref="AW2" si="8">IF(ISERROR(BA2*AV2),"",BA2*AV2)</f>
        <v>0</v>
      </c>
      <c r="AX2" s="32">
        <f t="shared" ref="AX2" si="9">IF(ISERROR(AL2+AN2+AP2+AQ2+AT2+AW2),"",AL2+AN2+AP2+AQ2+AT2+AW2)</f>
        <v>11.63</v>
      </c>
      <c r="AY2" s="32" t="str">
        <f t="shared" ref="AY2" si="10">IF(ISERROR(AJ2+AX2),"",AJ2+AX2)</f>
        <v/>
      </c>
      <c r="AZ2" s="34" t="str">
        <f t="shared" ref="AZ2" si="11">IF(ISERROR((BA2-AY2)/BA2),"",(BA2-AY2)/BA2)</f>
        <v/>
      </c>
      <c r="BA2" s="48">
        <v>41.45</v>
      </c>
      <c r="BB2" s="32">
        <f t="shared" ref="BB2" si="12">IF(ISERROR(BA2*1.05),"",BA2*1.05)</f>
        <v>43.52</v>
      </c>
      <c r="BC2" s="48" t="s">
        <v>66</v>
      </c>
      <c r="BD2" s="34">
        <f t="shared" ref="BD2" si="13">IF(ISERROR((BC2-BB2)/BC2),"",(BC2-BB2)/BC2)</f>
        <v>0.51639999999999997</v>
      </c>
      <c r="BE2" s="35"/>
    </row>
  </sheetData>
  <sheetProtection insertRows="0" deleteRows="0" sort="0"/>
  <protectedRanges>
    <protectedRange sqref="BA1 S2:U2 A2:J242 L2:R2 V2:BE2 L3:R242 V3:BB242 S3:U5 S7:U242" name="Range1"/>
    <protectedRange sqref="K2:K247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  <x14:dataValidation type="list" allowBlank="1" showInputMessage="1" showErrorMessage="1">
          <x14:formula1>
            <xm:f>#REF!</xm:f>
          </x14:formula1>
          <xm:sqref>P2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2026-05-09T07:27:14Z</dcterms:modified>
</cp:coreProperties>
</file>