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Iteam Master List\"/>
    </mc:Choice>
  </mc:AlternateContent>
  <bookViews>
    <workbookView xWindow="0" yWindow="0" windowWidth="28800" windowHeight="13980"/>
  </bookViews>
  <sheets>
    <sheet name="Item Master" sheetId="1" r:id="rId1"/>
  </sheets>
  <calcPr calcId="152511" iterateDelta="1E-4"/>
</workbook>
</file>

<file path=xl/calcChain.xml><?xml version="1.0" encoding="utf-8"?>
<calcChain xmlns="http://schemas.openxmlformats.org/spreadsheetml/2006/main">
  <c r="CC3" i="1" l="1"/>
  <c r="BZ3" i="1"/>
  <c r="BT3" i="1"/>
  <c r="BO3" i="1"/>
  <c r="BL3" i="1"/>
  <c r="BI3" i="1"/>
  <c r="BF3" i="1"/>
  <c r="BD3" i="1"/>
  <c r="BB3" i="1"/>
  <c r="BP3" i="1" s="1"/>
  <c r="AZ3" i="1"/>
  <c r="AS3" i="1"/>
  <c r="AO3" i="1"/>
  <c r="AN3" i="1"/>
  <c r="AM3" i="1"/>
  <c r="AL3" i="1"/>
  <c r="AK3" i="1"/>
  <c r="CC2" i="1"/>
  <c r="BZ2" i="1"/>
  <c r="BT2" i="1"/>
  <c r="BO2" i="1"/>
  <c r="BL2" i="1"/>
  <c r="BI2" i="1"/>
  <c r="BF2" i="1"/>
  <c r="BD2" i="1"/>
  <c r="BB2" i="1"/>
  <c r="BP2" i="1" s="1"/>
  <c r="AZ2" i="1"/>
  <c r="AS2" i="1"/>
  <c r="AO2" i="1"/>
  <c r="AN2" i="1"/>
  <c r="AM2" i="1"/>
  <c r="AL2" i="1"/>
  <c r="AQ2" i="1" s="1"/>
  <c r="AK2" i="1"/>
  <c r="AQ3" i="1" l="1"/>
</calcChain>
</file>

<file path=xl/comments1.xml><?xml version="1.0" encoding="utf-8"?>
<comments xmlns="http://schemas.openxmlformats.org/spreadsheetml/2006/main">
  <authors>
    <author>Unknown Author</author>
  </authors>
  <commentList>
    <comment ref="AQ1" authorId="0" shapeId="0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Z1" authorId="0" shapeId="0">
      <text>
        <r>
          <rPr>
            <sz val="10"/>
            <rFont val="Arial"/>
            <family val="2"/>
          </rPr>
          <t>[Total Testing Fee $]/[Estimated Order Units]</t>
        </r>
      </text>
    </comment>
    <comment ref="BB1" authorId="0" shapeId="0">
      <text>
        <r>
          <rPr>
            <sz val="10"/>
            <rFont val="Arial"/>
            <family val="2"/>
          </rPr>
          <t>[JLA FCA Price]*[DA %]</t>
        </r>
      </text>
    </comment>
    <comment ref="BD1" authorId="0" shapeId="0">
      <text>
        <r>
          <rPr>
            <sz val="10"/>
            <rFont val="Arial"/>
            <family val="2"/>
          </rPr>
          <t>[JLA FCA Price]*[Royalty %]</t>
        </r>
      </text>
    </comment>
    <comment ref="BF1" authorId="0" shapeId="0">
      <text>
        <r>
          <rPr>
            <sz val="10"/>
            <rFont val="Arial"/>
            <family val="2"/>
          </rPr>
          <t>[JLA FCA Price]*[Rebate %]</t>
        </r>
      </text>
    </comment>
    <comment ref="BI1" authorId="0" shapeId="0">
      <text>
        <r>
          <rPr>
            <sz val="10"/>
            <rFont val="Arial"/>
            <family val="2"/>
          </rPr>
          <t>[JLA FCA Price]*[Load 1 %]</t>
        </r>
      </text>
    </comment>
    <comment ref="BL1" authorId="0" shapeId="0">
      <text>
        <r>
          <rPr>
            <sz val="10"/>
            <rFont val="Arial"/>
            <family val="2"/>
          </rPr>
          <t>[JLA FCA Price]*[Load 2 %]</t>
        </r>
      </text>
    </comment>
    <comment ref="BO1" authorId="0" shapeId="0">
      <text>
        <r>
          <rPr>
            <sz val="10"/>
            <rFont val="Arial"/>
            <family val="2"/>
          </rPr>
          <t>[JLA FCA Price]*[Load 3 %]</t>
        </r>
      </text>
    </comment>
    <comment ref="BP1" authorId="0" shapeId="0">
      <text>
        <r>
          <rPr>
            <sz val="10"/>
            <rFont val="Arial"/>
            <family val="2"/>
          </rPr>
          <t>[DA $]+[Royalty $]+[General Load $]+[Load 1 $]+[Load 2 $]+[Load 3 $]</t>
        </r>
      </text>
    </comment>
    <comment ref="BQ1" authorId="0" shapeId="0">
      <text>
        <r>
          <rPr>
            <sz val="10"/>
            <rFont val="Arial"/>
            <family val="2"/>
          </rPr>
          <t>[Factory FCA Cost $]+[Testing Fee per Item]+[Total Load $]</t>
        </r>
      </text>
    </comment>
    <comment ref="BR1" authorId="0" shapeId="0">
      <text>
        <r>
          <rPr>
            <sz val="10"/>
            <rFont val="Arial"/>
            <family val="2"/>
          </rPr>
          <t>([JLA FCA Price]-[FCA Cost with Load $])/[JLA FCA Price]</t>
        </r>
      </text>
    </comment>
    <comment ref="BS1" authorId="0" shapeId="0">
      <text>
        <r>
          <rPr>
            <sz val="10"/>
            <rFont val="Arial"/>
            <family val="2"/>
          </rPr>
          <t>[TGT Estimated Landing Price]-[Domestic Fee]-[Ocean Freight per Item]-[Duty per Item]</t>
        </r>
      </text>
    </comment>
    <comment ref="BT1" authorId="0" shapeId="0">
      <text>
        <r>
          <rPr>
            <sz val="10"/>
            <rFont val="Arial"/>
            <family val="2"/>
          </rPr>
          <t>[Suggested Retail Price]*(1-[Retailer Markup %])</t>
        </r>
      </text>
    </comment>
    <comment ref="BZ1" authorId="0" shapeId="0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CC1" authorId="0" shapeId="0">
      <text>
        <r>
          <rPr>
            <sz val="10"/>
            <rFont val="Arial"/>
            <family val="2"/>
          </rPr>
          <t>[JLA DI Price]*[Duty Rate]</t>
        </r>
      </text>
    </comment>
  </commentList>
</comments>
</file>

<file path=xl/sharedStrings.xml><?xml version="1.0" encoding="utf-8"?>
<sst xmlns="http://schemas.openxmlformats.org/spreadsheetml/2006/main" count="129" uniqueCount="113">
  <si>
    <t>Item No.</t>
  </si>
  <si>
    <t>Description-Short</t>
  </si>
  <si>
    <t>Licensor</t>
  </si>
  <si>
    <t>Brand</t>
  </si>
  <si>
    <t>Product Category</t>
  </si>
  <si>
    <t>Material-Short</t>
  </si>
  <si>
    <t>Color</t>
  </si>
  <si>
    <t>Package Type</t>
  </si>
  <si>
    <t>Normal</t>
  </si>
  <si>
    <t>Piece</t>
  </si>
  <si>
    <t>Trim</t>
  </si>
  <si>
    <t>Line No.</t>
  </si>
  <si>
    <t>Photo</t>
  </si>
  <si>
    <t>Program Name</t>
  </si>
  <si>
    <t>UPC</t>
  </si>
  <si>
    <t>Item Description</t>
  </si>
  <si>
    <t>Overall size (W x D x H in inch)</t>
  </si>
  <si>
    <t>Main Material (Species of wood, ect.)</t>
  </si>
  <si>
    <t>material</t>
  </si>
  <si>
    <t>Wood/Metal Finish</t>
  </si>
  <si>
    <t>Construction</t>
  </si>
  <si>
    <t>Trim Color (Nailhead/Kickplate Color)</t>
  </si>
  <si>
    <t>Unit of Measure</t>
  </si>
  <si>
    <t>Packaging Standard</t>
  </si>
  <si>
    <t>Factory Name</t>
  </si>
  <si>
    <t>MOQ</t>
  </si>
  <si>
    <t>UCCPM Price</t>
  </si>
  <si>
    <t>Girth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</si>
  <si>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</si>
  <si>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</si>
  <si>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</si>
  <si>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</si>
  <si>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</si>
  <si>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</si>
  <si>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</si>
  <si>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</si>
  <si>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Load 1</t>
  </si>
  <si>
    <t>Load 1 %</t>
  </si>
  <si>
    <t>Load 1 $</t>
  </si>
  <si>
    <t>DA %</t>
  </si>
  <si>
    <t>DA $</t>
  </si>
  <si>
    <t>Licensed Brand Royalty %</t>
  </si>
  <si>
    <t>Licensed Brand Royalty $</t>
  </si>
  <si>
    <t>General Load %</t>
  </si>
  <si>
    <t>General Load $</t>
  </si>
  <si>
    <t>Load 2</t>
  </si>
  <si>
    <t>Load 2 %</t>
  </si>
  <si>
    <t>Load 2 $</t>
  </si>
  <si>
    <t>Load 3</t>
  </si>
  <si>
    <t>Load 3 %</t>
  </si>
  <si>
    <t>Load 3 $</t>
  </si>
  <si>
    <t>Total Load $</t>
  </si>
  <si>
    <t>JLA LDP MU%</t>
  </si>
  <si>
    <t>Suggested Retail Price</t>
  </si>
  <si>
    <t>ISTA 3A</t>
  </si>
  <si>
    <t>Shipping Point</t>
  </si>
  <si>
    <t>Customer Item#</t>
  </si>
  <si>
    <t>Additional Customer Item#</t>
  </si>
  <si>
    <t>Pattern/Collection Name</t>
  </si>
  <si>
    <t>Fabric Composition</t>
  </si>
  <si>
    <t>Foam Construction</t>
  </si>
  <si>
    <t>Fabric Name &amp; Code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</si>
  <si>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</si>
  <si>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</si>
  <si>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</si>
  <si>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</si>
  <si>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</si>
  <si>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</si>
  <si>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Gross Weight (kg)</t>
  </si>
  <si>
    <t>Carton Size L (cm)</t>
  </si>
  <si>
    <t>Carton Size W (cm)</t>
  </si>
  <si>
    <t>Carton Size H (cm)</t>
  </si>
  <si>
    <t>Carton Size SH (cm)</t>
  </si>
  <si>
    <t>Fabric Usage (M)</t>
  </si>
  <si>
    <t>Factory FCA Cost $</t>
  </si>
  <si>
    <t>Total Testing Fee $</t>
  </si>
  <si>
    <t>Estimated Order Units</t>
  </si>
  <si>
    <t>Testing Fee per Item</t>
  </si>
  <si>
    <t>JLA FCA Cost with Load</t>
  </si>
  <si>
    <t>JLA FCA Price</t>
  </si>
  <si>
    <t>TGT Estimated Landing Price</t>
  </si>
  <si>
    <t>Retailer Markup</t>
  </si>
  <si>
    <t>Additional Customer Price</t>
  </si>
  <si>
    <t>Domestic Charge</t>
  </si>
  <si>
    <t>TG HH Heritage C1</t>
    <phoneticPr fontId="3" type="noConversion"/>
  </si>
  <si>
    <t>VNFQ</t>
  </si>
  <si>
    <t>Ho Chi Minh,Vietnam</t>
  </si>
  <si>
    <t>TG100-0432</t>
  </si>
  <si>
    <t>822826076195</t>
    <phoneticPr fontId="13" type="noConversion"/>
  </si>
  <si>
    <t>324-07-0008</t>
    <phoneticPr fontId="13" type="noConversion"/>
  </si>
  <si>
    <t>Hearth &amp; Hand with Magnolia</t>
    <phoneticPr fontId="3" type="noConversion"/>
  </si>
  <si>
    <t xml:space="preserve">Heritage </t>
    <phoneticPr fontId="3" type="noConversion"/>
  </si>
  <si>
    <t>Heritage Collection Accent Chair - with no weaving</t>
  </si>
  <si>
    <t>Heritage Accent Chair</t>
  </si>
  <si>
    <t>ACCENT CHAIR</t>
  </si>
  <si>
    <t>27"W x 27"D x 31"H</t>
  </si>
  <si>
    <t>Rubberwood, Foam, Fabric</t>
  </si>
  <si>
    <t>Brown</t>
    <phoneticPr fontId="3" type="noConversion"/>
  </si>
  <si>
    <t>SW Aged Oak (SWGO-15705)</t>
  </si>
  <si>
    <t>KD</t>
  </si>
  <si>
    <t>Payment surcharge</t>
  </si>
  <si>
    <t>9401.61.4011</t>
  </si>
  <si>
    <t>TG HH Heritage D2</t>
    <phoneticPr fontId="3" type="noConversion"/>
  </si>
  <si>
    <t>TG101-0450</t>
  </si>
  <si>
    <t>822826076188</t>
    <phoneticPr fontId="13" type="noConversion"/>
  </si>
  <si>
    <t>324-07-0165</t>
    <phoneticPr fontId="13" type="noConversion"/>
  </si>
  <si>
    <t>Heritage Collection Ottoman (with no weaving)</t>
  </si>
  <si>
    <t>Heritage Ottoman</t>
  </si>
  <si>
    <t>OTTOMAN</t>
  </si>
  <si>
    <t>24"W x 16"D x 18"H</t>
  </si>
  <si>
    <t>Brown</t>
    <phoneticPr fontId="3" type="noConversion"/>
  </si>
  <si>
    <t>9401.61.6011</t>
  </si>
  <si>
    <t>SW Aged Oak (SWGO-15705); 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</si>
</sst>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_(* #,##0.00_);_(* \(#,##0.00\);_(* &quot;-&quot;??_);_(@_)"/>
    <numFmt numFmtId="177" formatCode="_([$$-409]* #,##0.00_);_([$$-409]* \(#,##0.00\);_([$$-409]* &quot;-&quot;??_);_(@_)"/>
    <numFmt numFmtId="178" formatCode="0.0"/>
    <numFmt numFmtId="179" formatCode="\$#,##0.00"/>
    <numFmt numFmtId="181" formatCode="0.000"/>
    <numFmt numFmtId="182" formatCode="0.0%"/>
    <numFmt numFmtId="183" formatCode="_([$$-409]* #,##0.00_);_([$$-409]* \(#,##0.00\);_([$$-409]* \-??_);_(@_)"/>
    <numFmt numFmtId="184" formatCode="#,##0_);[Red]\(#,##0\)"/>
    <numFmt numFmtId="186" formatCode="\$#,##0.00;&quot;-$&quot;#,##0.00"/>
    <numFmt numFmtId="187" formatCode="[$￥-804]#,##0.00"/>
    <numFmt numFmtId="188" formatCode="_(* #,##0_);_(* \(#,##0\);_(* \-??_);_(@_)"/>
    <numFmt numFmtId="189" formatCode="_-\$* #,##0.00_ ;_-\$* \-#,##0.00\ ;_-\$* \-??_ ;_-@_ "/>
  </numFmts>
  <fonts count="14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b/>
      <sz val="10"/>
      <color rgb="FF0000FF"/>
      <name val="Arial"/>
      <family val="2"/>
      <charset val="1"/>
    </font>
    <font>
      <b/>
      <sz val="10"/>
      <name val="Arial"/>
      <family val="2"/>
      <charset val="1"/>
    </font>
    <font>
      <sz val="11"/>
      <name val="Calibri"/>
      <family val="2"/>
      <charset val="1"/>
    </font>
    <font>
      <b/>
      <sz val="10"/>
      <color theme="1"/>
      <name val="Arial"/>
      <family val="2"/>
      <charset val="1"/>
    </font>
    <font>
      <sz val="10.5"/>
      <name val="Calibri"/>
      <family val="2"/>
    </font>
    <font>
      <sz val="10"/>
      <color theme="1"/>
      <name val="Calibri"/>
      <family val="2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5" tint="0.59987182226020086"/>
        <bgColor rgb="FFFFC7CE"/>
      </patternFill>
    </fill>
    <fill>
      <patternFill patternType="solid">
        <fgColor theme="5" tint="0.79989013336588644"/>
        <bgColor rgb="FFE8E8E8"/>
      </patternFill>
    </fill>
    <fill>
      <patternFill patternType="solid">
        <fgColor rgb="FF92D050"/>
        <bgColor rgb="FF84E291"/>
      </patternFill>
    </fill>
    <fill>
      <patternFill patternType="solid">
        <fgColor theme="6" tint="0.39988402966399123"/>
        <bgColor rgb="FF84E291"/>
      </patternFill>
    </fill>
    <fill>
      <patternFill patternType="solid">
        <fgColor theme="0"/>
        <bgColor indexed="64"/>
      </patternFill>
    </fill>
    <fill>
      <patternFill patternType="solid">
        <fgColor theme="2"/>
        <bgColor rgb="FFFBE3D6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176" fontId="4" fillId="0" borderId="0" applyFont="0" applyFill="0" applyBorder="0" applyAlignment="0" applyProtection="0"/>
    <xf numFmtId="177" fontId="1" fillId="0" borderId="0"/>
    <xf numFmtId="0" fontId="1" fillId="0" borderId="0"/>
    <xf numFmtId="0" fontId="1" fillId="0" borderId="0"/>
  </cellStyleXfs>
  <cellXfs count="60">
    <xf numFmtId="0" fontId="0" fillId="0" borderId="0" xfId="0" applyNumberFormat="1" applyFont="1"/>
    <xf numFmtId="0" fontId="1" fillId="0" borderId="1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 wrapText="1"/>
    </xf>
    <xf numFmtId="179" fontId="5" fillId="4" borderId="2" xfId="0" applyNumberFormat="1" applyFont="1" applyFill="1" applyBorder="1" applyAlignment="1">
      <alignment horizontal="center" vertical="center" wrapText="1"/>
    </xf>
    <xf numFmtId="179" fontId="5" fillId="5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81" fontId="7" fillId="0" borderId="1" xfId="0" applyNumberFormat="1" applyFont="1" applyBorder="1" applyAlignment="1">
      <alignment horizontal="center" vertical="center" wrapText="1"/>
    </xf>
    <xf numFmtId="179" fontId="7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79" fontId="7" fillId="3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Border="1" applyAlignment="1">
      <alignment horizontal="center" vertical="center" wrapText="1"/>
    </xf>
    <xf numFmtId="179" fontId="7" fillId="6" borderId="1" xfId="0" applyNumberFormat="1" applyFont="1" applyFill="1" applyBorder="1" applyAlignment="1">
      <alignment horizontal="center" vertical="center" wrapText="1"/>
    </xf>
    <xf numFmtId="179" fontId="5" fillId="6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0" fontId="7" fillId="6" borderId="1" xfId="0" applyNumberFormat="1" applyFont="1" applyFill="1" applyBorder="1" applyAlignment="1">
      <alignment horizontal="center" vertical="center" wrapText="1"/>
    </xf>
    <xf numFmtId="10" fontId="7" fillId="7" borderId="1" xfId="0" applyNumberFormat="1" applyFont="1" applyFill="1" applyBorder="1" applyAlignment="1">
      <alignment horizontal="center" vertical="center" wrapText="1"/>
    </xf>
    <xf numFmtId="10" fontId="8" fillId="6" borderId="1" xfId="0" applyNumberFormat="1" applyFont="1" applyFill="1" applyBorder="1" applyAlignment="1">
      <alignment horizontal="center" vertical="center" wrapText="1"/>
    </xf>
    <xf numFmtId="179" fontId="8" fillId="6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83" fontId="11" fillId="0" borderId="1" xfId="0" applyNumberFormat="1" applyFont="1" applyBorder="1" applyAlignment="1">
      <alignment horizontal="center" vertical="center" wrapText="1"/>
    </xf>
    <xf numFmtId="49" fontId="12" fillId="8" borderId="1" xfId="0" applyNumberFormat="1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184" fontId="11" fillId="0" borderId="1" xfId="0" applyNumberFormat="1" applyFont="1" applyBorder="1" applyAlignment="1">
      <alignment horizontal="center" vertical="center" wrapText="1"/>
    </xf>
    <xf numFmtId="187" fontId="11" fillId="0" borderId="1" xfId="0" applyNumberFormat="1" applyFont="1" applyBorder="1" applyAlignment="1">
      <alignment horizontal="center" vertical="center" wrapText="1"/>
    </xf>
    <xf numFmtId="2" fontId="11" fillId="9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78" fontId="11" fillId="0" borderId="1" xfId="0" applyNumberFormat="1" applyFont="1" applyBorder="1" applyAlignment="1">
      <alignment horizontal="center" vertical="center" wrapText="1"/>
    </xf>
    <xf numFmtId="178" fontId="11" fillId="9" borderId="1" xfId="0" applyNumberFormat="1" applyFont="1" applyFill="1" applyBorder="1" applyAlignment="1">
      <alignment horizontal="center" vertical="center" wrapText="1"/>
    </xf>
    <xf numFmtId="188" fontId="11" fillId="0" borderId="1" xfId="0" applyNumberFormat="1" applyFont="1" applyBorder="1" applyAlignment="1">
      <alignment horizontal="center" vertical="center" wrapText="1"/>
    </xf>
    <xf numFmtId="181" fontId="11" fillId="9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" fontId="11" fillId="9" borderId="1" xfId="0" applyNumberFormat="1" applyFont="1" applyFill="1" applyBorder="1" applyAlignment="1">
      <alignment horizontal="center" vertical="center" wrapText="1"/>
    </xf>
    <xf numFmtId="178" fontId="11" fillId="0" borderId="2" xfId="0" applyNumberFormat="1" applyFont="1" applyBorder="1" applyAlignment="1">
      <alignment horizontal="center" vertical="center" wrapText="1"/>
    </xf>
    <xf numFmtId="189" fontId="11" fillId="0" borderId="2" xfId="0" applyNumberFormat="1" applyFont="1" applyBorder="1" applyAlignment="1">
      <alignment horizontal="center" vertical="center" wrapText="1"/>
    </xf>
    <xf numFmtId="186" fontId="11" fillId="0" borderId="1" xfId="0" applyNumberFormat="1" applyFont="1" applyBorder="1" applyAlignment="1">
      <alignment horizontal="center" vertical="center" wrapText="1"/>
    </xf>
    <xf numFmtId="179" fontId="11" fillId="0" borderId="2" xfId="0" applyNumberFormat="1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179" fontId="11" fillId="9" borderId="1" xfId="0" applyNumberFormat="1" applyFont="1" applyFill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179" fontId="11" fillId="0" borderId="1" xfId="0" applyNumberFormat="1" applyFont="1" applyBorder="1" applyAlignment="1">
      <alignment horizontal="center" vertical="center" wrapText="1"/>
    </xf>
    <xf numFmtId="10" fontId="11" fillId="9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182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10">
    <cellStyle name="Comma 5" xfId="6"/>
    <cellStyle name="Normal 158" xfId="9"/>
    <cellStyle name="Normal 2 18 2 2" xfId="3"/>
    <cellStyle name="Normal 2 35" xfId="2"/>
    <cellStyle name="Normal 77" xfId="1"/>
    <cellStyle name="Normal_Shopko chairs 090413" xfId="8"/>
    <cellStyle name="Percent 2 5" xfId="4"/>
    <cellStyle name="Style 1" xfId="5"/>
    <cellStyle name="常规" xfId="0" builtinId="0"/>
    <cellStyle name="样式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272143</xdr:colOff>
      <xdr:row>0</xdr:row>
      <xdr:rowOff>0</xdr:rowOff>
    </xdr:from>
    <xdr:to>
      <xdr:col>1</xdr:col>
      <xdr:colOff>1170214</xdr:colOff>
      <xdr:row>0</xdr:row>
      <xdr:rowOff>0</xdr:rowOff>
    </xdr:to>
    <xdr:pic>
      <xdr:nvPicPr>
        <xdr:cNvPr id="70" name="object 4">
          <a:extLst>
            <a:ext uri="{FF2B5EF4-FFF2-40B4-BE49-F238E27FC236}">
              <a16:creationId xmlns:a16="http://schemas.microsoft.com/office/drawing/2014/main" xmlns="" id="{0A049095-AC9C-94AA-5EE7-2AF310B983BB}"/>
            </a:ext>
          </a:extLst>
        </xdr:cNvPr>
        <xdr:cNvPicPr/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1586593" y="26069926"/>
          <a:ext cx="898071" cy="937532"/>
        </a:xfrm>
        <a:prstGeom prst="rect">
          <a:avLst/>
        </a:prstGeom>
      </xdr:spPr>
    </xdr:pic>
    <xdr:clientData/>
  </xdr:twoCellAnchor>
  <xdr:twoCellAnchor editAs="oneCell">
    <xdr:from>
      <xdr:col>1</xdr:col>
      <xdr:colOff>165653</xdr:colOff>
      <xdr:row>1</xdr:row>
      <xdr:rowOff>427936</xdr:rowOff>
    </xdr:from>
    <xdr:to>
      <xdr:col>1</xdr:col>
      <xdr:colOff>897283</xdr:colOff>
      <xdr:row>2</xdr:row>
      <xdr:rowOff>919744</xdr:rowOff>
    </xdr:to>
    <xdr:pic>
      <xdr:nvPicPr>
        <xdr:cNvPr id="3" name="Picture 12">
          <a:extLst>
            <a:ext uri="{FF2B5EF4-FFF2-40B4-BE49-F238E27FC236}">
              <a16:creationId xmlns="" xmlns:a16="http://schemas.microsoft.com/office/drawing/2014/main" id="{3EBED328-BA44-4B41-A732-992FB01C7B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38" t="24800" r="5900" b="4851"/>
        <a:stretch/>
      </xdr:blipFill>
      <xdr:spPr>
        <a:xfrm>
          <a:off x="841928" y="1856686"/>
          <a:ext cx="731630" cy="426254"/>
        </a:xfrm>
        <a:prstGeom prst="rect">
          <a:avLst/>
        </a:prstGeom>
      </xdr:spPr>
    </xdr:pic>
    <xdr:clientData/>
  </xdr:twoCellAnchor>
  <xdr:twoCellAnchor editAs="oneCell">
    <xdr:from>
      <xdr:col>1</xdr:col>
      <xdr:colOff>127010</xdr:colOff>
      <xdr:row>1</xdr:row>
      <xdr:rowOff>136631</xdr:rowOff>
    </xdr:from>
    <xdr:to>
      <xdr:col>1</xdr:col>
      <xdr:colOff>673486</xdr:colOff>
      <xdr:row>1</xdr:row>
      <xdr:rowOff>769697</xdr:rowOff>
    </xdr:to>
    <xdr:pic>
      <xdr:nvPicPr>
        <xdr:cNvPr id="4" name="Chair_Phot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36610" y="1403456"/>
          <a:ext cx="546476" cy="633066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107767</xdr:colOff>
      <xdr:row>2</xdr:row>
      <xdr:rowOff>271328</xdr:rowOff>
    </xdr:from>
    <xdr:to>
      <xdr:col>1</xdr:col>
      <xdr:colOff>750455</xdr:colOff>
      <xdr:row>6</xdr:row>
      <xdr:rowOff>17222</xdr:rowOff>
    </xdr:to>
    <xdr:pic>
      <xdr:nvPicPr>
        <xdr:cNvPr id="5" name="Ottoman_Pho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717367" y="2490653"/>
          <a:ext cx="642688" cy="498369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C3"/>
  <sheetViews>
    <sheetView tabSelected="1" topLeftCell="T1" zoomScale="85" zoomScaleNormal="85" workbookViewId="0">
      <selection activeCell="AA2" sqref="AA2:AA3"/>
    </sheetView>
  </sheetViews>
  <sheetFormatPr defaultRowHeight="12.75" x14ac:dyDescent="0.2"/>
  <cols>
    <col min="1" max="32" width="20" style="1" customWidth="1"/>
    <col min="33" max="16384" width="9.140625" style="1"/>
  </cols>
  <sheetData>
    <row r="1" spans="1:81" s="21" customFormat="1" ht="54" customHeight="1" x14ac:dyDescent="0.25">
      <c r="A1" s="2" t="s">
        <v>11</v>
      </c>
      <c r="B1" s="2" t="s">
        <v>12</v>
      </c>
      <c r="C1" s="3" t="s">
        <v>13</v>
      </c>
      <c r="D1" s="3" t="s">
        <v>24</v>
      </c>
      <c r="E1" s="3" t="s">
        <v>55</v>
      </c>
      <c r="F1" s="3" t="s">
        <v>0</v>
      </c>
      <c r="G1" s="3" t="s">
        <v>14</v>
      </c>
      <c r="H1" s="3" t="s">
        <v>56</v>
      </c>
      <c r="I1" s="3" t="s">
        <v>57</v>
      </c>
      <c r="J1" s="4" t="s">
        <v>3</v>
      </c>
      <c r="K1" s="4" t="s">
        <v>2</v>
      </c>
      <c r="L1" s="3" t="s">
        <v>58</v>
      </c>
      <c r="M1" s="5" t="s">
        <v>15</v>
      </c>
      <c r="N1" s="5" t="s">
        <v>1</v>
      </c>
      <c r="O1" s="6" t="s">
        <v>4</v>
      </c>
      <c r="P1" s="7" t="s">
        <v>16</v>
      </c>
      <c r="Q1" s="4" t="s">
        <v>59</v>
      </c>
      <c r="R1" s="4" t="s">
        <v>17</v>
      </c>
      <c r="S1" s="4" t="s">
        <v>60</v>
      </c>
      <c r="T1" s="7" t="s">
        <v>18</v>
      </c>
      <c r="U1" s="5" t="s">
        <v>5</v>
      </c>
      <c r="V1" s="5" t="s">
        <v>6</v>
      </c>
      <c r="W1" s="4" t="s">
        <v>61</v>
      </c>
      <c r="X1" s="4" t="s">
        <v>19</v>
      </c>
      <c r="Y1" s="4" t="s">
        <v>20</v>
      </c>
      <c r="Z1" s="4" t="s">
        <v>21</v>
      </c>
      <c r="AA1" s="7" t="s">
        <v>10</v>
      </c>
      <c r="AB1" s="5" t="s">
        <v>22</v>
      </c>
      <c r="AC1" s="2" t="s">
        <v>23</v>
      </c>
      <c r="AD1" s="8" t="s">
        <v>7</v>
      </c>
      <c r="AE1" s="22" t="s">
        <v>62</v>
      </c>
      <c r="AF1" s="23" t="s">
        <v>63</v>
      </c>
      <c r="AG1" s="24" t="s">
        <v>64</v>
      </c>
      <c r="AH1" s="24" t="s">
        <v>65</v>
      </c>
      <c r="AI1" s="24" t="s">
        <v>66</v>
      </c>
      <c r="AJ1" s="24" t="s">
        <v>67</v>
      </c>
      <c r="AK1" s="25" t="s">
        <v>68</v>
      </c>
      <c r="AL1" s="26" t="s">
        <v>69</v>
      </c>
      <c r="AM1" s="26" t="s">
        <v>70</v>
      </c>
      <c r="AN1" s="26" t="s">
        <v>71</v>
      </c>
      <c r="AO1" s="26" t="s">
        <v>72</v>
      </c>
      <c r="AP1" s="9" t="s">
        <v>28</v>
      </c>
      <c r="AQ1" s="14" t="s">
        <v>29</v>
      </c>
      <c r="AR1" s="27" t="s">
        <v>30</v>
      </c>
      <c r="AS1" s="13" t="s">
        <v>27</v>
      </c>
      <c r="AT1" s="9" t="s">
        <v>25</v>
      </c>
      <c r="AU1" s="10" t="s">
        <v>73</v>
      </c>
      <c r="AV1" s="11" t="s">
        <v>74</v>
      </c>
      <c r="AW1" s="12" t="s">
        <v>26</v>
      </c>
      <c r="AX1" s="28" t="s">
        <v>75</v>
      </c>
      <c r="AY1" s="29" t="s">
        <v>76</v>
      </c>
      <c r="AZ1" s="15" t="s">
        <v>77</v>
      </c>
      <c r="BA1" s="16" t="s">
        <v>39</v>
      </c>
      <c r="BB1" s="15" t="s">
        <v>40</v>
      </c>
      <c r="BC1" s="16" t="s">
        <v>41</v>
      </c>
      <c r="BD1" s="15" t="s">
        <v>42</v>
      </c>
      <c r="BE1" s="16" t="s">
        <v>43</v>
      </c>
      <c r="BF1" s="15" t="s">
        <v>44</v>
      </c>
      <c r="BG1" s="18" t="s">
        <v>36</v>
      </c>
      <c r="BH1" s="16" t="s">
        <v>37</v>
      </c>
      <c r="BI1" s="15" t="s">
        <v>38</v>
      </c>
      <c r="BJ1" s="18" t="s">
        <v>45</v>
      </c>
      <c r="BK1" s="16" t="s">
        <v>46</v>
      </c>
      <c r="BL1" s="15" t="s">
        <v>47</v>
      </c>
      <c r="BM1" s="18" t="s">
        <v>48</v>
      </c>
      <c r="BN1" s="16" t="s">
        <v>49</v>
      </c>
      <c r="BO1" s="15" t="s">
        <v>50</v>
      </c>
      <c r="BP1" s="15" t="s">
        <v>51</v>
      </c>
      <c r="BQ1" s="19" t="s">
        <v>78</v>
      </c>
      <c r="BR1" s="30" t="s">
        <v>52</v>
      </c>
      <c r="BS1" s="31" t="s">
        <v>79</v>
      </c>
      <c r="BT1" s="19" t="s">
        <v>80</v>
      </c>
      <c r="BU1" s="20" t="s">
        <v>53</v>
      </c>
      <c r="BV1" s="32" t="s">
        <v>81</v>
      </c>
      <c r="BW1" s="33" t="s">
        <v>82</v>
      </c>
      <c r="BX1" s="33" t="s">
        <v>83</v>
      </c>
      <c r="BY1" s="2" t="s">
        <v>31</v>
      </c>
      <c r="BZ1" s="15" t="s">
        <v>32</v>
      </c>
      <c r="CA1" s="2" t="s">
        <v>33</v>
      </c>
      <c r="CB1" s="16" t="s">
        <v>34</v>
      </c>
      <c r="CC1" s="17" t="s">
        <v>35</v>
      </c>
    </row>
    <row r="2" spans="1:81" s="59" customFormat="1" ht="75" customHeight="1" x14ac:dyDescent="0.25">
      <c r="A2" s="34">
        <v>1</v>
      </c>
      <c r="B2" s="34"/>
      <c r="C2" s="35" t="s">
        <v>84</v>
      </c>
      <c r="D2" s="34" t="s">
        <v>85</v>
      </c>
      <c r="E2" s="34" t="s">
        <v>86</v>
      </c>
      <c r="F2" s="34" t="s">
        <v>87</v>
      </c>
      <c r="G2" s="36" t="s">
        <v>88</v>
      </c>
      <c r="H2" s="37" t="s">
        <v>89</v>
      </c>
      <c r="I2" s="37">
        <v>1010763743</v>
      </c>
      <c r="J2" s="34" t="s">
        <v>90</v>
      </c>
      <c r="K2" s="34"/>
      <c r="L2" s="35" t="s">
        <v>91</v>
      </c>
      <c r="M2" s="38" t="s">
        <v>92</v>
      </c>
      <c r="N2" s="38" t="s">
        <v>93</v>
      </c>
      <c r="O2" s="34" t="s">
        <v>94</v>
      </c>
      <c r="P2" s="34" t="s">
        <v>95</v>
      </c>
      <c r="Q2" s="39"/>
      <c r="R2" s="34" t="s">
        <v>96</v>
      </c>
      <c r="S2" s="34"/>
      <c r="T2" s="40" t="s">
        <v>96</v>
      </c>
      <c r="U2" s="38" t="s">
        <v>96</v>
      </c>
      <c r="V2" s="34" t="s">
        <v>97</v>
      </c>
      <c r="W2" s="34"/>
      <c r="X2" s="34" t="s">
        <v>98</v>
      </c>
      <c r="Y2" s="39" t="s">
        <v>99</v>
      </c>
      <c r="Z2" s="34"/>
      <c r="AA2" s="40" t="s">
        <v>112</v>
      </c>
      <c r="AB2" s="34" t="s">
        <v>9</v>
      </c>
      <c r="AC2" s="34" t="s">
        <v>54</v>
      </c>
      <c r="AD2" s="34" t="s">
        <v>8</v>
      </c>
      <c r="AE2" s="41">
        <v>44</v>
      </c>
      <c r="AF2" s="41">
        <v>63.8</v>
      </c>
      <c r="AG2" s="42">
        <v>35</v>
      </c>
      <c r="AH2" s="42">
        <v>30</v>
      </c>
      <c r="AI2" s="42">
        <v>13.2</v>
      </c>
      <c r="AJ2" s="42"/>
      <c r="AK2" s="40">
        <f>AF2*0.454</f>
        <v>28.965199999999999</v>
      </c>
      <c r="AL2" s="43">
        <f t="shared" ref="AL2:AO3" si="0">AG2*2.54</f>
        <v>88.9</v>
      </c>
      <c r="AM2" s="43">
        <f t="shared" si="0"/>
        <v>76.2</v>
      </c>
      <c r="AN2" s="43">
        <f t="shared" si="0"/>
        <v>33.527999999999999</v>
      </c>
      <c r="AO2" s="43">
        <f t="shared" si="0"/>
        <v>0</v>
      </c>
      <c r="AP2" s="44">
        <v>1</v>
      </c>
      <c r="AQ2" s="45">
        <f>IF(AJ2="",AL2*AM2*AN2/1000000,AL2*AM2*(AN2/2+AO2/2)/1000000)</f>
        <v>0.22712470704000001</v>
      </c>
      <c r="AR2" s="46">
        <v>275</v>
      </c>
      <c r="AS2" s="47">
        <f>MAX(ROUNDUP(AG2,0),ROUNDUP(AH2,0),ROUNDUP(AI2,0))+((MIN(ROUNDUP(AG2,0),ROUNDUP(AH2,0),ROUNDUP(AI2,0))+MEDIAN(ROUNDUP(AG2,0),ROUNDUP(AH2,0),ROUNDUP(AI2,0))))*2</f>
        <v>123</v>
      </c>
      <c r="AT2" s="46">
        <v>300</v>
      </c>
      <c r="AU2" s="48">
        <v>1.5</v>
      </c>
      <c r="AV2" s="49">
        <v>80.5</v>
      </c>
      <c r="AW2" s="50">
        <v>80.5</v>
      </c>
      <c r="AX2" s="51">
        <v>1200</v>
      </c>
      <c r="AY2" s="52">
        <v>800</v>
      </c>
      <c r="AZ2" s="53">
        <f>IF(ISERROR(AX2/AY2),"",AX2/AY2)</f>
        <v>1.5</v>
      </c>
      <c r="BA2" s="54">
        <v>7.0000000000000007E-2</v>
      </c>
      <c r="BB2" s="53">
        <f>IF(ISERROR(BS2*BA2),"",BS2*BA2)</f>
        <v>8.5393000000000008</v>
      </c>
      <c r="BC2" s="54">
        <v>0</v>
      </c>
      <c r="BD2" s="53">
        <f>IF(ISERROR(BS2*BC2),"",BS2*BC2)</f>
        <v>0</v>
      </c>
      <c r="BE2" s="54">
        <v>0.01</v>
      </c>
      <c r="BF2" s="53">
        <f>IF(ISERROR(BS2*BE2),"",BS2*BE2)</f>
        <v>1.2199</v>
      </c>
      <c r="BG2" s="55" t="s">
        <v>100</v>
      </c>
      <c r="BH2" s="54">
        <v>0.01</v>
      </c>
      <c r="BI2" s="53">
        <f>IF(ISERROR(BS2*BH2),"",BS2*BH2)</f>
        <v>1.2199</v>
      </c>
      <c r="BJ2" s="55"/>
      <c r="BK2" s="54"/>
      <c r="BL2" s="53">
        <f>IF(ISERROR(BS2*BK2),"",BS2*BK2)</f>
        <v>0</v>
      </c>
      <c r="BM2" s="55"/>
      <c r="BN2" s="54"/>
      <c r="BO2" s="53">
        <f>IF(ISERROR(BS2*BN2),"",BS2*BN2)</f>
        <v>0</v>
      </c>
      <c r="BP2" s="53">
        <f>IF(ISERROR(BB2+BD2+BF2+BI2+BL2+BO2),"",BB2+BD2+BF2+BI2+BL2+BO2)</f>
        <v>10.979099999999999</v>
      </c>
      <c r="BQ2" s="53">
        <v>99.08</v>
      </c>
      <c r="BR2" s="56">
        <v>0.18781</v>
      </c>
      <c r="BS2" s="53">
        <v>121.99</v>
      </c>
      <c r="BT2" s="53">
        <f>IF(BU2="","",BU2*(1-BV2))</f>
        <v>165.54526999999999</v>
      </c>
      <c r="BU2" s="50">
        <v>349.99</v>
      </c>
      <c r="BV2" s="54">
        <v>0.52700000000000002</v>
      </c>
      <c r="BW2" s="50"/>
      <c r="BX2" s="55">
        <v>1.01</v>
      </c>
      <c r="BY2" s="57">
        <v>3500</v>
      </c>
      <c r="BZ2" s="53">
        <f>IF(ISERROR(BY2/AR2),"",BY2/AR2)</f>
        <v>12.727272727272727</v>
      </c>
      <c r="CA2" s="34" t="s">
        <v>101</v>
      </c>
      <c r="CB2" s="58">
        <v>0.35</v>
      </c>
      <c r="CC2" s="53">
        <f>IF(ISERROR(AV2*CB2),"",AV2*CB2)</f>
        <v>28.174999999999997</v>
      </c>
    </row>
    <row r="3" spans="1:81" s="59" customFormat="1" ht="75" customHeight="1" x14ac:dyDescent="0.25">
      <c r="A3" s="34">
        <v>2</v>
      </c>
      <c r="B3" s="34"/>
      <c r="C3" s="34" t="s">
        <v>102</v>
      </c>
      <c r="D3" s="34" t="s">
        <v>85</v>
      </c>
      <c r="E3" s="34" t="s">
        <v>86</v>
      </c>
      <c r="F3" s="34" t="s">
        <v>103</v>
      </c>
      <c r="G3" s="36" t="s">
        <v>104</v>
      </c>
      <c r="H3" s="37" t="s">
        <v>105</v>
      </c>
      <c r="I3" s="37">
        <v>1010764716</v>
      </c>
      <c r="J3" s="34" t="s">
        <v>90</v>
      </c>
      <c r="K3" s="34"/>
      <c r="L3" s="35" t="s">
        <v>91</v>
      </c>
      <c r="M3" s="34" t="s">
        <v>106</v>
      </c>
      <c r="N3" s="34" t="s">
        <v>107</v>
      </c>
      <c r="O3" s="34" t="s">
        <v>108</v>
      </c>
      <c r="P3" s="34" t="s">
        <v>109</v>
      </c>
      <c r="Q3" s="34"/>
      <c r="R3" s="34" t="s">
        <v>96</v>
      </c>
      <c r="S3" s="34"/>
      <c r="T3" s="40" t="s">
        <v>96</v>
      </c>
      <c r="U3" s="34" t="s">
        <v>96</v>
      </c>
      <c r="V3" s="34" t="s">
        <v>110</v>
      </c>
      <c r="W3" s="34"/>
      <c r="X3" s="34" t="s">
        <v>98</v>
      </c>
      <c r="Y3" s="39" t="s">
        <v>99</v>
      </c>
      <c r="Z3" s="34"/>
      <c r="AA3" s="40" t="s">
        <v>112</v>
      </c>
      <c r="AB3" s="34" t="s">
        <v>9</v>
      </c>
      <c r="AC3" s="34" t="s">
        <v>54</v>
      </c>
      <c r="AD3" s="34" t="s">
        <v>8</v>
      </c>
      <c r="AE3" s="41">
        <v>24.2</v>
      </c>
      <c r="AF3" s="41">
        <v>37.4</v>
      </c>
      <c r="AG3" s="42">
        <v>27</v>
      </c>
      <c r="AH3" s="42">
        <v>19</v>
      </c>
      <c r="AI3" s="42">
        <v>14</v>
      </c>
      <c r="AJ3" s="42"/>
      <c r="AK3" s="40">
        <f>AF3*0.454</f>
        <v>16.979600000000001</v>
      </c>
      <c r="AL3" s="43">
        <f t="shared" si="0"/>
        <v>68.58</v>
      </c>
      <c r="AM3" s="43">
        <f t="shared" si="0"/>
        <v>48.26</v>
      </c>
      <c r="AN3" s="43">
        <f t="shared" si="0"/>
        <v>35.56</v>
      </c>
      <c r="AO3" s="43">
        <f t="shared" si="0"/>
        <v>0</v>
      </c>
      <c r="AP3" s="46">
        <v>1</v>
      </c>
      <c r="AQ3" s="45">
        <f>IF(AJ3="",AL3*AM3*AN3/1000000,AL3*AM3*(AN3/2+AO3/2)/1000000)</f>
        <v>0.11769189364799999</v>
      </c>
      <c r="AR3" s="46">
        <v>560</v>
      </c>
      <c r="AS3" s="47">
        <f>MAX(ROUNDUP(AG3,0),ROUNDUP(AH3,0),ROUNDUP(AI3,0))+((MIN(ROUNDUP(AG3,0),ROUNDUP(AH3,0),ROUNDUP(AI3,0))+MEDIAN(ROUNDUP(AG3,0),ROUNDUP(AH3,0),ROUNDUP(AI3,0))))*2</f>
        <v>93</v>
      </c>
      <c r="AT3" s="46">
        <v>300</v>
      </c>
      <c r="AU3" s="48">
        <v>0.7</v>
      </c>
      <c r="AV3" s="51">
        <v>32</v>
      </c>
      <c r="AW3" s="55">
        <v>32</v>
      </c>
      <c r="AX3" s="51">
        <v>1200</v>
      </c>
      <c r="AY3" s="52">
        <v>800</v>
      </c>
      <c r="AZ3" s="53">
        <f>IF(ISERROR(AX3/AY3),"",AX3/AY3)</f>
        <v>1.5</v>
      </c>
      <c r="BA3" s="54">
        <v>7.0000000000000007E-2</v>
      </c>
      <c r="BB3" s="53">
        <f>IF(ISERROR(BS3*BA3),"",BS3*BA3)</f>
        <v>3.9186000000000001</v>
      </c>
      <c r="BC3" s="54">
        <v>0</v>
      </c>
      <c r="BD3" s="53">
        <f>IF(ISERROR(BS3*BC3),"",BS3*BC3)</f>
        <v>0</v>
      </c>
      <c r="BE3" s="54">
        <v>0.01</v>
      </c>
      <c r="BF3" s="53">
        <f>IF(ISERROR(BS3*BE3),"",BS3*BE3)</f>
        <v>0.55979999999999996</v>
      </c>
      <c r="BG3" s="55" t="s">
        <v>100</v>
      </c>
      <c r="BH3" s="54">
        <v>0.01</v>
      </c>
      <c r="BI3" s="53">
        <f>IF(ISERROR(BS3*BH3),"",BS3*BH3)</f>
        <v>0.55979999999999996</v>
      </c>
      <c r="BJ3" s="55"/>
      <c r="BK3" s="54"/>
      <c r="BL3" s="53">
        <f>IF(ISERROR(BS3*BK3),"",BS3*BK3)</f>
        <v>0</v>
      </c>
      <c r="BM3" s="55"/>
      <c r="BN3" s="54"/>
      <c r="BO3" s="53">
        <f>IF(ISERROR(BS3*BN3),"",BS3*BN3)</f>
        <v>0</v>
      </c>
      <c r="BP3" s="53">
        <f>IF(ISERROR(BB3+BD3+BF3+BI3+BL3+BO3),"",BB3+BD3+BF3+BI3+BL3+BO3)</f>
        <v>5.0381999999999998</v>
      </c>
      <c r="BQ3" s="53">
        <v>41.34</v>
      </c>
      <c r="BR3" s="56">
        <v>0.26158999999999999</v>
      </c>
      <c r="BS3" s="53">
        <v>55.98</v>
      </c>
      <c r="BT3" s="53">
        <f>IF(BU3="","",BU3*(1-BV3))</f>
        <v>74.734950000000012</v>
      </c>
      <c r="BU3" s="55">
        <v>147.99</v>
      </c>
      <c r="BV3" s="54">
        <v>0.495</v>
      </c>
      <c r="BW3" s="55"/>
      <c r="BX3" s="55">
        <v>1.01</v>
      </c>
      <c r="BY3" s="34">
        <v>3500</v>
      </c>
      <c r="BZ3" s="53">
        <f>IF(ISERROR(BY3/AR3),"",BY3/AR3)</f>
        <v>6.25</v>
      </c>
      <c r="CA3" s="34" t="s">
        <v>111</v>
      </c>
      <c r="CB3" s="54">
        <v>0.35</v>
      </c>
      <c r="CC3" s="53">
        <f>IF(ISERROR(AV3*CB3),"",AV3*CB3)</f>
        <v>11.2</v>
      </c>
    </row>
  </sheetData>
  <phoneticPr fontId="3" type="noConversion"/>
  <dataValidations count="1">
    <dataValidation type="list" allowBlank="1" showInputMessage="1" showErrorMessage="1" sqref="W2">
      <formula1>$I$1:$K$1</formula1>
      <formula2>0</formula2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cp:lastPrinted>2026-05-05T01:30:02Z</cp:lastPrinted>
  <dcterms:created xsi:type="dcterms:W3CDTF">2026-05-05T01:30:06Z</dcterms:created>
  <dcterms:modified xsi:type="dcterms:W3CDTF">2026-05-24T15:12:10Z</dcterms:modified>
</cp:coreProperties>
</file>