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19200" windowHeight="8085" tabRatio="592"/>
  </bookViews>
  <sheets>
    <sheet name="Amazon" sheetId="12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9" i="12" l="1"/>
  <c r="AT9" i="12"/>
  <c r="AO9" i="12"/>
  <c r="AM9" i="12"/>
  <c r="AE9" i="12"/>
  <c r="AC9" i="12"/>
  <c r="AB9" i="12"/>
  <c r="AW8" i="12"/>
  <c r="AT8" i="12"/>
  <c r="AO8" i="12"/>
  <c r="AM8" i="12"/>
  <c r="AE8" i="12"/>
  <c r="AC8" i="12"/>
  <c r="AB8" i="12"/>
  <c r="AW7" i="12"/>
  <c r="AT7" i="12"/>
  <c r="AO7" i="12"/>
  <c r="AM7" i="12"/>
  <c r="AE7" i="12"/>
  <c r="AC7" i="12"/>
  <c r="AB7" i="12"/>
  <c r="AW6" i="12"/>
  <c r="AT6" i="12"/>
  <c r="AO6" i="12"/>
  <c r="AM6" i="12"/>
  <c r="AE6" i="12"/>
  <c r="AC6" i="12"/>
  <c r="AB6" i="12"/>
  <c r="AW5" i="12"/>
  <c r="AT5" i="12"/>
  <c r="AO5" i="12"/>
  <c r="AM5" i="12"/>
  <c r="AE5" i="12"/>
  <c r="AC5" i="12"/>
  <c r="AB5" i="12"/>
  <c r="AW4" i="12"/>
  <c r="AT4" i="12"/>
  <c r="AO4" i="12"/>
  <c r="AM4" i="12"/>
  <c r="AE4" i="12"/>
  <c r="AC4" i="12"/>
  <c r="AB4" i="12"/>
  <c r="AH5" i="12" l="1"/>
  <c r="AI5" i="12" s="1"/>
  <c r="AU5" i="12" s="1"/>
  <c r="AV5" i="12" s="1"/>
  <c r="AH9" i="12"/>
  <c r="AI9" i="12" s="1"/>
  <c r="AU9" i="12" s="1"/>
  <c r="AV9" i="12" s="1"/>
  <c r="AH4" i="12"/>
  <c r="AI4" i="12" s="1"/>
  <c r="AU4" i="12" s="1"/>
  <c r="AV4" i="12" s="1"/>
  <c r="AH8" i="12"/>
  <c r="AI8" i="12" s="1"/>
  <c r="AU8" i="12" s="1"/>
  <c r="AV8" i="12" s="1"/>
  <c r="AH6" i="12"/>
  <c r="AI6" i="12" s="1"/>
  <c r="AU6" i="12" s="1"/>
  <c r="AV6" i="12" s="1"/>
  <c r="AH7" i="12"/>
  <c r="AI7" i="12" s="1"/>
  <c r="AU7" i="12" s="1"/>
  <c r="AV7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3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3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3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3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3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3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3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<sst xmlns="http://schemas.openxmlformats.org/spreadsheetml/2006/main" count="146" uniqueCount="83">
  <si>
    <t>Nocturne</t>
  </si>
  <si>
    <t>Brand</t>
  </si>
  <si>
    <t>Madison Park</t>
  </si>
  <si>
    <t>Licensor</t>
  </si>
  <si>
    <t>COMFORTER (SET)</t>
  </si>
  <si>
    <t>30 characters</t>
  </si>
  <si>
    <t>Copy Formula Cost to here if no given value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</si>
  <si>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</si>
  <si>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</si>
  <si>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</si>
  <si>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</si>
  <si>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</si>
  <si>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</si>
  <si>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</si>
  <si>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</si>
  <si>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</si>
  <si>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</si>
  <si>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</si>
  <si>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</si>
  <si>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</si>
  <si>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</si>
  <si>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</si>
  <si>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</si>
  <si>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</si>
  <si>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</si>
  <si>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</si>
  <si>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</si>
  <si>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</si>
  <si>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</si>
  <si>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</si>
  <si>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</si>
  <si>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</si>
  <si>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</si>
  <si>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</si>
  <si>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</si>
  <si>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</si>
  <si>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</si>
  <si>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</si>
  <si>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</si>
  <si>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</si>
  <si>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</si>
  <si>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</si>
  <si>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</si>
  <si>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</si>
  <si>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</si>
  <si>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</si>
  <si>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</si>
  <si>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</si>
  <si>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</si>
  <si>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</si>
  <si>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</si>
  <si>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</si>
  <si>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</si>
  <si>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</si>
  <si>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</si>
  <si>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</si>
  <si>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</si>
  <si>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</si>
  <si>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</si>
  <si>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</si>
  <si>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</si>
  <si>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</si>
  <si>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</si>
  <si>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</si>
  <si>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Face: 100%polyester Back: 100%polyester</t>
  </si>
  <si>
    <t>Mocha</t>
  </si>
  <si>
    <t>Set</t>
  </si>
  <si>
    <t>Compressed/Knocked Down</t>
  </si>
  <si>
    <t>9404.40.9022</t>
  </si>
  <si>
    <t>Green</t>
  </si>
  <si>
    <t>100% polyester jacquard 7 Piece Comforter Set</t>
  </si>
  <si>
    <t>7 Piece  Comforter Set</t>
  </si>
  <si>
    <t>Comforter/Sham: 100%polyester velvet jacquard face and 85gsm microfiber back.
Comforter Fill: 270gsm polyester fill. 
Dec Pillow: 100%polyester cover, poly fill.                                        Bedskirt: 100%polyester</t>
  </si>
  <si>
    <t>Queen
1 Comforter 90"W x 90"L
2 Standard Shams 20"W x 26"L(2)
1 Bedskirt 60"W x 80"L + 15"D
1 Decorative Pillow 18"W x 18"L
1 Decorative Pillow 16"W x 16"L
1 Decorative Pillow 12"W x 18"L</t>
  </si>
  <si>
    <t>King
1 Comforter 104"W x 92"L
2 King Shams 20"W x 36"L(2)
1 Bedskirt 78"W x 80"L + 15"D
1 Decorative Pillow 18"W x 18"L
1 Decorative Pillow 16"W x 16"L
1 Decorative Pillow 12"W x 18"L</t>
  </si>
  <si>
    <t>Cal King
1 Comforter 104"W x 98"L
2 King Shams 20"W x 36"L(2)
1 Bedskirt 72"W x 84"L + 15"D
1 Decorative Pillow 18"W x 18"L
1 Decorative Pillow 16"W x 16"L
1 Decorative Pillow 12"W x 18"L</t>
  </si>
  <si>
    <t>100% polyester microfiber velvet jacquard 7 Piece Comforter Set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</si>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</sst>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9" formatCode="&quot;$&quot;#,##0.00"/>
    <numFmt numFmtId="184" formatCode="[$¥-478]#,##0.00"/>
    <numFmt numFmtId="185" formatCode="0.0"/>
    <numFmt numFmtId="186" formatCode="0.000"/>
  </numFmts>
  <fonts count="15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76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5">
      <alignment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right"/>
    </xf>
    <xf numFmtId="0" fontId="4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13" fillId="0" borderId="0" xfId="2" applyAlignment="1">
      <alignment horizontal="center" wrapText="1"/>
    </xf>
    <xf numFmtId="0" fontId="13" fillId="0" borderId="0" xfId="2" applyAlignment="1">
      <alignment wrapText="1"/>
    </xf>
    <xf numFmtId="184" fontId="13" fillId="0" borderId="0" xfId="2" applyNumberFormat="1" applyAlignment="1">
      <alignment wrapText="1"/>
    </xf>
    <xf numFmtId="2" fontId="13" fillId="0" borderId="0" xfId="2" applyNumberFormat="1" applyAlignment="1">
      <alignment wrapText="1"/>
    </xf>
    <xf numFmtId="179" fontId="13" fillId="0" borderId="0" xfId="2" applyNumberFormat="1" applyAlignment="1">
      <alignment wrapText="1"/>
    </xf>
    <xf numFmtId="185" fontId="13" fillId="0" borderId="0" xfId="2" applyNumberFormat="1" applyAlignment="1">
      <alignment wrapText="1"/>
    </xf>
    <xf numFmtId="1" fontId="13" fillId="0" borderId="0" xfId="2" applyNumberFormat="1" applyAlignment="1">
      <alignment wrapText="1"/>
    </xf>
    <xf numFmtId="186" fontId="13" fillId="0" borderId="0" xfId="2" applyNumberFormat="1" applyAlignment="1">
      <alignment wrapText="1"/>
    </xf>
    <xf numFmtId="10" fontId="13" fillId="0" borderId="0" xfId="2" applyNumberFormat="1" applyAlignment="1">
      <alignment wrapText="1"/>
    </xf>
    <xf numFmtId="0" fontId="13" fillId="0" borderId="0" xfId="2" applyAlignment="1">
      <alignment horizontal="center"/>
    </xf>
    <xf numFmtId="0" fontId="13" fillId="0" borderId="0" xfId="2"/>
    <xf numFmtId="0" fontId="9" fillId="0" borderId="0" xfId="2" applyFont="1"/>
    <xf numFmtId="0" fontId="9" fillId="0" borderId="0" xfId="2" applyFont="1" applyAlignment="1">
      <alignment wrapText="1"/>
    </xf>
    <xf numFmtId="0" fontId="10" fillId="0" borderId="0" xfId="2" applyFont="1"/>
    <xf numFmtId="179" fontId="13" fillId="0" borderId="0" xfId="2" applyNumberFormat="1"/>
    <xf numFmtId="0" fontId="7" fillId="0" borderId="1" xfId="2" applyFont="1" applyBorder="1" applyAlignment="1">
      <alignment horizontal="center" wrapText="1"/>
    </xf>
    <xf numFmtId="0" fontId="7" fillId="8" borderId="1" xfId="2" applyFont="1" applyFill="1" applyBorder="1" applyAlignment="1">
      <alignment horizontal="center" wrapText="1"/>
    </xf>
    <xf numFmtId="0" fontId="8" fillId="8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2" fontId="7" fillId="5" borderId="1" xfId="2" applyNumberFormat="1" applyFont="1" applyFill="1" applyBorder="1" applyAlignment="1">
      <alignment horizontal="center" wrapText="1"/>
    </xf>
    <xf numFmtId="179" fontId="11" fillId="5" borderId="1" xfId="3" applyNumberFormat="1" applyFont="1" applyFill="1" applyBorder="1" applyAlignment="1">
      <alignment wrapText="1"/>
    </xf>
    <xf numFmtId="179" fontId="7" fillId="9" borderId="2" xfId="2" applyNumberFormat="1" applyFont="1" applyFill="1" applyBorder="1" applyAlignment="1">
      <alignment horizontal="center" wrapText="1"/>
    </xf>
    <xf numFmtId="179" fontId="7" fillId="5" borderId="1" xfId="2" applyNumberFormat="1" applyFont="1" applyFill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185" fontId="7" fillId="0" borderId="1" xfId="2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186" fontId="11" fillId="0" borderId="1" xfId="3" applyNumberFormat="1" applyFont="1" applyBorder="1" applyAlignment="1">
      <alignment wrapText="1"/>
    </xf>
    <xf numFmtId="1" fontId="11" fillId="0" borderId="1" xfId="3" applyNumberFormat="1" applyFont="1" applyBorder="1" applyAlignment="1">
      <alignment wrapText="1"/>
    </xf>
    <xf numFmtId="179" fontId="11" fillId="0" borderId="1" xfId="3" applyNumberFormat="1" applyFont="1" applyBorder="1" applyAlignment="1">
      <alignment wrapText="1"/>
    </xf>
    <xf numFmtId="10" fontId="7" fillId="0" borderId="1" xfId="2" applyNumberFormat="1" applyFont="1" applyBorder="1" applyAlignment="1">
      <alignment horizontal="center" wrapText="1"/>
    </xf>
    <xf numFmtId="179" fontId="11" fillId="4" borderId="1" xfId="3" applyNumberFormat="1" applyFont="1" applyFill="1" applyBorder="1" applyAlignment="1">
      <alignment wrapText="1"/>
    </xf>
    <xf numFmtId="10" fontId="11" fillId="4" borderId="1" xfId="3" applyNumberFormat="1" applyFont="1" applyFill="1" applyBorder="1" applyAlignment="1">
      <alignment wrapText="1"/>
    </xf>
    <xf numFmtId="179" fontId="7" fillId="4" borderId="1" xfId="2" applyNumberFormat="1" applyFont="1" applyFill="1" applyBorder="1" applyAlignment="1">
      <alignment horizontal="center" wrapText="1"/>
    </xf>
    <xf numFmtId="10" fontId="7" fillId="4" borderId="1" xfId="2" applyNumberFormat="1" applyFont="1" applyFill="1" applyBorder="1" applyAlignment="1">
      <alignment horizontal="center" wrapText="1"/>
    </xf>
    <xf numFmtId="0" fontId="13" fillId="0" borderId="1" xfId="2" applyBorder="1" applyAlignment="1">
      <alignment horizontal="center" wrapText="1"/>
    </xf>
    <xf numFmtId="0" fontId="12" fillId="3" borderId="1" xfId="2" applyFont="1" applyFill="1" applyBorder="1" applyAlignment="1">
      <alignment wrapText="1"/>
    </xf>
    <xf numFmtId="0" fontId="13" fillId="0" borderId="1" xfId="2" applyBorder="1" applyAlignment="1">
      <alignment wrapText="1"/>
    </xf>
    <xf numFmtId="0" fontId="0" fillId="0" borderId="1" xfId="2" applyFont="1" applyBorder="1" applyAlignment="1">
      <alignment wrapText="1"/>
    </xf>
    <xf numFmtId="0" fontId="13" fillId="0" borderId="1" xfId="2" applyBorder="1" applyAlignment="1">
      <alignment vertical="top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84" fontId="13" fillId="0" borderId="1" xfId="2" applyNumberFormat="1" applyBorder="1" applyAlignment="1">
      <alignment wrapText="1"/>
    </xf>
    <xf numFmtId="2" fontId="13" fillId="0" borderId="1" xfId="2" applyNumberFormat="1" applyBorder="1" applyAlignment="1">
      <alignment wrapText="1"/>
    </xf>
    <xf numFmtId="179" fontId="0" fillId="10" borderId="1" xfId="1" applyNumberFormat="1" applyFont="1" applyFill="1" applyBorder="1" applyAlignment="1">
      <alignment wrapText="1"/>
    </xf>
    <xf numFmtId="179" fontId="13" fillId="0" borderId="2" xfId="2" applyNumberFormat="1" applyBorder="1" applyAlignment="1">
      <alignment wrapText="1"/>
    </xf>
    <xf numFmtId="179" fontId="13" fillId="0" borderId="1" xfId="2" applyNumberFormat="1" applyBorder="1" applyAlignment="1">
      <alignment wrapText="1"/>
    </xf>
    <xf numFmtId="185" fontId="13" fillId="0" borderId="1" xfId="2" applyNumberFormat="1" applyBorder="1" applyAlignment="1">
      <alignment wrapText="1"/>
    </xf>
    <xf numFmtId="1" fontId="13" fillId="0" borderId="1" xfId="2" applyNumberFormat="1" applyBorder="1" applyAlignment="1">
      <alignment wrapText="1"/>
    </xf>
    <xf numFmtId="186" fontId="13" fillId="10" borderId="1" xfId="2" applyNumberFormat="1" applyFill="1" applyBorder="1" applyAlignment="1">
      <alignment wrapText="1"/>
    </xf>
    <xf numFmtId="1" fontId="13" fillId="10" borderId="1" xfId="2" applyNumberFormat="1" applyFill="1" applyBorder="1" applyAlignment="1">
      <alignment wrapText="1"/>
    </xf>
    <xf numFmtId="179" fontId="13" fillId="10" borderId="1" xfId="2" applyNumberFormat="1" applyFill="1" applyBorder="1" applyAlignment="1">
      <alignment wrapText="1"/>
    </xf>
    <xf numFmtId="10" fontId="13" fillId="0" borderId="1" xfId="2" applyNumberFormat="1" applyBorder="1" applyAlignment="1">
      <alignment wrapText="1"/>
    </xf>
    <xf numFmtId="10" fontId="0" fillId="10" borderId="1" xfId="6" applyNumberFormat="1" applyFont="1" applyFill="1" applyBorder="1" applyAlignment="1">
      <alignment wrapText="1"/>
    </xf>
    <xf numFmtId="0" fontId="13" fillId="0" borderId="4" xfId="2" applyBorder="1" applyAlignment="1">
      <alignment horizontal="center" wrapText="1"/>
    </xf>
    <xf numFmtId="0" fontId="13" fillId="0" borderId="5" xfId="2" applyBorder="1" applyAlignment="1">
      <alignment horizontal="center" wrapText="1"/>
    </xf>
    <xf numFmtId="0" fontId="13" fillId="0" borderId="6" xfId="2" applyBorder="1" applyAlignment="1">
      <alignment horizontal="center" wrapText="1"/>
    </xf>
    <xf numFmtId="0" fontId="7" fillId="5" borderId="4" xfId="2" applyFont="1" applyFill="1" applyBorder="1" applyAlignment="1">
      <alignment horizontal="center" wrapText="1"/>
    </xf>
    <xf numFmtId="0" fontId="7" fillId="6" borderId="4" xfId="2" applyFont="1" applyFill="1" applyBorder="1" applyAlignment="1">
      <alignment horizontal="center" wrapText="1"/>
    </xf>
    <xf numFmtId="0" fontId="7" fillId="6" borderId="3" xfId="2" applyFont="1" applyFill="1" applyBorder="1" applyAlignment="1">
      <alignment horizontal="center" wrapText="1"/>
    </xf>
    <xf numFmtId="0" fontId="7" fillId="7" borderId="4" xfId="2" applyFont="1" applyFill="1" applyBorder="1" applyAlignment="1">
      <alignment horizontal="center" wrapText="1"/>
    </xf>
    <xf numFmtId="0" fontId="7" fillId="4" borderId="4" xfId="2" applyFont="1" applyFill="1" applyBorder="1" applyAlignment="1">
      <alignment horizontal="center" wrapText="1"/>
    </xf>
  </cellXfs>
  <cellStyles count="9">
    <cellStyle name="Currency 2" xfId="1"/>
    <cellStyle name="Normal 2" xfId="2"/>
    <cellStyle name="Normal 2 18 2" xfId="3"/>
    <cellStyle name="Normal 3" xfId="4"/>
    <cellStyle name="Normal 53" xfId="5"/>
    <cellStyle name="Percent 2" xfId="6"/>
    <cellStyle name="Style 1" xfId="7"/>
    <cellStyle name="常规" xfId="0" builtinId="0"/>
    <cellStyle name="样式 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306070</xdr:colOff>
      <xdr:row>4</xdr:row>
      <xdr:rowOff>1270</xdr:rowOff>
    </xdr:from>
    <xdr:to>
      <xdr:col>1</xdr:col>
      <xdr:colOff>1604010</xdr:colOff>
      <xdr:row>5</xdr:row>
      <xdr:rowOff>184150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825" y="2466340"/>
          <a:ext cx="1297940" cy="147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279400</xdr:colOff>
      <xdr:row>6</xdr:row>
      <xdr:rowOff>959485</xdr:rowOff>
    </xdr:from>
    <xdr:to>
      <xdr:col>1</xdr:col>
      <xdr:colOff>1473835</xdr:colOff>
      <xdr:row>7</xdr:row>
      <xdr:rowOff>1041400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155" y="6002655"/>
          <a:ext cx="1194435" cy="1370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493520" y="7937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Z9"/>
  <sheetViews>
    <sheetView tabSelected="1" topLeftCell="M1" zoomScaleNormal="100" workbookViewId="0">
      <selection activeCell="Q4" sqref="Q4:T9"/>
    </sheetView>
  </sheetViews>
  <sheetFormatPr defaultColWidth="9.140625" defaultRowHeight="15"/>
  <cols>
    <col min="1" max="1" width="15.5703125" style="9" customWidth="1"/>
    <col min="2" max="2" width="26.4257812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13" style="10" customWidth="1"/>
    <col min="15" max="15" width="11.42578125" style="10" customWidth="1"/>
    <col min="16" max="16" width="8.85546875" style="10" customWidth="1"/>
    <col min="17" max="17" width="12.710937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8.8554687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2" width="10.85546875" style="13" customWidth="1"/>
    <col min="43" max="43" width="9.5703125" style="10" customWidth="1"/>
    <col min="44" max="44" width="9.5703125" style="17" customWidth="1"/>
    <col min="45" max="45" width="10" style="13" customWidth="1"/>
    <col min="46" max="46" width="10.7109375" style="13" customWidth="1"/>
    <col min="47" max="47" width="11.85546875" style="13" customWidth="1"/>
    <col min="48" max="48" width="11.140625" style="17" customWidth="1"/>
    <col min="49" max="49" width="11.140625" style="13" customWidth="1"/>
    <col min="50" max="50" width="12.85546875" style="13" customWidth="1"/>
    <col min="51" max="51" width="12.140625" style="17" customWidth="1"/>
    <col min="52" max="52" width="12.140625" style="15" customWidth="1"/>
    <col min="53" max="54" width="11.85546875" style="10" customWidth="1"/>
    <col min="55" max="16380" width="9.140625" style="10"/>
  </cols>
  <sheetData>
    <row r="1" spans="1:52">
      <c r="A1" s="18"/>
      <c r="B1" s="19"/>
      <c r="D1" s="20"/>
      <c r="E1" s="20"/>
      <c r="F1" s="21"/>
      <c r="I1" s="22" t="s">
        <v>5</v>
      </c>
      <c r="T1" s="23" t="s">
        <v>6</v>
      </c>
      <c r="AQ1" s="10" t="s">
        <v>7</v>
      </c>
    </row>
    <row r="2" spans="1:52">
      <c r="F2" s="10" t="s">
        <v>8</v>
      </c>
      <c r="H2" s="10" t="s">
        <v>8</v>
      </c>
      <c r="I2" s="10" t="s">
        <v>8</v>
      </c>
      <c r="J2" s="10" t="s">
        <v>8</v>
      </c>
      <c r="K2" s="20" t="s">
        <v>8</v>
      </c>
      <c r="L2" s="10" t="s">
        <v>8</v>
      </c>
      <c r="M2" s="10" t="s">
        <v>8</v>
      </c>
      <c r="P2" s="10" t="s">
        <v>8</v>
      </c>
      <c r="Q2" s="67" t="s">
        <v>9</v>
      </c>
      <c r="R2" s="67"/>
      <c r="S2" s="67"/>
      <c r="T2" s="67"/>
      <c r="U2" s="67"/>
      <c r="V2" s="68" t="s">
        <v>10</v>
      </c>
      <c r="W2" s="68"/>
      <c r="X2" s="68"/>
      <c r="Y2" s="68"/>
      <c r="Z2" s="68"/>
      <c r="AA2" s="68"/>
      <c r="AB2" s="68"/>
      <c r="AC2" s="68"/>
      <c r="AD2" s="68"/>
      <c r="AE2" s="69"/>
      <c r="AF2" s="70" t="s">
        <v>11</v>
      </c>
      <c r="AG2" s="70"/>
      <c r="AH2" s="70"/>
      <c r="AJ2" s="67" t="s">
        <v>12</v>
      </c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71" t="s">
        <v>13</v>
      </c>
      <c r="AV2" s="71"/>
      <c r="AW2" s="71"/>
      <c r="AX2" s="71"/>
      <c r="AY2" s="71"/>
    </row>
    <row r="3" spans="1:52" ht="63.6" customHeight="1">
      <c r="A3" s="24" t="s">
        <v>14</v>
      </c>
      <c r="B3" s="24" t="s">
        <v>15</v>
      </c>
      <c r="C3" s="25" t="s">
        <v>16</v>
      </c>
      <c r="D3" s="26" t="s">
        <v>1</v>
      </c>
      <c r="E3" s="26" t="s">
        <v>3</v>
      </c>
      <c r="F3" s="27" t="s">
        <v>17</v>
      </c>
      <c r="G3" s="25" t="s">
        <v>18</v>
      </c>
      <c r="H3" s="28" t="s">
        <v>19</v>
      </c>
      <c r="I3" s="28" t="s">
        <v>20</v>
      </c>
      <c r="J3" s="28" t="s">
        <v>21</v>
      </c>
      <c r="K3" s="28" t="s">
        <v>22</v>
      </c>
      <c r="L3" s="28" t="s">
        <v>23</v>
      </c>
      <c r="M3" s="28" t="s">
        <v>24</v>
      </c>
      <c r="N3" s="25" t="s">
        <v>25</v>
      </c>
      <c r="O3" s="25" t="s">
        <v>26</v>
      </c>
      <c r="P3" s="28" t="s">
        <v>27</v>
      </c>
      <c r="Q3" s="29" t="s">
        <v>28</v>
      </c>
      <c r="R3" s="29" t="s">
        <v>29</v>
      </c>
      <c r="S3" s="30" t="s">
        <v>30</v>
      </c>
      <c r="T3" s="31" t="s">
        <v>31</v>
      </c>
      <c r="U3" s="32" t="s">
        <v>32</v>
      </c>
      <c r="V3" s="33" t="s">
        <v>33</v>
      </c>
      <c r="W3" s="34" t="s">
        <v>34</v>
      </c>
      <c r="X3" s="34" t="s">
        <v>35</v>
      </c>
      <c r="Y3" s="34" t="s">
        <v>36</v>
      </c>
      <c r="Z3" s="35" t="s">
        <v>37</v>
      </c>
      <c r="AA3" s="36" t="s">
        <v>38</v>
      </c>
      <c r="AB3" s="37" t="s">
        <v>39</v>
      </c>
      <c r="AC3" s="38" t="s">
        <v>40</v>
      </c>
      <c r="AD3" s="24" t="s">
        <v>41</v>
      </c>
      <c r="AE3" s="39" t="s">
        <v>42</v>
      </c>
      <c r="AF3" s="24" t="s">
        <v>43</v>
      </c>
      <c r="AG3" s="40" t="s">
        <v>44</v>
      </c>
      <c r="AH3" s="39" t="s">
        <v>45</v>
      </c>
      <c r="AI3" s="39" t="s">
        <v>46</v>
      </c>
      <c r="AJ3" s="40" t="s">
        <v>47</v>
      </c>
      <c r="AK3" s="39" t="s">
        <v>48</v>
      </c>
      <c r="AL3" s="40" t="s">
        <v>49</v>
      </c>
      <c r="AM3" s="39" t="s">
        <v>50</v>
      </c>
      <c r="AN3" s="40" t="s">
        <v>51</v>
      </c>
      <c r="AO3" s="39" t="s">
        <v>52</v>
      </c>
      <c r="AP3" s="39" t="s">
        <v>53</v>
      </c>
      <c r="AQ3" s="33" t="s">
        <v>54</v>
      </c>
      <c r="AR3" s="40" t="s">
        <v>55</v>
      </c>
      <c r="AS3" s="39" t="s">
        <v>56</v>
      </c>
      <c r="AT3" s="39" t="s">
        <v>57</v>
      </c>
      <c r="AU3" s="41" t="s">
        <v>58</v>
      </c>
      <c r="AV3" s="42" t="s">
        <v>59</v>
      </c>
      <c r="AW3" s="41" t="s">
        <v>60</v>
      </c>
      <c r="AX3" s="43" t="s">
        <v>61</v>
      </c>
      <c r="AY3" s="44" t="s">
        <v>62</v>
      </c>
      <c r="AZ3" s="36" t="s">
        <v>63</v>
      </c>
    </row>
    <row r="4" spans="1:52" ht="105">
      <c r="A4" s="45">
        <v>1</v>
      </c>
      <c r="B4" s="64"/>
      <c r="C4" s="46"/>
      <c r="D4" s="47" t="s">
        <v>2</v>
      </c>
      <c r="E4" s="47"/>
      <c r="F4" s="47" t="s">
        <v>4</v>
      </c>
      <c r="G4" s="47" t="s">
        <v>0</v>
      </c>
      <c r="H4" s="48" t="s">
        <v>70</v>
      </c>
      <c r="I4" s="47" t="s">
        <v>71</v>
      </c>
      <c r="J4" s="49" t="s">
        <v>72</v>
      </c>
      <c r="K4" s="47" t="s">
        <v>64</v>
      </c>
      <c r="L4" s="47" t="s">
        <v>73</v>
      </c>
      <c r="M4" s="47" t="s">
        <v>65</v>
      </c>
      <c r="N4" s="50"/>
      <c r="O4" s="51"/>
      <c r="P4" s="47" t="s">
        <v>66</v>
      </c>
      <c r="Q4" s="52">
        <v>152.5</v>
      </c>
      <c r="R4" s="53">
        <v>7.65</v>
      </c>
      <c r="S4" s="54">
        <v>19.93</v>
      </c>
      <c r="T4" s="55">
        <v>19.93</v>
      </c>
      <c r="U4" s="56"/>
      <c r="V4" s="47" t="s">
        <v>67</v>
      </c>
      <c r="W4" s="57">
        <v>46</v>
      </c>
      <c r="X4" s="57">
        <v>36</v>
      </c>
      <c r="Y4" s="57">
        <v>27</v>
      </c>
      <c r="Z4" s="53"/>
      <c r="AA4" s="58">
        <v>1</v>
      </c>
      <c r="AB4" s="59">
        <f t="shared" ref="AB4:AB9" si="0">IF(W4="","",W4*X4*Y4/1000000)</f>
        <v>4.4999999999999998E-2</v>
      </c>
      <c r="AC4" s="60">
        <f t="shared" ref="AC4:AC9" si="1">IF(AA4="","",65/AB4*AA4)</f>
        <v>1444</v>
      </c>
      <c r="AD4" s="47">
        <v>3700</v>
      </c>
      <c r="AE4" s="61">
        <f t="shared" ref="AE4:AE9" si="2">IF(ISERROR(AD4/AC4),"",AD4/AC4)</f>
        <v>2.56</v>
      </c>
      <c r="AF4" s="47" t="s">
        <v>68</v>
      </c>
      <c r="AG4" s="62">
        <v>0.22800000000000001</v>
      </c>
      <c r="AH4" s="61">
        <f t="shared" ref="AH4:AH9" si="3">IF(ISERROR(T4*AG4),"",T4*AG4)</f>
        <v>4.54</v>
      </c>
      <c r="AI4" s="61">
        <f t="shared" ref="AI4:AI9" si="4">IF(ISERROR(T4+AE4+AH4),"",T4+AE4+AH4)</f>
        <v>27.03</v>
      </c>
      <c r="AJ4" s="62"/>
      <c r="AK4" s="61"/>
      <c r="AL4" s="62">
        <v>0.31</v>
      </c>
      <c r="AM4" s="61">
        <f t="shared" ref="AM4:AM9" si="5">IF(ISERROR(AW4*AL4),"",AW4*AL4)</f>
        <v>19.77</v>
      </c>
      <c r="AN4" s="62">
        <v>0.1</v>
      </c>
      <c r="AO4" s="61">
        <f t="shared" ref="AO4:AO9" si="6">IF(ISERROR(AW4*AN4),"",AW4*AN4)</f>
        <v>6.38</v>
      </c>
      <c r="AP4" s="61"/>
      <c r="AQ4" s="47"/>
      <c r="AR4" s="62"/>
      <c r="AS4" s="61"/>
      <c r="AT4" s="61">
        <f>IF(ISERROR(AK4+AM4+AO4+AP4+AS4),"",AK4+AM4+AO4+AP4+AS4)</f>
        <v>26.15</v>
      </c>
      <c r="AU4" s="61">
        <f>IF(ISERROR(AI4+AT4),"",AI4+AT4)</f>
        <v>53.18</v>
      </c>
      <c r="AV4" s="63">
        <f t="shared" ref="AV4:AV9" si="7">IF(ISERROR((AW4-AU4)/AW4),"",(AW4-AU4)/AW4)</f>
        <v>0.1663</v>
      </c>
      <c r="AW4" s="61">
        <f>IF(ISERROR(AX4*(1-AY4)),"",AX4*(1-AY4))</f>
        <v>63.79</v>
      </c>
      <c r="AX4" s="56">
        <v>109.99</v>
      </c>
      <c r="AY4" s="62">
        <v>0.42</v>
      </c>
      <c r="AZ4" s="58"/>
    </row>
    <row r="5" spans="1:52" ht="105">
      <c r="A5" s="45">
        <v>2</v>
      </c>
      <c r="B5" s="65"/>
      <c r="C5" s="46"/>
      <c r="D5" s="47" t="s">
        <v>2</v>
      </c>
      <c r="E5" s="47"/>
      <c r="F5" s="47" t="s">
        <v>4</v>
      </c>
      <c r="G5" s="47" t="s">
        <v>0</v>
      </c>
      <c r="H5" s="48" t="s">
        <v>70</v>
      </c>
      <c r="I5" s="47" t="s">
        <v>71</v>
      </c>
      <c r="J5" s="49" t="s">
        <v>72</v>
      </c>
      <c r="K5" s="47" t="s">
        <v>64</v>
      </c>
      <c r="L5" s="47" t="s">
        <v>74</v>
      </c>
      <c r="M5" s="47" t="s">
        <v>65</v>
      </c>
      <c r="N5" s="51"/>
      <c r="O5" s="51"/>
      <c r="P5" s="47" t="s">
        <v>66</v>
      </c>
      <c r="Q5" s="52">
        <v>165</v>
      </c>
      <c r="R5" s="53">
        <v>7.65</v>
      </c>
      <c r="S5" s="54">
        <v>21.57</v>
      </c>
      <c r="T5" s="55">
        <v>21.57</v>
      </c>
      <c r="U5" s="56"/>
      <c r="V5" s="47" t="s">
        <v>67</v>
      </c>
      <c r="W5" s="57">
        <v>46</v>
      </c>
      <c r="X5" s="57">
        <v>36</v>
      </c>
      <c r="Y5" s="57">
        <v>27</v>
      </c>
      <c r="Z5" s="53"/>
      <c r="AA5" s="58">
        <v>1</v>
      </c>
      <c r="AB5" s="59">
        <f t="shared" si="0"/>
        <v>4.4999999999999998E-2</v>
      </c>
      <c r="AC5" s="60">
        <f t="shared" si="1"/>
        <v>1444</v>
      </c>
      <c r="AD5" s="47">
        <v>3700</v>
      </c>
      <c r="AE5" s="61">
        <f t="shared" si="2"/>
        <v>2.56</v>
      </c>
      <c r="AF5" s="47" t="s">
        <v>68</v>
      </c>
      <c r="AG5" s="62">
        <v>0.22800000000000001</v>
      </c>
      <c r="AH5" s="61">
        <f t="shared" si="3"/>
        <v>4.92</v>
      </c>
      <c r="AI5" s="61">
        <f t="shared" si="4"/>
        <v>29.05</v>
      </c>
      <c r="AJ5" s="62"/>
      <c r="AK5" s="61"/>
      <c r="AL5" s="62">
        <v>0.31</v>
      </c>
      <c r="AM5" s="61">
        <f t="shared" si="5"/>
        <v>21.57</v>
      </c>
      <c r="AN5" s="62">
        <v>0.1</v>
      </c>
      <c r="AO5" s="61">
        <f t="shared" si="6"/>
        <v>6.96</v>
      </c>
      <c r="AP5" s="61"/>
      <c r="AQ5" s="47"/>
      <c r="AR5" s="62"/>
      <c r="AS5" s="61"/>
      <c r="AT5" s="61">
        <f t="shared" ref="AT5:AT9" si="8">IF(ISERROR(AK5+AM5+AO5+AP5+AS5),"",AK5+AM5+AO5+AP5+AS5)</f>
        <v>28.53</v>
      </c>
      <c r="AU5" s="61">
        <f t="shared" ref="AU5:AU9" si="9">IF(ISERROR(AI5+AT5),"",AI5+AT5)</f>
        <v>57.58</v>
      </c>
      <c r="AV5" s="63">
        <f t="shared" si="7"/>
        <v>0.1726</v>
      </c>
      <c r="AW5" s="61">
        <f t="shared" ref="AW5:AW9" si="10">IF(ISERROR(AX5*(1-AY5)),"",AX5*(1-AY5))</f>
        <v>69.59</v>
      </c>
      <c r="AX5" s="56">
        <v>119.99</v>
      </c>
      <c r="AY5" s="62">
        <v>0.42</v>
      </c>
      <c r="AZ5" s="58"/>
    </row>
    <row r="6" spans="1:52" ht="105">
      <c r="A6" s="45">
        <v>3</v>
      </c>
      <c r="B6" s="66"/>
      <c r="C6" s="46"/>
      <c r="D6" s="47" t="s">
        <v>2</v>
      </c>
      <c r="E6" s="47"/>
      <c r="F6" s="47" t="s">
        <v>4</v>
      </c>
      <c r="G6" s="47" t="s">
        <v>0</v>
      </c>
      <c r="H6" s="48" t="s">
        <v>70</v>
      </c>
      <c r="I6" s="47" t="s">
        <v>71</v>
      </c>
      <c r="J6" s="49" t="s">
        <v>72</v>
      </c>
      <c r="K6" s="47" t="s">
        <v>64</v>
      </c>
      <c r="L6" s="47" t="s">
        <v>75</v>
      </c>
      <c r="M6" s="47" t="s">
        <v>65</v>
      </c>
      <c r="N6" s="51"/>
      <c r="O6" s="51"/>
      <c r="P6" s="47" t="s">
        <v>66</v>
      </c>
      <c r="Q6" s="52">
        <v>170</v>
      </c>
      <c r="R6" s="53">
        <v>7.65</v>
      </c>
      <c r="S6" s="54">
        <v>22.22</v>
      </c>
      <c r="T6" s="55">
        <v>22.22</v>
      </c>
      <c r="U6" s="56"/>
      <c r="V6" s="47" t="s">
        <v>67</v>
      </c>
      <c r="W6" s="57">
        <v>46</v>
      </c>
      <c r="X6" s="57">
        <v>36</v>
      </c>
      <c r="Y6" s="57">
        <v>27</v>
      </c>
      <c r="Z6" s="53"/>
      <c r="AA6" s="58">
        <v>1</v>
      </c>
      <c r="AB6" s="59">
        <f t="shared" si="0"/>
        <v>4.4999999999999998E-2</v>
      </c>
      <c r="AC6" s="60">
        <f t="shared" si="1"/>
        <v>1444</v>
      </c>
      <c r="AD6" s="47">
        <v>3700</v>
      </c>
      <c r="AE6" s="61">
        <f t="shared" si="2"/>
        <v>2.56</v>
      </c>
      <c r="AF6" s="47" t="s">
        <v>68</v>
      </c>
      <c r="AG6" s="62">
        <v>0.22800000000000001</v>
      </c>
      <c r="AH6" s="61">
        <f t="shared" si="3"/>
        <v>5.07</v>
      </c>
      <c r="AI6" s="61">
        <f t="shared" si="4"/>
        <v>29.85</v>
      </c>
      <c r="AJ6" s="62"/>
      <c r="AK6" s="61"/>
      <c r="AL6" s="62">
        <v>0.31</v>
      </c>
      <c r="AM6" s="61">
        <f t="shared" si="5"/>
        <v>22.47</v>
      </c>
      <c r="AN6" s="62">
        <v>0.1</v>
      </c>
      <c r="AO6" s="61">
        <f t="shared" si="6"/>
        <v>7.25</v>
      </c>
      <c r="AP6" s="61"/>
      <c r="AQ6" s="47"/>
      <c r="AR6" s="62"/>
      <c r="AS6" s="61"/>
      <c r="AT6" s="61">
        <f t="shared" si="8"/>
        <v>29.72</v>
      </c>
      <c r="AU6" s="61">
        <f t="shared" si="9"/>
        <v>59.57</v>
      </c>
      <c r="AV6" s="63">
        <f t="shared" si="7"/>
        <v>0.1782</v>
      </c>
      <c r="AW6" s="61">
        <f t="shared" si="10"/>
        <v>72.489999999999995</v>
      </c>
      <c r="AX6" s="56">
        <v>124.99</v>
      </c>
      <c r="AY6" s="62">
        <v>0.42</v>
      </c>
      <c r="AZ6" s="58"/>
    </row>
    <row r="7" spans="1:52" ht="105">
      <c r="A7" s="45">
        <v>4</v>
      </c>
      <c r="B7" s="64"/>
      <c r="C7" s="46"/>
      <c r="D7" s="47" t="s">
        <v>2</v>
      </c>
      <c r="E7" s="47"/>
      <c r="F7" s="47" t="s">
        <v>4</v>
      </c>
      <c r="G7" s="47" t="s">
        <v>0</v>
      </c>
      <c r="H7" s="48" t="s">
        <v>70</v>
      </c>
      <c r="I7" s="47" t="s">
        <v>71</v>
      </c>
      <c r="J7" s="49" t="s">
        <v>72</v>
      </c>
      <c r="K7" s="47" t="s">
        <v>64</v>
      </c>
      <c r="L7" s="47" t="s">
        <v>73</v>
      </c>
      <c r="M7" s="47" t="s">
        <v>69</v>
      </c>
      <c r="N7" s="50"/>
      <c r="O7" s="51"/>
      <c r="P7" s="47" t="s">
        <v>66</v>
      </c>
      <c r="Q7" s="52">
        <v>152.5</v>
      </c>
      <c r="R7" s="53">
        <v>7.65</v>
      </c>
      <c r="S7" s="54">
        <v>19.93</v>
      </c>
      <c r="T7" s="55">
        <v>19.93</v>
      </c>
      <c r="U7" s="56"/>
      <c r="V7" s="47" t="s">
        <v>67</v>
      </c>
      <c r="W7" s="57">
        <v>46</v>
      </c>
      <c r="X7" s="57">
        <v>36</v>
      </c>
      <c r="Y7" s="57">
        <v>27</v>
      </c>
      <c r="Z7" s="53"/>
      <c r="AA7" s="58">
        <v>1</v>
      </c>
      <c r="AB7" s="59">
        <f t="shared" si="0"/>
        <v>4.4999999999999998E-2</v>
      </c>
      <c r="AC7" s="60">
        <f t="shared" si="1"/>
        <v>1444</v>
      </c>
      <c r="AD7" s="47">
        <v>3700</v>
      </c>
      <c r="AE7" s="61">
        <f t="shared" si="2"/>
        <v>2.56</v>
      </c>
      <c r="AF7" s="47" t="s">
        <v>68</v>
      </c>
      <c r="AG7" s="62">
        <v>0.22800000000000001</v>
      </c>
      <c r="AH7" s="61">
        <f t="shared" si="3"/>
        <v>4.54</v>
      </c>
      <c r="AI7" s="61">
        <f t="shared" si="4"/>
        <v>27.03</v>
      </c>
      <c r="AJ7" s="62"/>
      <c r="AK7" s="61"/>
      <c r="AL7" s="62">
        <v>0.31</v>
      </c>
      <c r="AM7" s="61">
        <f t="shared" si="5"/>
        <v>19.77</v>
      </c>
      <c r="AN7" s="62">
        <v>0.1</v>
      </c>
      <c r="AO7" s="61">
        <f t="shared" si="6"/>
        <v>6.38</v>
      </c>
      <c r="AP7" s="61"/>
      <c r="AQ7" s="47"/>
      <c r="AR7" s="62"/>
      <c r="AS7" s="61"/>
      <c r="AT7" s="61">
        <f t="shared" si="8"/>
        <v>26.15</v>
      </c>
      <c r="AU7" s="61">
        <f t="shared" si="9"/>
        <v>53.18</v>
      </c>
      <c r="AV7" s="63">
        <f t="shared" si="7"/>
        <v>0.1663</v>
      </c>
      <c r="AW7" s="61">
        <f t="shared" si="10"/>
        <v>63.79</v>
      </c>
      <c r="AX7" s="56">
        <v>109.99</v>
      </c>
      <c r="AY7" s="62">
        <v>0.42</v>
      </c>
      <c r="AZ7" s="58"/>
    </row>
    <row r="8" spans="1:52" ht="105">
      <c r="A8" s="45">
        <v>5</v>
      </c>
      <c r="B8" s="65"/>
      <c r="C8" s="46"/>
      <c r="D8" s="47" t="s">
        <v>2</v>
      </c>
      <c r="E8" s="47"/>
      <c r="F8" s="47" t="s">
        <v>4</v>
      </c>
      <c r="G8" s="47" t="s">
        <v>0</v>
      </c>
      <c r="H8" s="48" t="s">
        <v>70</v>
      </c>
      <c r="I8" s="47" t="s">
        <v>71</v>
      </c>
      <c r="J8" s="49" t="s">
        <v>72</v>
      </c>
      <c r="K8" s="47" t="s">
        <v>64</v>
      </c>
      <c r="L8" s="47" t="s">
        <v>74</v>
      </c>
      <c r="M8" s="47" t="s">
        <v>69</v>
      </c>
      <c r="N8" s="51"/>
      <c r="O8" s="51"/>
      <c r="P8" s="47" t="s">
        <v>66</v>
      </c>
      <c r="Q8" s="52">
        <v>165</v>
      </c>
      <c r="R8" s="53">
        <v>7.65</v>
      </c>
      <c r="S8" s="54">
        <v>21.57</v>
      </c>
      <c r="T8" s="55">
        <v>21.57</v>
      </c>
      <c r="U8" s="56"/>
      <c r="V8" s="47" t="s">
        <v>67</v>
      </c>
      <c r="W8" s="57">
        <v>46</v>
      </c>
      <c r="X8" s="57">
        <v>36</v>
      </c>
      <c r="Y8" s="57">
        <v>27</v>
      </c>
      <c r="Z8" s="53"/>
      <c r="AA8" s="58">
        <v>1</v>
      </c>
      <c r="AB8" s="59">
        <f t="shared" si="0"/>
        <v>4.4999999999999998E-2</v>
      </c>
      <c r="AC8" s="60">
        <f t="shared" si="1"/>
        <v>1444</v>
      </c>
      <c r="AD8" s="47">
        <v>3700</v>
      </c>
      <c r="AE8" s="61">
        <f t="shared" si="2"/>
        <v>2.56</v>
      </c>
      <c r="AF8" s="47" t="s">
        <v>68</v>
      </c>
      <c r="AG8" s="62">
        <v>0.22800000000000001</v>
      </c>
      <c r="AH8" s="61">
        <f t="shared" si="3"/>
        <v>4.92</v>
      </c>
      <c r="AI8" s="61">
        <f t="shared" si="4"/>
        <v>29.05</v>
      </c>
      <c r="AJ8" s="62"/>
      <c r="AK8" s="61"/>
      <c r="AL8" s="62">
        <v>0.31</v>
      </c>
      <c r="AM8" s="61">
        <f t="shared" si="5"/>
        <v>21.57</v>
      </c>
      <c r="AN8" s="62">
        <v>0.1</v>
      </c>
      <c r="AO8" s="61">
        <f t="shared" si="6"/>
        <v>6.96</v>
      </c>
      <c r="AP8" s="61"/>
      <c r="AQ8" s="47"/>
      <c r="AR8" s="62"/>
      <c r="AS8" s="61"/>
      <c r="AT8" s="61">
        <f t="shared" si="8"/>
        <v>28.53</v>
      </c>
      <c r="AU8" s="61">
        <f t="shared" si="9"/>
        <v>57.58</v>
      </c>
      <c r="AV8" s="63">
        <f t="shared" si="7"/>
        <v>0.1726</v>
      </c>
      <c r="AW8" s="61">
        <f t="shared" si="10"/>
        <v>69.59</v>
      </c>
      <c r="AX8" s="56">
        <v>119.99</v>
      </c>
      <c r="AY8" s="62">
        <v>0.42</v>
      </c>
      <c r="AZ8" s="58"/>
    </row>
    <row r="9" spans="1:52" ht="120">
      <c r="A9" s="45">
        <v>6</v>
      </c>
      <c r="B9" s="66"/>
      <c r="C9" s="46"/>
      <c r="D9" s="47" t="s">
        <v>2</v>
      </c>
      <c r="E9" s="47"/>
      <c r="F9" s="47" t="s">
        <v>4</v>
      </c>
      <c r="G9" s="47" t="s">
        <v>0</v>
      </c>
      <c r="H9" s="48" t="s">
        <v>76</v>
      </c>
      <c r="I9" s="47" t="s">
        <v>71</v>
      </c>
      <c r="J9" s="49" t="s">
        <v>72</v>
      </c>
      <c r="K9" s="47" t="s">
        <v>64</v>
      </c>
      <c r="L9" s="47" t="s">
        <v>75</v>
      </c>
      <c r="M9" s="47" t="s">
        <v>69</v>
      </c>
      <c r="N9" s="51"/>
      <c r="O9" s="51"/>
      <c r="P9" s="47" t="s">
        <v>66</v>
      </c>
      <c r="Q9" s="52">
        <v>170</v>
      </c>
      <c r="R9" s="53">
        <v>7.65</v>
      </c>
      <c r="S9" s="54">
        <v>22.22</v>
      </c>
      <c r="T9" s="55">
        <v>22.22</v>
      </c>
      <c r="U9" s="56"/>
      <c r="V9" s="47" t="s">
        <v>67</v>
      </c>
      <c r="W9" s="57">
        <v>46</v>
      </c>
      <c r="X9" s="57">
        <v>36</v>
      </c>
      <c r="Y9" s="57">
        <v>27</v>
      </c>
      <c r="Z9" s="53"/>
      <c r="AA9" s="58">
        <v>1</v>
      </c>
      <c r="AB9" s="59">
        <f t="shared" si="0"/>
        <v>4.4999999999999998E-2</v>
      </c>
      <c r="AC9" s="60">
        <f t="shared" si="1"/>
        <v>1444</v>
      </c>
      <c r="AD9" s="47">
        <v>3700</v>
      </c>
      <c r="AE9" s="61">
        <f t="shared" si="2"/>
        <v>2.56</v>
      </c>
      <c r="AF9" s="47" t="s">
        <v>68</v>
      </c>
      <c r="AG9" s="62">
        <v>0.22800000000000001</v>
      </c>
      <c r="AH9" s="61">
        <f t="shared" si="3"/>
        <v>5.07</v>
      </c>
      <c r="AI9" s="61">
        <f t="shared" si="4"/>
        <v>29.85</v>
      </c>
      <c r="AJ9" s="62"/>
      <c r="AK9" s="61"/>
      <c r="AL9" s="62">
        <v>0.31</v>
      </c>
      <c r="AM9" s="61">
        <f t="shared" si="5"/>
        <v>22.47</v>
      </c>
      <c r="AN9" s="62">
        <v>0.1</v>
      </c>
      <c r="AO9" s="61">
        <f t="shared" si="6"/>
        <v>7.25</v>
      </c>
      <c r="AP9" s="61"/>
      <c r="AQ9" s="47"/>
      <c r="AR9" s="62"/>
      <c r="AS9" s="61"/>
      <c r="AT9" s="61">
        <f t="shared" si="8"/>
        <v>29.72</v>
      </c>
      <c r="AU9" s="61">
        <f t="shared" si="9"/>
        <v>59.57</v>
      </c>
      <c r="AV9" s="63">
        <f t="shared" si="7"/>
        <v>0.1782</v>
      </c>
      <c r="AW9" s="61">
        <f t="shared" si="10"/>
        <v>72.489999999999995</v>
      </c>
      <c r="AX9" s="56">
        <v>124.99</v>
      </c>
      <c r="AY9" s="62">
        <v>0.42</v>
      </c>
      <c r="AZ9" s="58"/>
    </row>
  </sheetData>
  <sheetProtection insertRows="0" deleteRows="0" sort="0"/>
  <protectedRanges>
    <protectedRange sqref="R4:R5" name="Range1"/>
    <protectedRange sqref="AG4:AG5" name="Range1_1"/>
    <protectedRange sqref="AG6:AG7" name="Range1_2"/>
    <protectedRange sqref="AG8:AG9" name="Range1_3"/>
    <protectedRange sqref="L4" name="Range1_4"/>
    <protectedRange sqref="L5" name="Range1_5"/>
    <protectedRange sqref="L6" name="Range1_6"/>
    <protectedRange sqref="M4:M9" name="Range1_7"/>
  </protectedRanges>
  <mergeCells count="7">
    <mergeCell ref="AJ2:AT2"/>
    <mergeCell ref="AU2:AY2"/>
    <mergeCell ref="B4:B6"/>
    <mergeCell ref="B7:B9"/>
    <mergeCell ref="Q2:U2"/>
    <mergeCell ref="V2:AE2"/>
    <mergeCell ref="AF2:AH2"/>
  </mergeCells>
  <phoneticPr fontId="14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D4:D9</xm:sqref>
        </x14:dataValidation>
        <x14:dataValidation type="list" allowBlank="1" showInputMessage="1" showErrorMessage="1">
          <x14:formula1>
            <xm:f>#REF!</xm:f>
          </x14:formula1>
          <xm:sqref>E4:E9</xm:sqref>
        </x14:dataValidation>
        <x14:dataValidation type="list" allowBlank="1" showInputMessage="1" showErrorMessage="1">
          <x14:formula1>
            <xm:f>#REF!</xm:f>
          </x14:formula1>
          <xm:sqref>F4:F9</xm:sqref>
        </x14:dataValidation>
        <x14:dataValidation type="list" allowBlank="1" showInputMessage="1" showErrorMessage="1">
          <x14:formula1>
            <xm:f>#REF!</xm:f>
          </x14:formula1>
          <xm:sqref>P4:P9</xm:sqref>
        </x14:dataValidation>
        <x14:dataValidation type="list" allowBlank="1" showInputMessage="1" showErrorMessage="1">
          <x14:formula1>
            <xm:f>#REF!</xm:f>
          </x14:formula1>
          <xm:sqref>V4:V9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77</v>
      </c>
      <c r="C5" s="4"/>
      <c r="D5" s="5" t="s">
        <v>78</v>
      </c>
      <c r="E5" s="6" t="s">
        <v>79</v>
      </c>
      <c r="F5" s="7" t="s">
        <v>80</v>
      </c>
      <c r="G5" s="8" t="s">
        <v>81</v>
      </c>
      <c r="H5" s="5" t="s">
        <v>82</v>
      </c>
      <c r="I5" s="5">
        <v>20.2</v>
      </c>
      <c r="J5" s="5">
        <v>22.8</v>
      </c>
      <c r="K5" s="5">
        <v>22.8</v>
      </c>
    </row>
  </sheetData>
  <phoneticPr fontId="1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2">
    <comment s:ref="V3" rgbClr="102E4E"/>
    <comment s:ref="AE3" rgbClr="102E4E"/>
    <comment s:ref="AF3" rgbClr="102E4E"/>
    <comment s:ref="AH3" rgbClr="102E4E"/>
    <comment s:ref="AK3" rgbClr="102E4E"/>
    <comment s:ref="AL3" rgbClr="102E4E"/>
    <comment s:ref="AN3" rgbClr="102E4E"/>
    <comment s:ref="AP3" rgbClr="102E4E"/>
    <comment s:ref="AR3" rgbClr="102E4E"/>
    <comment s:ref="AS3" rgbClr="102E4E"/>
    <comment s:ref="AV3" rgbClr="102E4E"/>
    <comment s:ref="AW3" rgbClr="102E4E"/>
    <comment s:ref="AX3" rgbClr="102E4E"/>
    <comment s:ref="AY3" rgbClr="102E4E"/>
    <comment s:ref="AZ3" rgbClr="102E4E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4" master="" otherUserPermission="visible"/>
  <rangeList sheetStid="11" master="" otherUserPermission="visible"/>
  <rangeList sheetStid="3" master="" otherUserPermission="visible"/>
  <rangeList sheetStid="10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</vt:lpstr>
      <vt:lpstr>SHO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2025-03-09T10:28:00Z</dcterms:created>
  <dcterms:modified xsi:type="dcterms:W3CDTF">2026-05-12T02:05:37Z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