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19200" windowHeight="8085" tabRatio="592"/>
  </bookViews>
  <sheets>
    <sheet name="Amazon" sheetId="12" r:id="rId1"/>
    <sheet name="SHO" sheetId="9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RTIFICIALFLOWERSPLANTS">#REF!</definedName>
    <definedName name="ARTIFICIALFLOWERSPLANTSA1">[3]!Table1[[#All],[VALENCE]]</definedName>
    <definedName name="ARTIFICIALFLOWERSPLANTSAW2">#REF!</definedName>
    <definedName name="ARTIFICIALFLOWERSPLANTSSILHOUETTE">[3]!Table1[[#All],[QUILT]]</definedName>
    <definedName name="Artwork">#REF!</definedName>
    <definedName name="as">#REF!</definedName>
    <definedName name="AssortedSKU_Range">#N/A</definedName>
    <definedName name="Banner">'[4]Hardline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[3]!Table1[[#All],[BEDDING]]</definedName>
    <definedName name="BEDBATHSIZE">[3]!Table1[[#All],[FULL/QUEEN]]</definedName>
    <definedName name="BEDBATHTICKETTYPE">[3]!Table1[[#All],[SMALL GUM]]</definedName>
    <definedName name="BEDBATHTICKETYPE">[3]!Table1[[#All],[SMALL GUM]]</definedName>
    <definedName name="BIG_IDEAS">'[1]x-Lists'!$AU$2:$AU$17</definedName>
    <definedName name="BLANKETSTHROWSA1">[3]!Table1[[#All],[KING]]</definedName>
    <definedName name="BLANKETSTHROWSS">[3]!Table1[[#All],[KING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[3]!Table1[KING]</definedName>
    <definedName name="CANDLES">[3]!Table1[[#All],[BEDSKIRTS]]</definedName>
    <definedName name="CANDLESA1">[3]!Table1[TWIN]</definedName>
    <definedName name="CANDLESA2">[3]!Table1[Column13]</definedName>
    <definedName name="CANDLESETS">[3]!Table1[TWIN]</definedName>
    <definedName name="CANDLESMATERIAL">#REF!</definedName>
    <definedName name="CANDLESMATERIAL\">#REF!</definedName>
    <definedName name="CANDLESPRODUCT">[3]!Table1[[#Headers],[BEDSKIRTS]]</definedName>
    <definedName name="CANDLESSILHOUETTE">[3]!Table1[[#All],[COMFORTER SET]]</definedName>
    <definedName name="CANDLESTICKETTYPE">[3]!Table1[[#All],[LARGE GUM]]</definedName>
    <definedName name="CANDLESTICKETYPE">[3]!Table1[LARGE GUM]</definedName>
    <definedName name="Case_Freight_Range">#N/A</definedName>
    <definedName name="CATEGORY">[5]Sheet1!$DW$2:$DW$3</definedName>
    <definedName name="categoryfinal">'[6]Import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[5]Sheet1!$EH$2:$EH$3</definedName>
    <definedName name="COMFORTERSBEDDINGSETSA1">[3]!Table1[[#All],[TWIN]]</definedName>
    <definedName name="COMFORTERSBEDDINGSETSS">[3]!Table1[[#All],[COMFORTER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[3]!Table1[[#All],[VALENCE]]</definedName>
    <definedName name="CURTAINSDRAPESS">[3]!Table1[[#All],[OTHER]]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[3]!Table1[[#All],[DUVETS]]</definedName>
    <definedName name="DECOR">#REF!</definedName>
    <definedName name="DECORA1">[3]!Table1[NOT USED]</definedName>
    <definedName name="Decorative_Accessories">#REF!</definedName>
    <definedName name="DECORATIVEACCENSSILHOUETTE">#REF!</definedName>
    <definedName name="DECORATIVEACCENTS">[3]!Table1[[#All],[THROW PILLOWS]]</definedName>
    <definedName name="DECORATIVEACCENTSA1">[3]!Table1[[#All],[KING]]</definedName>
    <definedName name="DECORATIVEACCENTSA2">#REF!</definedName>
    <definedName name="DECORATIVEACCENTSSILHOUETTE">[3]!Table1[[#All],[DUVETS]]</definedName>
    <definedName name="DECORATIVEPILLOWSCHAIRPADS">[3]!Table1[[#All],[THROW PILLOWS]]</definedName>
    <definedName name="DECORATIVEPILLOWSCHAIRPADSA1">[3]!Table1[[#All],[QUEEN]]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UVETCOVERSA1">[3]!Table1[[#All],[EURO]]</definedName>
    <definedName name="DUVETCOVERSS">[3]!Table1[[#All],[DUVETS]]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[7]Costs!$J$11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'[6]Import Quote Sheet'!$B$90:$B$123</definedName>
    <definedName name="fiscalweeks">#REF!</definedName>
    <definedName name="foam">[5]Sheet1!$EC$2:$EC$3</definedName>
    <definedName name="FOBPORT">'[1]x-imports'!$C$2:$C$40</definedName>
    <definedName name="FRAGRANCEACCESSORIES">[3]!Table1[NOT USED]</definedName>
    <definedName name="FRAGRANCEPLUGINS">[3]!Table1[Column13]</definedName>
    <definedName name="FRAGRANCESPRAYS">#REF!</definedName>
    <definedName name="FRAMES">[3]!Table1[THROW PILLOWS]</definedName>
    <definedName name="FRAMESA1">[3]!Table1[KING]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[3]!Table1[[#All],[DECORATIVE PILLOWS &amp; CHAIR PADS]]</definedName>
    <definedName name="HOMEDECORSIZE">[3]!Table1[[#All],[UNKOWN]]</definedName>
    <definedName name="HOMEDECORTICKETTYPE">[3]!Table1[[#All],[LARGE GUM]]</definedName>
    <definedName name="JARCANDLES">#REF!</definedName>
    <definedName name="JARS">#REF!</definedName>
    <definedName name="KD">[5]Sheet1!$DS$2:$DS$2</definedName>
    <definedName name="KIDSBEDDINGA1">[3]!Table1[[#All],[STANDARD]]</definedName>
    <definedName name="KIDSBEDDINGS">[3]!Table1[[#All],[COORDINATING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MELTS">#REF!</definedName>
    <definedName name="NOPE">[3]!Table1[[#All],[BEDDING]]</definedName>
    <definedName name="NOTHING">[3]!Table1[[#Headers],[DECORATIVE PILLOWS &amp; CHAIR PADS]]</definedName>
    <definedName name="NOVELTYCANDLES\">#REF!</definedName>
    <definedName name="Office">'[4]Hardline Drop down'!$C$5:$C$21</definedName>
    <definedName name="ORDERTYPE">'[2]other data'!$AN$2:$AN$6</definedName>
    <definedName name="OTB">'[2]other data'!$R$2:$R$14</definedName>
    <definedName name="OTHERCANDLES">#REF!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[3]!Table1[[#All],[VALENCES]]</definedName>
    <definedName name="PICTUREFRAMESPHOTOALBUMSA1">[3]!Table1[[#All],[NOT USED]]</definedName>
    <definedName name="PICTUREFRAMESPHOTOALBUMSA2">#REF!</definedName>
    <definedName name="PICTUREFRAMESPHOTOALBUMSSILHOUETTE">[3]!Table1[[#All],[COORDINATING PILLOWS]]</definedName>
    <definedName name="PILLARCANDLES">#REF!</definedName>
    <definedName name="PILLOWSHAMSA1">[3]!Table1[[#All],[CAL KING]]</definedName>
    <definedName name="PILLOWSHAMSS">[3]!Table1[[#All],[STD SHAM]]</definedName>
    <definedName name="PITCTUREFRAMESPHOTOALBUMS">[3]!Table1[[#All],[VALENCES]]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[8]a!$A$10:$B$35</definedName>
    <definedName name="POTPOURRI">#REF!</definedName>
    <definedName name="POtype">#REF!</definedName>
    <definedName name="Preticketed_Range">#N/A</definedName>
    <definedName name="Prints">#REF!</definedName>
    <definedName name="QSFOB">[9]Q1!$C$38</definedName>
    <definedName name="QUEUING">'[1]x-Lists'!$P$2</definedName>
    <definedName name="QUEUING_ITEMS">'[1]x-Lists'!$Y$2:$Y$50</definedName>
    <definedName name="QUILTSANDCOVERLETSA1">[3]!Table1[[#All],[KING / CAL KING]]</definedName>
    <definedName name="QUILTSANDCOVERLETSS">[3]!Table1[[#All],[QUILT]]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[10]Mapping!$D$2:$D$53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[3]!Table1[[#All],[KING PC]]</definedName>
    <definedName name="SHEETSS">[3]!Table1[[#All],[BEDDING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[3]!Table1[[#All],[NOT USED]]</definedName>
    <definedName name="THROWPILLOWSS">[3]!Table1[[#All],[DEC PILLOW ]]</definedName>
    <definedName name="THROWSPILLOWSA1">[3]!Table1[[#All],[NOT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ALENCESA1">[3]!Table1[[#All],[PANEL]]</definedName>
    <definedName name="VALENCESS">[3]!Table1[[#All],[N/A]]</definedName>
    <definedName name="VASE">#REF!</definedName>
    <definedName name="VendorType">'[4]Hardline Drop down'!$F$5:$F$8</definedName>
    <definedName name="VOTIVETEALIGHTCANDLES">#REF!</definedName>
    <definedName name="WALLDECOR">[3]!Table1[VALENCES]</definedName>
    <definedName name="WALLDECORA1">#REF!</definedName>
    <definedName name="WALLDECORA2">#REF!</definedName>
    <definedName name="WALLDECORSILHOUETTE">[3]!Table1[[#All],[BEDDING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[3]!Table1[[#All],[VALENCES]]</definedName>
    <definedName name="wood">[5]Sheet1!$EG$2:$EG$3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[10]Mapping!$AN$2:$AN$9</definedName>
    <definedName name="先说说">[11]Mapping!$D$2:$D$53</definedName>
    <definedName name="正确">[12]Sheet1!$EA$2:$EA$3</definedName>
  </definedName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7" i="12" l="1"/>
  <c r="AO7" i="12" s="1"/>
  <c r="AB7" i="12"/>
  <c r="AC7" i="12" s="1"/>
  <c r="AE7" i="12" s="1"/>
  <c r="AW6" i="12"/>
  <c r="AO6" i="12" s="1"/>
  <c r="AC6" i="12"/>
  <c r="AE6" i="12" s="1"/>
  <c r="AB6" i="12"/>
  <c r="AW5" i="12"/>
  <c r="AM5" i="12" s="1"/>
  <c r="AT5" i="12" s="1"/>
  <c r="AO5" i="12"/>
  <c r="AB5" i="12"/>
  <c r="AC5" i="12" s="1"/>
  <c r="AE5" i="12" s="1"/>
  <c r="AW4" i="12"/>
  <c r="AO4" i="12"/>
  <c r="AM4" i="12"/>
  <c r="AT4" i="12" s="1"/>
  <c r="AB4" i="12"/>
  <c r="AC4" i="12" s="1"/>
  <c r="AE4" i="12" s="1"/>
  <c r="AW3" i="12"/>
  <c r="AO3" i="12" s="1"/>
  <c r="AB3" i="12"/>
  <c r="AC3" i="12" s="1"/>
  <c r="AE3" i="12" s="1"/>
  <c r="AW2" i="12"/>
  <c r="AO2" i="12" s="1"/>
  <c r="AC2" i="12"/>
  <c r="AE2" i="12" s="1"/>
  <c r="AB2" i="12"/>
  <c r="AM3" i="12" l="1"/>
  <c r="AT3" i="12" s="1"/>
  <c r="AM7" i="12"/>
  <c r="AT7" i="12" s="1"/>
  <c r="AM2" i="12"/>
  <c r="AT2" i="12" s="1"/>
  <c r="AM6" i="12"/>
  <c r="AT6" i="12" s="1"/>
  <c r="AH3" i="12"/>
  <c r="AI3" i="12" s="1"/>
  <c r="AU3" i="12" s="1"/>
  <c r="AV3" i="12" s="1"/>
  <c r="AH7" i="12"/>
  <c r="AI7" i="12" s="1"/>
  <c r="AU7" i="12" s="1"/>
  <c r="AV7" i="12" s="1"/>
  <c r="AH2" i="12"/>
  <c r="AI2" i="12" s="1"/>
  <c r="AU2" i="12" s="1"/>
  <c r="AV2" i="12" s="1"/>
  <c r="AH6" i="12"/>
  <c r="AI6" i="12" s="1"/>
  <c r="AU6" i="12" s="1"/>
  <c r="AV6" i="12" s="1"/>
  <c r="AH4" i="12"/>
  <c r="AI4" i="12" s="1"/>
  <c r="AU4" i="12" s="1"/>
  <c r="AV4" i="12" s="1"/>
  <c r="AH5" i="12"/>
  <c r="AI5" i="12" s="1"/>
  <c r="AU5" i="12" s="1"/>
  <c r="AV5" i="12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<sst xmlns="http://schemas.openxmlformats.org/spreadsheetml/2006/main" count="130" uniqueCount="74">
  <si>
    <t>Nocturne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</si>
  <si>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</si>
  <si>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</si>
  <si>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</si>
  <si>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</si>
  <si>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</si>
  <si>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</si>
  <si>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</si>
  <si>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</si>
  <si>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</si>
  <si>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</si>
  <si>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</si>
  <si>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</si>
  <si>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</si>
  <si>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</si>
  <si>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</si>
  <si>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</si>
  <si>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</si>
  <si>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</si>
  <si>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</si>
  <si>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</si>
  <si>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</si>
  <si>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</si>
  <si>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</si>
  <si>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</si>
  <si>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</si>
  <si>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</si>
  <si>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</si>
  <si>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</si>
  <si>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</si>
  <si>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</si>
  <si>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</si>
  <si>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</si>
  <si>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</si>
  <si>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</si>
  <si>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</si>
  <si>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</si>
  <si>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</si>
  <si>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</si>
  <si>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</si>
  <si>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</si>
  <si>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</si>
  <si>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</si>
  <si>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</si>
  <si>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</si>
  <si>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</si>
  <si>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</si>
  <si>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</si>
  <si>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</si>
  <si>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</si>
  <si>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</si>
  <si>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</si>
  <si>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</si>
  <si>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</si>
  <si>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</si>
  <si>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Face: 100%polyester Back: 100%polyester</t>
  </si>
  <si>
    <t>Mocha</t>
  </si>
  <si>
    <t>Set</t>
  </si>
  <si>
    <t>Compressed/Knocked Down</t>
  </si>
  <si>
    <t>9404.40.9022</t>
  </si>
  <si>
    <t>Green</t>
  </si>
  <si>
    <t>100% polyester jacquard 7 Piece Comforter Set</t>
  </si>
  <si>
    <t>7 Piece  Comforter Set</t>
  </si>
  <si>
    <t>Comforter/Sham: 100%polyester velvet jacquard face and 85gsm microfiber back.
Comforter Fill: 270gsm polyester fill. 
Dec Pillow: 100%polyester cover, poly fill.                                        Bedskirt: 100%polyester</t>
  </si>
  <si>
    <t>Queen
1 Comforter 90"W x 90"L
2 Standard Shams 20"W x 26"L(2)
1 Bedskirt 60"W x 80"L + 15"D
1 Decorative Pillow 18"W x 18"L
1 Decorative Pillow 16"W x 16"L
1 Decorative Pillow 12"W x 18"L</t>
  </si>
  <si>
    <t>King
1 Comforter 104"W x 92"L
2 King Shams 20"W x 36"L(2)
1 Bedskirt 78"W x 80"L + 15"D
1 Decorative Pillow 18"W x 18"L
1 Decorative Pillow 16"W x 16"L
1 Decorative Pillow 12"W x 18"L</t>
  </si>
  <si>
    <t>Cal King
1 Comforter 104"W x 98"L
2 King Shams 20"W x 36"L(2)
1 Bedskirt 72"W x 84"L + 15"D
1 Decorative Pillow 18"W x 18"L
1 Decorative Pillow 16"W x 16"L
1 Decorative Pillow 12"W x 18"L</t>
  </si>
  <si>
    <t>100% polyester microfiber velvet jacquard 7 Piece Comforter Set</t>
  </si>
  <si>
    <t>Nocturne-7pc comforter</t>
  </si>
  <si>
    <r>
      <rPr>
        <sz val="11"/>
        <color theme="1"/>
        <rFont val="宋体"/>
        <family val="3"/>
        <charset val="134"/>
      </rPr>
      <t>正面绒布提花：</t>
    </r>
    <r>
      <rPr>
        <sz val="11"/>
        <color theme="1"/>
        <rFont val="Arial"/>
        <family val="2"/>
      </rPr>
      <t xml:space="preserve">                   280cm-18.4</t>
    </r>
    <r>
      <rPr>
        <sz val="11"/>
        <color theme="1"/>
        <rFont val="宋体"/>
        <family val="3"/>
        <charset val="134"/>
      </rPr>
      <t>元/</t>
    </r>
    <r>
      <rPr>
        <sz val="11"/>
        <color theme="1"/>
        <rFont val="Arial"/>
        <family val="2"/>
      </rPr>
      <t xml:space="preserve">m               </t>
    </r>
    <r>
      <rPr>
        <sz val="11"/>
        <color theme="1"/>
        <rFont val="Arial"/>
        <family val="2"/>
      </rPr>
      <t xml:space="preserve"> 310gsm</t>
    </r>
  </si>
  <si>
    <t>靠垫按10元/只预估</t>
  </si>
  <si>
    <t>压缩，彩盒包装</t>
  </si>
  <si>
    <t>一套/箱</t>
  </si>
  <si>
    <t>17*13*9"/10"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</si>
</sst>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9" formatCode="&quot;$&quot;#,##0.00"/>
    <numFmt numFmtId="184" formatCode="[$¥-478]#,##0.00"/>
    <numFmt numFmtId="185" formatCode="0.0"/>
    <numFmt numFmtId="186" formatCode="0.000"/>
  </numFmts>
  <fonts count="13">
    <font>
      <sz val="11"/>
      <name val="Calibri"/>
      <charset val="134"/>
    </font>
    <font>
      <sz val="10"/>
      <name val="Arial"/>
      <family val="2"/>
    </font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76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2" fillId="0" borderId="0">
      <alignment vertical="center"/>
    </xf>
    <xf numFmtId="9" fontId="11" fillId="0" borderId="0" applyFont="0" applyFill="0" applyBorder="0" applyAlignment="0" applyProtection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5">
      <alignment vertical="center"/>
    </xf>
    <xf numFmtId="0" fontId="3" fillId="0" borderId="1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right"/>
    </xf>
    <xf numFmtId="0" fontId="4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vertical="center" wrapText="1"/>
    </xf>
    <xf numFmtId="0" fontId="6" fillId="0" borderId="1" xfId="5" applyFont="1" applyBorder="1" applyAlignment="1">
      <alignment horizontal="center" vertical="center" wrapText="1"/>
    </xf>
    <xf numFmtId="0" fontId="11" fillId="0" borderId="0" xfId="2" applyAlignment="1">
      <alignment horizontal="center" wrapText="1"/>
    </xf>
    <xf numFmtId="0" fontId="11" fillId="0" borderId="0" xfId="2" applyAlignment="1">
      <alignment wrapText="1"/>
    </xf>
    <xf numFmtId="184" fontId="11" fillId="0" borderId="0" xfId="2" applyNumberFormat="1" applyAlignment="1">
      <alignment wrapText="1"/>
    </xf>
    <xf numFmtId="2" fontId="11" fillId="0" borderId="0" xfId="2" applyNumberFormat="1" applyAlignment="1">
      <alignment wrapText="1"/>
    </xf>
    <xf numFmtId="179" fontId="11" fillId="0" borderId="0" xfId="2" applyNumberFormat="1" applyAlignment="1">
      <alignment wrapText="1"/>
    </xf>
    <xf numFmtId="185" fontId="11" fillId="0" borderId="0" xfId="2" applyNumberFormat="1" applyAlignment="1">
      <alignment wrapText="1"/>
    </xf>
    <xf numFmtId="1" fontId="11" fillId="0" borderId="0" xfId="2" applyNumberFormat="1" applyAlignment="1">
      <alignment wrapText="1"/>
    </xf>
    <xf numFmtId="186" fontId="11" fillId="0" borderId="0" xfId="2" applyNumberFormat="1" applyAlignment="1">
      <alignment wrapText="1"/>
    </xf>
    <xf numFmtId="10" fontId="11" fillId="0" borderId="0" xfId="2" applyNumberFormat="1" applyAlignment="1">
      <alignment wrapText="1"/>
    </xf>
    <xf numFmtId="0" fontId="7" fillId="0" borderId="1" xfId="2" applyFont="1" applyBorder="1" applyAlignment="1">
      <alignment horizontal="center" wrapText="1"/>
    </xf>
    <xf numFmtId="0" fontId="7" fillId="6" borderId="1" xfId="2" applyFont="1" applyFill="1" applyBorder="1" applyAlignment="1">
      <alignment horizontal="center" wrapText="1"/>
    </xf>
    <xf numFmtId="0" fontId="8" fillId="6" borderId="1" xfId="2" applyFont="1" applyFill="1" applyBorder="1" applyAlignment="1">
      <alignment horizontal="center" wrapText="1"/>
    </xf>
    <xf numFmtId="0" fontId="8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 wrapText="1"/>
    </xf>
    <xf numFmtId="2" fontId="7" fillId="5" borderId="1" xfId="2" applyNumberFormat="1" applyFont="1" applyFill="1" applyBorder="1" applyAlignment="1">
      <alignment horizontal="center" wrapText="1"/>
    </xf>
    <xf numFmtId="179" fontId="9" fillId="5" borderId="1" xfId="3" applyNumberFormat="1" applyFont="1" applyFill="1" applyBorder="1" applyAlignment="1">
      <alignment wrapText="1"/>
    </xf>
    <xf numFmtId="179" fontId="7" fillId="7" borderId="2" xfId="2" applyNumberFormat="1" applyFont="1" applyFill="1" applyBorder="1" applyAlignment="1">
      <alignment horizontal="center" wrapText="1"/>
    </xf>
    <xf numFmtId="179" fontId="7" fillId="5" borderId="1" xfId="2" applyNumberFormat="1" applyFont="1" applyFill="1" applyBorder="1" applyAlignment="1">
      <alignment horizontal="center" wrapText="1"/>
    </xf>
    <xf numFmtId="0" fontId="8" fillId="0" borderId="1" xfId="2" applyFont="1" applyBorder="1" applyAlignment="1">
      <alignment horizontal="center" wrapText="1"/>
    </xf>
    <xf numFmtId="185" fontId="7" fillId="0" borderId="1" xfId="2" applyNumberFormat="1" applyFont="1" applyBorder="1" applyAlignment="1">
      <alignment horizontal="center" wrapText="1"/>
    </xf>
    <xf numFmtId="2" fontId="7" fillId="0" borderId="1" xfId="2" applyNumberFormat="1" applyFont="1" applyBorder="1" applyAlignment="1">
      <alignment horizontal="center" wrapText="1"/>
    </xf>
    <xf numFmtId="1" fontId="7" fillId="0" borderId="1" xfId="2" applyNumberFormat="1" applyFont="1" applyBorder="1" applyAlignment="1">
      <alignment horizontal="center" wrapText="1"/>
    </xf>
    <xf numFmtId="186" fontId="9" fillId="0" borderId="1" xfId="3" applyNumberFormat="1" applyFont="1" applyBorder="1" applyAlignment="1">
      <alignment wrapText="1"/>
    </xf>
    <xf numFmtId="1" fontId="9" fillId="0" borderId="1" xfId="3" applyNumberFormat="1" applyFont="1" applyBorder="1" applyAlignment="1">
      <alignment wrapText="1"/>
    </xf>
    <xf numFmtId="179" fontId="9" fillId="0" borderId="1" xfId="3" applyNumberFormat="1" applyFont="1" applyBorder="1" applyAlignment="1">
      <alignment wrapText="1"/>
    </xf>
    <xf numFmtId="10" fontId="7" fillId="0" borderId="1" xfId="2" applyNumberFormat="1" applyFont="1" applyBorder="1" applyAlignment="1">
      <alignment horizontal="center" wrapText="1"/>
    </xf>
    <xf numFmtId="179" fontId="9" fillId="4" borderId="1" xfId="3" applyNumberFormat="1" applyFont="1" applyFill="1" applyBorder="1" applyAlignment="1">
      <alignment wrapText="1"/>
    </xf>
    <xf numFmtId="10" fontId="9" fillId="4" borderId="1" xfId="3" applyNumberFormat="1" applyFont="1" applyFill="1" applyBorder="1" applyAlignment="1">
      <alignment wrapText="1"/>
    </xf>
    <xf numFmtId="179" fontId="7" fillId="4" borderId="1" xfId="2" applyNumberFormat="1" applyFont="1" applyFill="1" applyBorder="1" applyAlignment="1">
      <alignment horizontal="center" wrapText="1"/>
    </xf>
    <xf numFmtId="10" fontId="7" fillId="4" borderId="1" xfId="2" applyNumberFormat="1" applyFont="1" applyFill="1" applyBorder="1" applyAlignment="1">
      <alignment horizontal="center" wrapText="1"/>
    </xf>
    <xf numFmtId="0" fontId="11" fillId="0" borderId="1" xfId="2" applyBorder="1" applyAlignment="1">
      <alignment horizontal="center" wrapText="1"/>
    </xf>
    <xf numFmtId="0" fontId="10" fillId="3" borderId="1" xfId="2" applyFont="1" applyFill="1" applyBorder="1" applyAlignment="1">
      <alignment wrapText="1"/>
    </xf>
    <xf numFmtId="0" fontId="11" fillId="0" borderId="1" xfId="2" applyBorder="1" applyAlignment="1">
      <alignment wrapText="1"/>
    </xf>
    <xf numFmtId="0" fontId="0" fillId="0" borderId="1" xfId="2" applyFont="1" applyBorder="1" applyAlignment="1">
      <alignment wrapText="1"/>
    </xf>
    <xf numFmtId="0" fontId="11" fillId="0" borderId="1" xfId="2" applyBorder="1" applyAlignment="1">
      <alignment vertical="top" wrapText="1"/>
    </xf>
    <xf numFmtId="0" fontId="0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184" fontId="11" fillId="0" borderId="1" xfId="2" applyNumberFormat="1" applyBorder="1" applyAlignment="1">
      <alignment wrapText="1"/>
    </xf>
    <xf numFmtId="2" fontId="11" fillId="0" borderId="1" xfId="2" applyNumberFormat="1" applyBorder="1" applyAlignment="1">
      <alignment wrapText="1"/>
    </xf>
    <xf numFmtId="179" fontId="0" fillId="8" borderId="1" xfId="1" applyNumberFormat="1" applyFont="1" applyFill="1" applyBorder="1" applyAlignment="1">
      <alignment wrapText="1"/>
    </xf>
    <xf numFmtId="179" fontId="11" fillId="0" borderId="2" xfId="2" applyNumberFormat="1" applyBorder="1" applyAlignment="1">
      <alignment wrapText="1"/>
    </xf>
    <xf numFmtId="179" fontId="11" fillId="0" borderId="1" xfId="2" applyNumberFormat="1" applyBorder="1" applyAlignment="1">
      <alignment wrapText="1"/>
    </xf>
    <xf numFmtId="185" fontId="11" fillId="0" borderId="1" xfId="2" applyNumberFormat="1" applyBorder="1" applyAlignment="1">
      <alignment wrapText="1"/>
    </xf>
    <xf numFmtId="1" fontId="11" fillId="0" borderId="1" xfId="2" applyNumberFormat="1" applyBorder="1" applyAlignment="1">
      <alignment wrapText="1"/>
    </xf>
    <xf numFmtId="186" fontId="11" fillId="8" borderId="1" xfId="2" applyNumberFormat="1" applyFill="1" applyBorder="1" applyAlignment="1">
      <alignment wrapText="1"/>
    </xf>
    <xf numFmtId="1" fontId="11" fillId="8" borderId="1" xfId="2" applyNumberFormat="1" applyFill="1" applyBorder="1" applyAlignment="1">
      <alignment wrapText="1"/>
    </xf>
    <xf numFmtId="179" fontId="11" fillId="8" borderId="1" xfId="2" applyNumberFormat="1" applyFill="1" applyBorder="1" applyAlignment="1">
      <alignment wrapText="1"/>
    </xf>
    <xf numFmtId="10" fontId="11" fillId="0" borderId="1" xfId="2" applyNumberFormat="1" applyBorder="1" applyAlignment="1">
      <alignment wrapText="1"/>
    </xf>
    <xf numFmtId="10" fontId="0" fillId="8" borderId="1" xfId="6" applyNumberFormat="1" applyFont="1" applyFill="1" applyBorder="1" applyAlignment="1">
      <alignment wrapText="1"/>
    </xf>
    <xf numFmtId="0" fontId="11" fillId="0" borderId="3" xfId="2" applyBorder="1" applyAlignment="1">
      <alignment horizontal="center" wrapText="1"/>
    </xf>
    <xf numFmtId="0" fontId="11" fillId="0" borderId="4" xfId="2" applyBorder="1" applyAlignment="1">
      <alignment horizontal="center" wrapText="1"/>
    </xf>
    <xf numFmtId="0" fontId="11" fillId="0" borderId="5" xfId="2" applyBorder="1" applyAlignment="1">
      <alignment horizontal="center" wrapText="1"/>
    </xf>
  </cellXfs>
  <cellStyles count="9">
    <cellStyle name="Currency 2" xfId="1"/>
    <cellStyle name="Normal 2" xfId="2"/>
    <cellStyle name="Normal 2 18 2" xfId="3"/>
    <cellStyle name="Normal 3" xfId="4"/>
    <cellStyle name="Normal 53" xfId="5"/>
    <cellStyle name="Percent 2" xfId="6"/>
    <cellStyle name="Style 1" xfId="7"/>
    <cellStyle name="常规" xfId="0" builtinId="0"/>
    <cellStyle name="样式 1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306070</xdr:colOff>
      <xdr:row>2</xdr:row>
      <xdr:rowOff>1270</xdr:rowOff>
    </xdr:from>
    <xdr:to>
      <xdr:col>1</xdr:col>
      <xdr:colOff>1604010</xdr:colOff>
      <xdr:row>3</xdr:row>
      <xdr:rowOff>184150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825" y="2466340"/>
          <a:ext cx="1297940" cy="147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279400</xdr:colOff>
      <xdr:row>4</xdr:row>
      <xdr:rowOff>959485</xdr:rowOff>
    </xdr:from>
    <xdr:to>
      <xdr:col>1</xdr:col>
      <xdr:colOff>1473835</xdr:colOff>
      <xdr:row>5</xdr:row>
      <xdr:rowOff>1041400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7155" y="6002655"/>
          <a:ext cx="1194435" cy="1370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236284</xdr:colOff>
      <xdr:row>4</xdr:row>
      <xdr:rowOff>57150</xdr:rowOff>
    </xdr:from>
    <xdr:to>
      <xdr:col>2</xdr:col>
      <xdr:colOff>1130299</xdr:colOff>
      <xdr:row>4</xdr:row>
      <xdr:rowOff>1467224</xdr:rowOff>
    </xdr:to>
    <xdr:pic>
      <xdr:nvPicPr>
        <xdr:cNvPr id="2" name="图片 21"/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1493520" y="793750"/>
          <a:ext cx="893445" cy="1409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zhangqing/&#26700;&#38754;/BBB/item%20set%20up/Final/BBB_Bombay_Cambay_Item%20Set%20Up_2011102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Desktop\D:\Documents%20and%20Settings\zhangqing\&#26700;&#38754;\BBB\item%20set%20up\Final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joyce/customer/CS/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Minhas/AppData/Local/Microsoft/Windows/INetCache/Content.Outlook/VJ2E5VPJ/FA20%20BIG%20ONE%20JERSE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&#28041;&#22806;&#32452;/joyce/customer/CS/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beyond%20basic/Costing/Wal-Mart/WOW%20Sheeting/May%2024,%202012/WOW%20-%20120524%20-%205K%20-%20FOB%20-%2060x60-172x116%20-%20Sateen%20Weave%20-%20Cott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8ACE7EE/Temporary%20In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192.168.20.8/SLard%20-%20Design/Customs%20Memo/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Z7"/>
  <sheetViews>
    <sheetView tabSelected="1" zoomScaleNormal="100" workbookViewId="0">
      <selection sqref="A1:XFD2"/>
    </sheetView>
  </sheetViews>
  <sheetFormatPr defaultColWidth="9.140625" defaultRowHeight="15"/>
  <cols>
    <col min="1" max="1" width="15.5703125" style="9" customWidth="1"/>
    <col min="2" max="2" width="26.42578125" style="10" customWidth="1"/>
    <col min="3" max="3" width="14.140625" style="10" customWidth="1"/>
    <col min="4" max="4" width="10.7109375" style="10" customWidth="1"/>
    <col min="5" max="5" width="10.85546875" style="10" customWidth="1"/>
    <col min="6" max="6" width="11.28515625" style="10" customWidth="1"/>
    <col min="7" max="7" width="10" style="10" customWidth="1"/>
    <col min="8" max="9" width="11.140625" style="10" customWidth="1"/>
    <col min="10" max="10" width="48.42578125" style="10" customWidth="1"/>
    <col min="11" max="11" width="18.140625" style="10" customWidth="1"/>
    <col min="12" max="12" width="43.140625" style="10" customWidth="1"/>
    <col min="13" max="13" width="12.28515625" style="10" customWidth="1"/>
    <col min="14" max="14" width="13" style="10" customWidth="1"/>
    <col min="15" max="15" width="11.42578125" style="10" customWidth="1"/>
    <col min="16" max="16" width="8.85546875" style="10" customWidth="1"/>
    <col min="17" max="17" width="12.7109375" style="11" customWidth="1"/>
    <col min="18" max="18" width="9.85546875" style="12" customWidth="1"/>
    <col min="19" max="19" width="12" style="13" customWidth="1"/>
    <col min="20" max="20" width="11.140625" style="13" customWidth="1"/>
    <col min="21" max="21" width="8.140625" style="13" customWidth="1"/>
    <col min="22" max="22" width="9.42578125" style="10" customWidth="1"/>
    <col min="23" max="23" width="11" style="14" customWidth="1"/>
    <col min="24" max="24" width="13.140625" style="14" customWidth="1"/>
    <col min="25" max="25" width="11.140625" style="14" customWidth="1"/>
    <col min="26" max="26" width="12.85546875" style="12" customWidth="1"/>
    <col min="27" max="27" width="9.42578125" style="15" customWidth="1"/>
    <col min="28" max="28" width="13" style="16" customWidth="1"/>
    <col min="29" max="29" width="14.140625" style="15" customWidth="1"/>
    <col min="30" max="30" width="13.85546875" style="10" customWidth="1"/>
    <col min="31" max="31" width="13.85546875" style="13" customWidth="1"/>
    <col min="32" max="32" width="15.85546875" style="10" customWidth="1"/>
    <col min="33" max="33" width="8.42578125" style="17" customWidth="1"/>
    <col min="34" max="34" width="12.42578125" style="13" customWidth="1"/>
    <col min="35" max="35" width="8.85546875" style="13" customWidth="1"/>
    <col min="36" max="36" width="7.85546875" style="17" customWidth="1"/>
    <col min="37" max="37" width="5.85546875" style="13" customWidth="1"/>
    <col min="38" max="38" width="12.5703125" style="17" customWidth="1"/>
    <col min="39" max="39" width="12" style="13" customWidth="1"/>
    <col min="40" max="40" width="11.5703125" style="17" customWidth="1"/>
    <col min="41" max="42" width="10.85546875" style="13" customWidth="1"/>
    <col min="43" max="43" width="9.5703125" style="10" customWidth="1"/>
    <col min="44" max="44" width="9.5703125" style="17" customWidth="1"/>
    <col min="45" max="45" width="10" style="13" customWidth="1"/>
    <col min="46" max="46" width="10.7109375" style="13" customWidth="1"/>
    <col min="47" max="47" width="11.85546875" style="13" customWidth="1"/>
    <col min="48" max="48" width="11.140625" style="17" customWidth="1"/>
    <col min="49" max="49" width="11.140625" style="13" customWidth="1"/>
    <col min="50" max="50" width="12.85546875" style="13" customWidth="1"/>
    <col min="51" max="51" width="12.140625" style="17" customWidth="1"/>
    <col min="52" max="52" width="12.140625" style="15" customWidth="1"/>
    <col min="53" max="54" width="11.85546875" style="10" customWidth="1"/>
    <col min="55" max="16380" width="9.140625" style="10"/>
  </cols>
  <sheetData>
    <row r="1" spans="1:52" ht="63.6" customHeight="1">
      <c r="A1" s="18" t="s">
        <v>5</v>
      </c>
      <c r="B1" s="18" t="s">
        <v>6</v>
      </c>
      <c r="C1" s="19" t="s">
        <v>7</v>
      </c>
      <c r="D1" s="20" t="s">
        <v>1</v>
      </c>
      <c r="E1" s="20" t="s">
        <v>3</v>
      </c>
      <c r="F1" s="21" t="s">
        <v>8</v>
      </c>
      <c r="G1" s="19" t="s">
        <v>9</v>
      </c>
      <c r="H1" s="22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2" t="s">
        <v>15</v>
      </c>
      <c r="N1" s="19" t="s">
        <v>16</v>
      </c>
      <c r="O1" s="19" t="s">
        <v>17</v>
      </c>
      <c r="P1" s="22" t="s">
        <v>18</v>
      </c>
      <c r="Q1" s="23" t="s">
        <v>19</v>
      </c>
      <c r="R1" s="23" t="s">
        <v>20</v>
      </c>
      <c r="S1" s="24" t="s">
        <v>21</v>
      </c>
      <c r="T1" s="25" t="s">
        <v>22</v>
      </c>
      <c r="U1" s="26" t="s">
        <v>23</v>
      </c>
      <c r="V1" s="27" t="s">
        <v>24</v>
      </c>
      <c r="W1" s="28" t="s">
        <v>25</v>
      </c>
      <c r="X1" s="28" t="s">
        <v>26</v>
      </c>
      <c r="Y1" s="28" t="s">
        <v>27</v>
      </c>
      <c r="Z1" s="29" t="s">
        <v>28</v>
      </c>
      <c r="AA1" s="30" t="s">
        <v>29</v>
      </c>
      <c r="AB1" s="31" t="s">
        <v>30</v>
      </c>
      <c r="AC1" s="32" t="s">
        <v>31</v>
      </c>
      <c r="AD1" s="18" t="s">
        <v>32</v>
      </c>
      <c r="AE1" s="33" t="s">
        <v>33</v>
      </c>
      <c r="AF1" s="18" t="s">
        <v>34</v>
      </c>
      <c r="AG1" s="34" t="s">
        <v>35</v>
      </c>
      <c r="AH1" s="33" t="s">
        <v>36</v>
      </c>
      <c r="AI1" s="33" t="s">
        <v>37</v>
      </c>
      <c r="AJ1" s="34" t="s">
        <v>38</v>
      </c>
      <c r="AK1" s="33" t="s">
        <v>39</v>
      </c>
      <c r="AL1" s="34" t="s">
        <v>40</v>
      </c>
      <c r="AM1" s="33" t="s">
        <v>41</v>
      </c>
      <c r="AN1" s="34" t="s">
        <v>42</v>
      </c>
      <c r="AO1" s="33" t="s">
        <v>43</v>
      </c>
      <c r="AP1" s="33" t="s">
        <v>44</v>
      </c>
      <c r="AQ1" s="27" t="s">
        <v>45</v>
      </c>
      <c r="AR1" s="34" t="s">
        <v>46</v>
      </c>
      <c r="AS1" s="33" t="s">
        <v>47</v>
      </c>
      <c r="AT1" s="33" t="s">
        <v>48</v>
      </c>
      <c r="AU1" s="35" t="s">
        <v>49</v>
      </c>
      <c r="AV1" s="36" t="s">
        <v>50</v>
      </c>
      <c r="AW1" s="35" t="s">
        <v>51</v>
      </c>
      <c r="AX1" s="37" t="s">
        <v>52</v>
      </c>
      <c r="AY1" s="38" t="s">
        <v>53</v>
      </c>
      <c r="AZ1" s="30" t="s">
        <v>54</v>
      </c>
    </row>
    <row r="2" spans="1:52" ht="105">
      <c r="A2" s="39">
        <v>1</v>
      </c>
      <c r="B2" s="58"/>
      <c r="C2" s="40"/>
      <c r="D2" s="41" t="s">
        <v>2</v>
      </c>
      <c r="E2" s="41"/>
      <c r="F2" s="41" t="s">
        <v>4</v>
      </c>
      <c r="G2" s="41" t="s">
        <v>0</v>
      </c>
      <c r="H2" s="42" t="s">
        <v>61</v>
      </c>
      <c r="I2" s="41" t="s">
        <v>62</v>
      </c>
      <c r="J2" s="43" t="s">
        <v>63</v>
      </c>
      <c r="K2" s="41" t="s">
        <v>55</v>
      </c>
      <c r="L2" s="41" t="s">
        <v>64</v>
      </c>
      <c r="M2" s="41" t="s">
        <v>56</v>
      </c>
      <c r="N2" s="44"/>
      <c r="O2" s="45"/>
      <c r="P2" s="41" t="s">
        <v>57</v>
      </c>
      <c r="Q2" s="46">
        <v>152.5</v>
      </c>
      <c r="R2" s="47">
        <v>7.65</v>
      </c>
      <c r="S2" s="48">
        <v>19.93</v>
      </c>
      <c r="T2" s="49">
        <v>19.93</v>
      </c>
      <c r="U2" s="50"/>
      <c r="V2" s="41" t="s">
        <v>58</v>
      </c>
      <c r="W2" s="51">
        <v>46</v>
      </c>
      <c r="X2" s="51">
        <v>36</v>
      </c>
      <c r="Y2" s="51">
        <v>27</v>
      </c>
      <c r="Z2" s="47"/>
      <c r="AA2" s="52">
        <v>1</v>
      </c>
      <c r="AB2" s="53">
        <f t="shared" ref="AB2:AB7" si="0">IF(W2="","",W2*X2*Y2/1000000)</f>
        <v>4.4999999999999998E-2</v>
      </c>
      <c r="AC2" s="54">
        <f t="shared" ref="AC2:AC7" si="1">IF(AA2="","",65/AB2*AA2)</f>
        <v>1444</v>
      </c>
      <c r="AD2" s="41">
        <v>3700</v>
      </c>
      <c r="AE2" s="55">
        <f t="shared" ref="AE2:AE7" si="2">IF(ISERROR(AD2/AC2),"",AD2/AC2)</f>
        <v>2.56</v>
      </c>
      <c r="AF2" s="41" t="s">
        <v>59</v>
      </c>
      <c r="AG2" s="56">
        <v>0.22800000000000001</v>
      </c>
      <c r="AH2" s="55">
        <f t="shared" ref="AH2:AH7" si="3">IF(ISERROR(T2*AG2),"",T2*AG2)</f>
        <v>4.54</v>
      </c>
      <c r="AI2" s="55">
        <f t="shared" ref="AI2:AI7" si="4">IF(ISERROR(T2+AE2+AH2),"",T2+AE2+AH2)</f>
        <v>27.03</v>
      </c>
      <c r="AJ2" s="56"/>
      <c r="AK2" s="55"/>
      <c r="AL2" s="56">
        <v>0.31</v>
      </c>
      <c r="AM2" s="55">
        <f t="shared" ref="AM2:AM7" si="5">IF(ISERROR(AW2*AL2),"",AW2*AL2)</f>
        <v>19.77</v>
      </c>
      <c r="AN2" s="56">
        <v>0.1</v>
      </c>
      <c r="AO2" s="55">
        <f t="shared" ref="AO2:AO7" si="6">IF(ISERROR(AW2*AN2),"",AW2*AN2)</f>
        <v>6.38</v>
      </c>
      <c r="AP2" s="55"/>
      <c r="AQ2" s="41"/>
      <c r="AR2" s="56"/>
      <c r="AS2" s="55"/>
      <c r="AT2" s="55">
        <f>IF(ISERROR(AK2+AM2+AO2+AP2+AS2),"",AK2+AM2+AO2+AP2+AS2)</f>
        <v>26.15</v>
      </c>
      <c r="AU2" s="55">
        <f>IF(ISERROR(AI2+AT2),"",AI2+AT2)</f>
        <v>53.18</v>
      </c>
      <c r="AV2" s="57">
        <f t="shared" ref="AV2:AV7" si="7">IF(ISERROR((AW2-AU2)/AW2),"",(AW2-AU2)/AW2)</f>
        <v>0.1663</v>
      </c>
      <c r="AW2" s="55">
        <f>IF(ISERROR(AX2*(1-AY2)),"",AX2*(1-AY2))</f>
        <v>63.79</v>
      </c>
      <c r="AX2" s="50">
        <v>109.99</v>
      </c>
      <c r="AY2" s="56">
        <v>0.42</v>
      </c>
      <c r="AZ2" s="52"/>
    </row>
    <row r="3" spans="1:52" ht="105">
      <c r="A3" s="39">
        <v>2</v>
      </c>
      <c r="B3" s="59"/>
      <c r="C3" s="40"/>
      <c r="D3" s="41" t="s">
        <v>2</v>
      </c>
      <c r="E3" s="41"/>
      <c r="F3" s="41" t="s">
        <v>4</v>
      </c>
      <c r="G3" s="41" t="s">
        <v>0</v>
      </c>
      <c r="H3" s="42" t="s">
        <v>61</v>
      </c>
      <c r="I3" s="41" t="s">
        <v>62</v>
      </c>
      <c r="J3" s="43" t="s">
        <v>63</v>
      </c>
      <c r="K3" s="41" t="s">
        <v>55</v>
      </c>
      <c r="L3" s="41" t="s">
        <v>65</v>
      </c>
      <c r="M3" s="41" t="s">
        <v>56</v>
      </c>
      <c r="N3" s="45"/>
      <c r="O3" s="45"/>
      <c r="P3" s="41" t="s">
        <v>57</v>
      </c>
      <c r="Q3" s="46">
        <v>165</v>
      </c>
      <c r="R3" s="47">
        <v>7.65</v>
      </c>
      <c r="S3" s="48">
        <v>21.57</v>
      </c>
      <c r="T3" s="49">
        <v>21.57</v>
      </c>
      <c r="U3" s="50"/>
      <c r="V3" s="41" t="s">
        <v>58</v>
      </c>
      <c r="W3" s="51">
        <v>46</v>
      </c>
      <c r="X3" s="51">
        <v>36</v>
      </c>
      <c r="Y3" s="51">
        <v>27</v>
      </c>
      <c r="Z3" s="47"/>
      <c r="AA3" s="52">
        <v>1</v>
      </c>
      <c r="AB3" s="53">
        <f t="shared" si="0"/>
        <v>4.4999999999999998E-2</v>
      </c>
      <c r="AC3" s="54">
        <f t="shared" si="1"/>
        <v>1444</v>
      </c>
      <c r="AD3" s="41">
        <v>3700</v>
      </c>
      <c r="AE3" s="55">
        <f t="shared" si="2"/>
        <v>2.56</v>
      </c>
      <c r="AF3" s="41" t="s">
        <v>59</v>
      </c>
      <c r="AG3" s="56">
        <v>0.22800000000000001</v>
      </c>
      <c r="AH3" s="55">
        <f t="shared" si="3"/>
        <v>4.92</v>
      </c>
      <c r="AI3" s="55">
        <f t="shared" si="4"/>
        <v>29.05</v>
      </c>
      <c r="AJ3" s="56"/>
      <c r="AK3" s="55"/>
      <c r="AL3" s="56">
        <v>0.31</v>
      </c>
      <c r="AM3" s="55">
        <f t="shared" si="5"/>
        <v>21.57</v>
      </c>
      <c r="AN3" s="56">
        <v>0.1</v>
      </c>
      <c r="AO3" s="55">
        <f t="shared" si="6"/>
        <v>6.96</v>
      </c>
      <c r="AP3" s="55"/>
      <c r="AQ3" s="41"/>
      <c r="AR3" s="56"/>
      <c r="AS3" s="55"/>
      <c r="AT3" s="55">
        <f t="shared" ref="AT3:AT7" si="8">IF(ISERROR(AK3+AM3+AO3+AP3+AS3),"",AK3+AM3+AO3+AP3+AS3)</f>
        <v>28.53</v>
      </c>
      <c r="AU3" s="55">
        <f t="shared" ref="AU3:AU7" si="9">IF(ISERROR(AI3+AT3),"",AI3+AT3)</f>
        <v>57.58</v>
      </c>
      <c r="AV3" s="57">
        <f t="shared" si="7"/>
        <v>0.1726</v>
      </c>
      <c r="AW3" s="55">
        <f t="shared" ref="AW3:AW7" si="10">IF(ISERROR(AX3*(1-AY3)),"",AX3*(1-AY3))</f>
        <v>69.59</v>
      </c>
      <c r="AX3" s="50">
        <v>119.99</v>
      </c>
      <c r="AY3" s="56">
        <v>0.42</v>
      </c>
      <c r="AZ3" s="52"/>
    </row>
    <row r="4" spans="1:52" ht="105">
      <c r="A4" s="39">
        <v>3</v>
      </c>
      <c r="B4" s="60"/>
      <c r="C4" s="40"/>
      <c r="D4" s="41" t="s">
        <v>2</v>
      </c>
      <c r="E4" s="41"/>
      <c r="F4" s="41" t="s">
        <v>4</v>
      </c>
      <c r="G4" s="41" t="s">
        <v>0</v>
      </c>
      <c r="H4" s="42" t="s">
        <v>61</v>
      </c>
      <c r="I4" s="41" t="s">
        <v>62</v>
      </c>
      <c r="J4" s="43" t="s">
        <v>63</v>
      </c>
      <c r="K4" s="41" t="s">
        <v>55</v>
      </c>
      <c r="L4" s="41" t="s">
        <v>66</v>
      </c>
      <c r="M4" s="41" t="s">
        <v>56</v>
      </c>
      <c r="N4" s="45"/>
      <c r="O4" s="45"/>
      <c r="P4" s="41" t="s">
        <v>57</v>
      </c>
      <c r="Q4" s="46">
        <v>170</v>
      </c>
      <c r="R4" s="47">
        <v>7.65</v>
      </c>
      <c r="S4" s="48">
        <v>22.22</v>
      </c>
      <c r="T4" s="49">
        <v>22.22</v>
      </c>
      <c r="U4" s="50"/>
      <c r="V4" s="41" t="s">
        <v>58</v>
      </c>
      <c r="W4" s="51">
        <v>46</v>
      </c>
      <c r="X4" s="51">
        <v>36</v>
      </c>
      <c r="Y4" s="51">
        <v>27</v>
      </c>
      <c r="Z4" s="47"/>
      <c r="AA4" s="52">
        <v>1</v>
      </c>
      <c r="AB4" s="53">
        <f t="shared" si="0"/>
        <v>4.4999999999999998E-2</v>
      </c>
      <c r="AC4" s="54">
        <f t="shared" si="1"/>
        <v>1444</v>
      </c>
      <c r="AD4" s="41">
        <v>3700</v>
      </c>
      <c r="AE4" s="55">
        <f t="shared" si="2"/>
        <v>2.56</v>
      </c>
      <c r="AF4" s="41" t="s">
        <v>59</v>
      </c>
      <c r="AG4" s="56">
        <v>0.22800000000000001</v>
      </c>
      <c r="AH4" s="55">
        <f t="shared" si="3"/>
        <v>5.07</v>
      </c>
      <c r="AI4" s="55">
        <f t="shared" si="4"/>
        <v>29.85</v>
      </c>
      <c r="AJ4" s="56"/>
      <c r="AK4" s="55"/>
      <c r="AL4" s="56">
        <v>0.31</v>
      </c>
      <c r="AM4" s="55">
        <f t="shared" si="5"/>
        <v>22.47</v>
      </c>
      <c r="AN4" s="56">
        <v>0.1</v>
      </c>
      <c r="AO4" s="55">
        <f t="shared" si="6"/>
        <v>7.25</v>
      </c>
      <c r="AP4" s="55"/>
      <c r="AQ4" s="41"/>
      <c r="AR4" s="56"/>
      <c r="AS4" s="55"/>
      <c r="AT4" s="55">
        <f t="shared" si="8"/>
        <v>29.72</v>
      </c>
      <c r="AU4" s="55">
        <f t="shared" si="9"/>
        <v>59.57</v>
      </c>
      <c r="AV4" s="57">
        <f t="shared" si="7"/>
        <v>0.1782</v>
      </c>
      <c r="AW4" s="55">
        <f t="shared" si="10"/>
        <v>72.489999999999995</v>
      </c>
      <c r="AX4" s="50">
        <v>124.99</v>
      </c>
      <c r="AY4" s="56">
        <v>0.42</v>
      </c>
      <c r="AZ4" s="52"/>
    </row>
    <row r="5" spans="1:52" ht="105">
      <c r="A5" s="39">
        <v>4</v>
      </c>
      <c r="B5" s="58"/>
      <c r="C5" s="40"/>
      <c r="D5" s="41" t="s">
        <v>2</v>
      </c>
      <c r="E5" s="41"/>
      <c r="F5" s="41" t="s">
        <v>4</v>
      </c>
      <c r="G5" s="41" t="s">
        <v>0</v>
      </c>
      <c r="H5" s="42" t="s">
        <v>61</v>
      </c>
      <c r="I5" s="41" t="s">
        <v>62</v>
      </c>
      <c r="J5" s="43" t="s">
        <v>63</v>
      </c>
      <c r="K5" s="41" t="s">
        <v>55</v>
      </c>
      <c r="L5" s="41" t="s">
        <v>64</v>
      </c>
      <c r="M5" s="41" t="s">
        <v>60</v>
      </c>
      <c r="N5" s="44"/>
      <c r="O5" s="45"/>
      <c r="P5" s="41" t="s">
        <v>57</v>
      </c>
      <c r="Q5" s="46">
        <v>152.5</v>
      </c>
      <c r="R5" s="47">
        <v>7.65</v>
      </c>
      <c r="S5" s="48">
        <v>19.93</v>
      </c>
      <c r="T5" s="49">
        <v>19.93</v>
      </c>
      <c r="U5" s="50"/>
      <c r="V5" s="41" t="s">
        <v>58</v>
      </c>
      <c r="W5" s="51">
        <v>46</v>
      </c>
      <c r="X5" s="51">
        <v>36</v>
      </c>
      <c r="Y5" s="51">
        <v>27</v>
      </c>
      <c r="Z5" s="47"/>
      <c r="AA5" s="52">
        <v>1</v>
      </c>
      <c r="AB5" s="53">
        <f t="shared" si="0"/>
        <v>4.4999999999999998E-2</v>
      </c>
      <c r="AC5" s="54">
        <f t="shared" si="1"/>
        <v>1444</v>
      </c>
      <c r="AD5" s="41">
        <v>3700</v>
      </c>
      <c r="AE5" s="55">
        <f t="shared" si="2"/>
        <v>2.56</v>
      </c>
      <c r="AF5" s="41" t="s">
        <v>59</v>
      </c>
      <c r="AG5" s="56">
        <v>0.22800000000000001</v>
      </c>
      <c r="AH5" s="55">
        <f t="shared" si="3"/>
        <v>4.54</v>
      </c>
      <c r="AI5" s="55">
        <f t="shared" si="4"/>
        <v>27.03</v>
      </c>
      <c r="AJ5" s="56"/>
      <c r="AK5" s="55"/>
      <c r="AL5" s="56">
        <v>0.31</v>
      </c>
      <c r="AM5" s="55">
        <f t="shared" si="5"/>
        <v>19.77</v>
      </c>
      <c r="AN5" s="56">
        <v>0.1</v>
      </c>
      <c r="AO5" s="55">
        <f t="shared" si="6"/>
        <v>6.38</v>
      </c>
      <c r="AP5" s="55"/>
      <c r="AQ5" s="41"/>
      <c r="AR5" s="56"/>
      <c r="AS5" s="55"/>
      <c r="AT5" s="55">
        <f t="shared" si="8"/>
        <v>26.15</v>
      </c>
      <c r="AU5" s="55">
        <f t="shared" si="9"/>
        <v>53.18</v>
      </c>
      <c r="AV5" s="57">
        <f t="shared" si="7"/>
        <v>0.1663</v>
      </c>
      <c r="AW5" s="55">
        <f t="shared" si="10"/>
        <v>63.79</v>
      </c>
      <c r="AX5" s="50">
        <v>109.99</v>
      </c>
      <c r="AY5" s="56">
        <v>0.42</v>
      </c>
      <c r="AZ5" s="52"/>
    </row>
    <row r="6" spans="1:52" ht="105">
      <c r="A6" s="39">
        <v>5</v>
      </c>
      <c r="B6" s="59"/>
      <c r="C6" s="40"/>
      <c r="D6" s="41" t="s">
        <v>2</v>
      </c>
      <c r="E6" s="41"/>
      <c r="F6" s="41" t="s">
        <v>4</v>
      </c>
      <c r="G6" s="41" t="s">
        <v>0</v>
      </c>
      <c r="H6" s="42" t="s">
        <v>61</v>
      </c>
      <c r="I6" s="41" t="s">
        <v>62</v>
      </c>
      <c r="J6" s="43" t="s">
        <v>63</v>
      </c>
      <c r="K6" s="41" t="s">
        <v>55</v>
      </c>
      <c r="L6" s="41" t="s">
        <v>65</v>
      </c>
      <c r="M6" s="41" t="s">
        <v>60</v>
      </c>
      <c r="N6" s="45"/>
      <c r="O6" s="45"/>
      <c r="P6" s="41" t="s">
        <v>57</v>
      </c>
      <c r="Q6" s="46">
        <v>165</v>
      </c>
      <c r="R6" s="47">
        <v>7.65</v>
      </c>
      <c r="S6" s="48">
        <v>21.57</v>
      </c>
      <c r="T6" s="49">
        <v>21.57</v>
      </c>
      <c r="U6" s="50"/>
      <c r="V6" s="41" t="s">
        <v>58</v>
      </c>
      <c r="W6" s="51">
        <v>46</v>
      </c>
      <c r="X6" s="51">
        <v>36</v>
      </c>
      <c r="Y6" s="51">
        <v>27</v>
      </c>
      <c r="Z6" s="47"/>
      <c r="AA6" s="52">
        <v>1</v>
      </c>
      <c r="AB6" s="53">
        <f t="shared" si="0"/>
        <v>4.4999999999999998E-2</v>
      </c>
      <c r="AC6" s="54">
        <f t="shared" si="1"/>
        <v>1444</v>
      </c>
      <c r="AD6" s="41">
        <v>3700</v>
      </c>
      <c r="AE6" s="55">
        <f t="shared" si="2"/>
        <v>2.56</v>
      </c>
      <c r="AF6" s="41" t="s">
        <v>59</v>
      </c>
      <c r="AG6" s="56">
        <v>0.22800000000000001</v>
      </c>
      <c r="AH6" s="55">
        <f t="shared" si="3"/>
        <v>4.92</v>
      </c>
      <c r="AI6" s="55">
        <f t="shared" si="4"/>
        <v>29.05</v>
      </c>
      <c r="AJ6" s="56"/>
      <c r="AK6" s="55"/>
      <c r="AL6" s="56">
        <v>0.31</v>
      </c>
      <c r="AM6" s="55">
        <f t="shared" si="5"/>
        <v>21.57</v>
      </c>
      <c r="AN6" s="56">
        <v>0.1</v>
      </c>
      <c r="AO6" s="55">
        <f t="shared" si="6"/>
        <v>6.96</v>
      </c>
      <c r="AP6" s="55"/>
      <c r="AQ6" s="41"/>
      <c r="AR6" s="56"/>
      <c r="AS6" s="55"/>
      <c r="AT6" s="55">
        <f t="shared" si="8"/>
        <v>28.53</v>
      </c>
      <c r="AU6" s="55">
        <f t="shared" si="9"/>
        <v>57.58</v>
      </c>
      <c r="AV6" s="57">
        <f t="shared" si="7"/>
        <v>0.1726</v>
      </c>
      <c r="AW6" s="55">
        <f t="shared" si="10"/>
        <v>69.59</v>
      </c>
      <c r="AX6" s="50">
        <v>119.99</v>
      </c>
      <c r="AY6" s="56">
        <v>0.42</v>
      </c>
      <c r="AZ6" s="52"/>
    </row>
    <row r="7" spans="1:52" ht="120">
      <c r="A7" s="39">
        <v>6</v>
      </c>
      <c r="B7" s="60"/>
      <c r="C7" s="40"/>
      <c r="D7" s="41" t="s">
        <v>2</v>
      </c>
      <c r="E7" s="41"/>
      <c r="F7" s="41" t="s">
        <v>4</v>
      </c>
      <c r="G7" s="41" t="s">
        <v>0</v>
      </c>
      <c r="H7" s="42" t="s">
        <v>67</v>
      </c>
      <c r="I7" s="41" t="s">
        <v>62</v>
      </c>
      <c r="J7" s="43" t="s">
        <v>63</v>
      </c>
      <c r="K7" s="41" t="s">
        <v>55</v>
      </c>
      <c r="L7" s="41" t="s">
        <v>66</v>
      </c>
      <c r="M7" s="41" t="s">
        <v>60</v>
      </c>
      <c r="N7" s="45"/>
      <c r="O7" s="45"/>
      <c r="P7" s="41" t="s">
        <v>57</v>
      </c>
      <c r="Q7" s="46">
        <v>170</v>
      </c>
      <c r="R7" s="47">
        <v>7.65</v>
      </c>
      <c r="S7" s="48">
        <v>22.22</v>
      </c>
      <c r="T7" s="49">
        <v>22.22</v>
      </c>
      <c r="U7" s="50"/>
      <c r="V7" s="41" t="s">
        <v>58</v>
      </c>
      <c r="W7" s="51">
        <v>46</v>
      </c>
      <c r="X7" s="51">
        <v>36</v>
      </c>
      <c r="Y7" s="51">
        <v>27</v>
      </c>
      <c r="Z7" s="47"/>
      <c r="AA7" s="52">
        <v>1</v>
      </c>
      <c r="AB7" s="53">
        <f t="shared" si="0"/>
        <v>4.4999999999999998E-2</v>
      </c>
      <c r="AC7" s="54">
        <f t="shared" si="1"/>
        <v>1444</v>
      </c>
      <c r="AD7" s="41">
        <v>3700</v>
      </c>
      <c r="AE7" s="55">
        <f t="shared" si="2"/>
        <v>2.56</v>
      </c>
      <c r="AF7" s="41" t="s">
        <v>59</v>
      </c>
      <c r="AG7" s="56">
        <v>0.22800000000000001</v>
      </c>
      <c r="AH7" s="55">
        <f t="shared" si="3"/>
        <v>5.07</v>
      </c>
      <c r="AI7" s="55">
        <f t="shared" si="4"/>
        <v>29.85</v>
      </c>
      <c r="AJ7" s="56"/>
      <c r="AK7" s="55"/>
      <c r="AL7" s="56">
        <v>0.31</v>
      </c>
      <c r="AM7" s="55">
        <f t="shared" si="5"/>
        <v>22.47</v>
      </c>
      <c r="AN7" s="56">
        <v>0.1</v>
      </c>
      <c r="AO7" s="55">
        <f t="shared" si="6"/>
        <v>7.25</v>
      </c>
      <c r="AP7" s="55"/>
      <c r="AQ7" s="41"/>
      <c r="AR7" s="56"/>
      <c r="AS7" s="55"/>
      <c r="AT7" s="55">
        <f t="shared" si="8"/>
        <v>29.72</v>
      </c>
      <c r="AU7" s="55">
        <f t="shared" si="9"/>
        <v>59.57</v>
      </c>
      <c r="AV7" s="57">
        <f t="shared" si="7"/>
        <v>0.1782</v>
      </c>
      <c r="AW7" s="55">
        <f t="shared" si="10"/>
        <v>72.489999999999995</v>
      </c>
      <c r="AX7" s="50">
        <v>124.99</v>
      </c>
      <c r="AY7" s="56">
        <v>0.42</v>
      </c>
      <c r="AZ7" s="52"/>
    </row>
  </sheetData>
  <sheetProtection insertRows="0" deleteRows="0" sort="0"/>
  <protectedRanges>
    <protectedRange sqref="R2:R3" name="Range1"/>
    <protectedRange sqref="AG2:AG3" name="Range1_1"/>
    <protectedRange sqref="AG4:AG5" name="Range1_2"/>
    <protectedRange sqref="AG6:AG7" name="Range1_3"/>
    <protectedRange sqref="L2" name="Range1_4"/>
    <protectedRange sqref="L3" name="Range1_5"/>
    <protectedRange sqref="L4" name="Range1_6"/>
    <protectedRange sqref="M2:M7" name="Range1_7"/>
  </protectedRanges>
  <mergeCells count="2">
    <mergeCell ref="B2:B4"/>
    <mergeCell ref="B5:B7"/>
  </mergeCells>
  <phoneticPr fontId="1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E2:E7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P2:P7</xm:sqref>
        </x14:dataValidation>
        <x14:dataValidation type="list" allowBlank="1" showInputMessage="1" showErrorMessage="1">
          <x14:formula1>
            <xm:f>#REF!</xm:f>
          </x14:formula1>
          <xm:sqref>V2:V7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5"/>
  <sheetViews>
    <sheetView workbookViewId="0">
      <selection activeCell="I9" sqref="I9"/>
    </sheetView>
  </sheetViews>
  <sheetFormatPr defaultColWidth="9" defaultRowHeight="15"/>
  <cols>
    <col min="3" max="3" width="19.42578125" customWidth="1"/>
  </cols>
  <sheetData>
    <row r="5" spans="1:11" s="1" customFormat="1" ht="130.5" customHeight="1">
      <c r="A5" s="2">
        <v>4</v>
      </c>
      <c r="B5" s="3" t="s">
        <v>68</v>
      </c>
      <c r="C5" s="4"/>
      <c r="D5" s="5" t="s">
        <v>69</v>
      </c>
      <c r="E5" s="6" t="s">
        <v>70</v>
      </c>
      <c r="F5" s="7" t="s">
        <v>71</v>
      </c>
      <c r="G5" s="8" t="s">
        <v>72</v>
      </c>
      <c r="H5" s="5" t="s">
        <v>73</v>
      </c>
      <c r="I5" s="5">
        <v>20.2</v>
      </c>
      <c r="J5" s="5">
        <v>22.8</v>
      </c>
      <c r="K5" s="5">
        <v>22.8</v>
      </c>
    </row>
  </sheetData>
  <phoneticPr fontId="1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12">
    <comment s:ref="V3" rgbClr="102E4E"/>
    <comment s:ref="AE3" rgbClr="102E4E"/>
    <comment s:ref="AF3" rgbClr="102E4E"/>
    <comment s:ref="AH3" rgbClr="102E4E"/>
    <comment s:ref="AK3" rgbClr="102E4E"/>
    <comment s:ref="AL3" rgbClr="102E4E"/>
    <comment s:ref="AN3" rgbClr="102E4E"/>
    <comment s:ref="AP3" rgbClr="102E4E"/>
    <comment s:ref="AR3" rgbClr="102E4E"/>
    <comment s:ref="AS3" rgbClr="102E4E"/>
    <comment s:ref="AV3" rgbClr="102E4E"/>
    <comment s:ref="AW3" rgbClr="102E4E"/>
    <comment s:ref="AX3" rgbClr="102E4E"/>
    <comment s:ref="AY3" rgbClr="102E4E"/>
    <comment s:ref="AZ3" rgbClr="102E4E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12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  <rangeList sheetStid="4" master="" otherUserPermission="visible"/>
  <rangeList sheetStid="11" master="" otherUserPermission="visible"/>
  <rangeList sheetStid="3" master="" otherUserPermission="visible"/>
  <rangeList sheetStid="10" master="" otherUserPermission="visible"/>
  <rangeList sheetStid="8" master="" otherUserPermission="visible"/>
  <rangeList sheetStid="9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Amazon</vt:lpstr>
      <vt:lpstr>SHO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2025-03-09T10:28:00Z</dcterms:created>
  <dcterms:modified xsi:type="dcterms:W3CDTF">2026-05-12T02:06:32Z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C70DF34CDE50484AAB2A6912DA85FC70_13</vt:lpwstr>
  </property>
  <property fmtid="{D5CDD505-2E9C-101B-9397-08002B2CF9AE}" pid="4" name="CalculationRule">
    <vt:i4>0</vt:i4>
  </property>
</Properties>
</file>