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[4]BUYERS!$C$1:$C$277</definedName>
    <definedName name="CASEPACK">[4]LISTS!$I$3:$I$4</definedName>
    <definedName name="CAT">#REF!</definedName>
    <definedName name="CATEGORY">[5]Sheet1!$DW$2:$DW$3</definedName>
    <definedName name="CBF">[4]LISTS!$G$2</definedName>
    <definedName name="CBM">[4]LISTS!$G$4</definedName>
    <definedName name="CH">'[3]COMMON ATTR'!$C$4:$C$249</definedName>
    <definedName name="CLASS">#REF!</definedName>
    <definedName name="CNT_CODE">[4]LISTS!$D$9:$E$43</definedName>
    <definedName name="COLOR">[4]!Table114[COLOR]</definedName>
    <definedName name="COLOR_CODE_LIST">[4]!Table114[COLOR Code]</definedName>
    <definedName name="COLOR_ID">#REF!</definedName>
    <definedName name="COLOR_LIST">[4]!Table114[#All]</definedName>
    <definedName name="colour">#REF!</definedName>
    <definedName name="COLUMN">'[3]PT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[4]LISTS!$O$9:$O$18</definedName>
    <definedName name="CON">'[6]317-TOP'!#REF!</definedName>
    <definedName name="CONS">#REF!</definedName>
    <definedName name="CONTSIZE">'[4]PORT LIST &amp; CONTAINER INFO'!$E$5:$I$8</definedName>
    <definedName name="COO">#REF!</definedName>
    <definedName name="COUNTRY">[4]LISTS!$D$9:$D$43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[5]Sheet1!$EC$2:$EC$3</definedName>
    <definedName name="FREIGHT">#REF!</definedName>
    <definedName name="FREIGHT_CONTAINER">[4]LISTS!$P$1:$V$1</definedName>
    <definedName name="FREIGHT_TERMS">#REF!</definedName>
    <definedName name="FREIGHTCUBE">#REF!</definedName>
    <definedName name="Gold1">#REF!</definedName>
    <definedName name="H">#REF!</definedName>
    <definedName name="HBC">'[7]Spec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'[8] Projected 2006 VS. 2005'!#REF!</definedName>
    <definedName name="IAN">'[9]FLASH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[10]Sheet1!$A$2</definedName>
    <definedName name="LOAD">#REF!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'[4]PORT LIST &amp; CONTAINER INFO'!$G$6</definedName>
    <definedName name="MAX_40_CBM">'[4]PORT LIST &amp; CONTAINER INFO'!$I$6</definedName>
    <definedName name="MAX_40HC">'[4]PORT LIST &amp; CONTAINER INFO'!$G$7</definedName>
    <definedName name="MAX_40HC_CBM">'[4]PORT LIST &amp; CONTAINER INFO'!$I$7</definedName>
    <definedName name="mia">#REF!</definedName>
    <definedName name="MIN_40">'[4]PORT LIST &amp; CONTAINER INFO'!$F$6</definedName>
    <definedName name="MIN_40CBM">'[4]PORT LIST &amp; CONTAINER INFO'!$H$6</definedName>
    <definedName name="MIN_40HC">'[4]PORT LIST &amp; CONTAINER INFO'!$F$7</definedName>
    <definedName name="MIN_40HC_CBM">'[4]PORT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[11]Sheet1!$A$1:$C$65536</definedName>
    <definedName name="one">#REF!</definedName>
    <definedName name="OTB_MON">[4]!Table14[OTB MONTH]</definedName>
    <definedName name="Outdoor">#REF!</definedName>
    <definedName name="PACK">[5]Sheet1!$EE$2:$EE$3</definedName>
    <definedName name="PACK_METHOD">[4]LISTS!$L$21:$L$24</definedName>
    <definedName name="PACKAGING">[4]LISTS!$A$9:$A$61</definedName>
    <definedName name="PACKTYPE">[4]LISTS!$A$2:$A$4</definedName>
    <definedName name="PAY_METHOD">#REF!</definedName>
    <definedName name="PAY_TERMS">#REF!</definedName>
    <definedName name="PAYMENT">[4]LISTS!$L$9:$L$12</definedName>
    <definedName name="PAYMENT_METHOD">[4]LISTS!$L$9:$M$11</definedName>
    <definedName name="Pet_Care">#REF!</definedName>
    <definedName name="Pillow_Shams">#REF!</definedName>
    <definedName name="Pillowcases">#REF!</definedName>
    <definedName name="PL">'[12]UNIQUE ATTR 2'!#REF!</definedName>
    <definedName name="PORT_DEST">[4]!Table110[Discharge Port]</definedName>
    <definedName name="PORT_DEST_CODE">[4]!Table110[#Data]</definedName>
    <definedName name="PORT_DISCHARGE">#REF!</definedName>
    <definedName name="PORT_IFF">[13]a!$A$10:$B$35</definedName>
    <definedName name="PORT_LADING">#REF!</definedName>
    <definedName name="PORT_ORIGIN_CODE">[4]!Table11011[#Data]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[4]LISTS!$L$2:$L$6</definedName>
    <definedName name="PT">'[3]PT TABLE'!$A$4:$A$42</definedName>
    <definedName name="PW">'[12]UNIQUE ATTR 2'!#REF!</definedName>
    <definedName name="QTY">#REF!</definedName>
    <definedName name="Quilts">#REF!</definedName>
    <definedName name="RETAIL">#REF!</definedName>
    <definedName name="RN">'[3]RN_Item Disposition'!$A$12:$A$81</definedName>
    <definedName name="Ross_BA">#REF!</definedName>
    <definedName name="ROW">'[3]PT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[4]!Table1148[SIZE]</definedName>
    <definedName name="SIZE_CODE_LIST">#REF!</definedName>
    <definedName name="SIZE_ID">#REF!</definedName>
    <definedName name="SIZE_LIST">[4]!Table1148[#All]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[4]!Table11[SUB COMMODITY]</definedName>
    <definedName name="subcat">#REF!</definedName>
    <definedName name="suzi">[14]Sheet3!$A:$IV</definedName>
    <definedName name="suzie">#REF!</definedName>
    <definedName name="t">#REF!</definedName>
    <definedName name="three">[14]Sheet3!$A:$IV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[14]Sheet2!$A:$IV</definedName>
    <definedName name="UNIT">[5]Sheet1!$EF$2:$EF$3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'[4]VENDOR MOA PIVOT'!$A:$B</definedName>
    <definedName name="W">#REF!</definedName>
    <definedName name="WD">'[12]UNIQUE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2" i="1" l="1"/>
  <c r="BF2" i="1"/>
  <c r="BE2" i="1"/>
  <c r="BA2" i="1"/>
  <c r="AT2" i="1"/>
  <c r="AQ2" i="1"/>
  <c r="AO2" i="1"/>
  <c r="AU2" i="1" s="1"/>
  <c r="AK2" i="1"/>
  <c r="AL2" i="1" s="1"/>
  <c r="AE2" i="1"/>
  <c r="AG2" i="1" s="1"/>
  <c r="AI2" i="1" s="1"/>
  <c r="AM2" i="1" l="1"/>
  <c r="AV2" i="1" s="1"/>
  <c r="AW2" i="1" l="1"/>
  <c r="BD2" i="1"/>
</calcChain>
</file>

<file path=xl/comments1.xml><?xml version="1.0" encoding="utf-8"?>
<comments xmlns="http://schemas.openxmlformats.org/spreadsheetml/2006/main">
  <authors>
    <author>Unknown Author</author>
  </authors>
  <commentList>
    <comment ref="AE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A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E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F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G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<sst xmlns="http://schemas.openxmlformats.org/spreadsheetml/2006/main" count="81" uniqueCount="80">
  <si>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</si>
  <si>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</si>
  <si>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</si>
  <si>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</si>
  <si>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</si>
  <si>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</si>
  <si>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</si>
  <si>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</si>
  <si>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</si>
  <si>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</si>
  <si>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</si>
  <si>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</si>
  <si>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</si>
  <si>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</si>
  <si>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</si>
  <si>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</si>
  <si>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</si>
  <si>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</si>
  <si>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</si>
  <si>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</si>
  <si>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</si>
  <si>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</si>
  <si>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</si>
  <si>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</si>
  <si>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</si>
  <si>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</si>
  <si>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</si>
  <si>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</si>
  <si>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</si>
  <si>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Group pack</t>
    <phoneticPr fontId="8" type="noConversion"/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</si>
  <si>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</si>
  <si>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</si>
  <si>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</si>
  <si>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</si>
  <si>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</si>
  <si>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</si>
  <si>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</si>
  <si>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</si>
  <si>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</si>
  <si>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</si>
  <si>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</si>
  <si>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</si>
  <si>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</si>
  <si>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</si>
  <si>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</si>
  <si>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</si>
  <si>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</si>
  <si>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</si>
  <si>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</si>
  <si>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- 5.11.2026 Updated</t>
  </si>
  <si>
    <t>JLA POE Quoted 5.6.2026</t>
  </si>
  <si>
    <t>Suggested Retail Price</t>
  </si>
  <si>
    <t>Retail Markup %</t>
  </si>
  <si>
    <t>Additional Customer Price</t>
  </si>
  <si>
    <t>Ross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</si>
  <si>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</si>
  <si>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</si>
  <si>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</si>
  <si>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</si>
  <si>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</si>
  <si>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</si>
  <si>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</si>
  <si>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</si>
  <si>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</si>
  <si>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</si>
  <si>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</si>
  <si>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</si>
  <si>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Yantian,China</t>
  </si>
  <si>
    <t>China</t>
  </si>
  <si>
    <t>1.5x1.38"</t>
  </si>
  <si>
    <t>Red</t>
  </si>
  <si>
    <t>12pcs in acetate box with insert, 24 sets per carton</t>
  </si>
  <si>
    <t>3924.90.5650</t>
    <phoneticPr fontId="21" type="noConversion"/>
  </si>
  <si>
    <t>Hooks</t>
  </si>
  <si>
    <t>wreath Hooks</t>
  </si>
  <si>
    <t>Polyresin Hooks</t>
    <phoneticPr fontId="22" type="noConversion"/>
  </si>
  <si>
    <t>Polyresin Hooks</t>
    <phoneticPr fontId="22" type="noConversion"/>
  </si>
  <si>
    <t>polyresin+Stainless steel hook</t>
  </si>
  <si>
    <t>RS71-9007</t>
    <phoneticPr fontId="2" type="noConversion"/>
  </si>
  <si>
    <t>apex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</si>
</sst>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26" formatCode="\$#,##0.00_);[Red]\(\$#,##0.00\)"/>
    <numFmt numFmtId="176" formatCode="[$¥-804]#,##0.00"/>
    <numFmt numFmtId="177" formatCode="\$#,##0.00"/>
    <numFmt numFmtId="178" formatCode="0.0"/>
    <numFmt numFmtId="179" formatCode="0.000"/>
    <numFmt numFmtId="180" formatCode="0.00_ "/>
    <numFmt numFmtId="185" formatCode="\$#,##0.00_);[Red]&quot;($&quot;#,##0.00\)"/>
    <numFmt numFmtId="187" formatCode="[$-409]d/mmm;@"/>
    <numFmt numFmtId="188" formatCode="[$$-409]#,##0.00;\-[$$-409]#,##0.00"/>
  </numFmts>
  <fonts count="23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color rgb="FF0000FF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name val="Aptos Display"/>
      <family val="2"/>
    </font>
    <font>
      <sz val="11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rgb="FFFF0000"/>
      <name val="宋体"/>
      <family val="2"/>
      <scheme val="minor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176" fontId="0" fillId="0" borderId="0"/>
    <xf numFmtId="176" fontId="4" fillId="0" borderId="0"/>
    <xf numFmtId="0" fontId="7" fillId="0" borderId="0"/>
    <xf numFmtId="176" fontId="7" fillId="0" borderId="0"/>
    <xf numFmtId="176" fontId="10" fillId="0" borderId="0"/>
    <xf numFmtId="9" fontId="4" fillId="0" borderId="0"/>
    <xf numFmtId="176" fontId="1" fillId="0" borderId="0"/>
    <xf numFmtId="0" fontId="1" fillId="0" borderId="0"/>
    <xf numFmtId="0" fontId="1" fillId="0" borderId="0"/>
    <xf numFmtId="176" fontId="12" fillId="0" borderId="0">
      <alignment vertical="center"/>
    </xf>
    <xf numFmtId="0" fontId="15" fillId="0" borderId="0"/>
    <xf numFmtId="0" fontId="10" fillId="0" borderId="0"/>
    <xf numFmtId="0" fontId="1" fillId="0" borderId="0"/>
    <xf numFmtId="176" fontId="12" fillId="0" borderId="0">
      <alignment vertical="center"/>
    </xf>
    <xf numFmtId="187" fontId="19" fillId="0" borderId="0">
      <alignment vertical="center"/>
    </xf>
    <xf numFmtId="0" fontId="4" fillId="0" borderId="0"/>
    <xf numFmtId="188" fontId="15" fillId="0" borderId="0"/>
  </cellStyleXfs>
  <cellXfs count="80">
    <xf numFmtId="176" fontId="0" fillId="0" borderId="0" xfId="0"/>
    <xf numFmtId="176" fontId="1" fillId="0" borderId="0" xfId="0" applyFont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0" xfId="1" applyFont="1" applyAlignment="1">
      <alignment wrapText="1"/>
    </xf>
    <xf numFmtId="10" fontId="1" fillId="0" borderId="0" xfId="0" applyNumberFormat="1" applyFont="1" applyAlignment="1">
      <alignment wrapText="1"/>
    </xf>
    <xf numFmtId="177" fontId="1" fillId="0" borderId="0" xfId="0" applyNumberFormat="1" applyFont="1" applyAlignment="1">
      <alignment wrapText="1"/>
    </xf>
    <xf numFmtId="176" fontId="0" fillId="0" borderId="0" xfId="0" applyAlignment="1">
      <alignment wrapText="1"/>
    </xf>
    <xf numFmtId="176" fontId="5" fillId="0" borderId="2" xfId="0" applyFont="1" applyBorder="1" applyAlignment="1">
      <alignment horizontal="center" wrapText="1"/>
    </xf>
    <xf numFmtId="176" fontId="5" fillId="3" borderId="2" xfId="0" applyFont="1" applyFill="1" applyBorder="1" applyAlignment="1">
      <alignment horizontal="center" wrapText="1"/>
    </xf>
    <xf numFmtId="176" fontId="6" fillId="3" borderId="2" xfId="0" applyFont="1" applyFill="1" applyBorder="1" applyAlignment="1">
      <alignment horizontal="center" wrapText="1"/>
    </xf>
    <xf numFmtId="176" fontId="6" fillId="4" borderId="2" xfId="0" applyFont="1" applyFill="1" applyBorder="1" applyAlignment="1">
      <alignment horizontal="center" wrapText="1"/>
    </xf>
    <xf numFmtId="176" fontId="5" fillId="4" borderId="2" xfId="0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7" fontId="5" fillId="5" borderId="1" xfId="0" applyNumberFormat="1" applyFont="1" applyFill="1" applyBorder="1" applyAlignment="1">
      <alignment horizontal="center" wrapText="1"/>
    </xf>
    <xf numFmtId="176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7" fontId="5" fillId="6" borderId="2" xfId="2" applyNumberFormat="1" applyFont="1" applyFill="1" applyBorder="1" applyAlignment="1">
      <alignment horizontal="left" vertical="center" wrapText="1"/>
    </xf>
    <xf numFmtId="179" fontId="9" fillId="0" borderId="2" xfId="3" applyNumberFormat="1" applyFont="1" applyBorder="1" applyAlignment="1">
      <alignment wrapText="1"/>
    </xf>
    <xf numFmtId="2" fontId="5" fillId="0" borderId="2" xfId="3" applyNumberFormat="1" applyFont="1" applyBorder="1" applyAlignment="1">
      <alignment wrapText="1"/>
    </xf>
    <xf numFmtId="1" fontId="9" fillId="0" borderId="2" xfId="3" applyNumberFormat="1" applyFont="1" applyBorder="1" applyAlignment="1">
      <alignment wrapText="1"/>
    </xf>
    <xf numFmtId="177" fontId="9" fillId="0" borderId="2" xfId="3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9" fillId="4" borderId="2" xfId="3" applyNumberFormat="1" applyFont="1" applyFill="1" applyBorder="1" applyAlignment="1">
      <alignment wrapText="1"/>
    </xf>
    <xf numFmtId="177" fontId="5" fillId="0" borderId="2" xfId="3" applyNumberFormat="1" applyFont="1" applyBorder="1" applyAlignment="1">
      <alignment wrapText="1"/>
    </xf>
    <xf numFmtId="177" fontId="9" fillId="2" borderId="2" xfId="3" applyNumberFormat="1" applyFont="1" applyFill="1" applyBorder="1" applyAlignment="1">
      <alignment wrapText="1"/>
    </xf>
    <xf numFmtId="10" fontId="9" fillId="2" borderId="2" xfId="3" applyNumberFormat="1" applyFont="1" applyFill="1" applyBorder="1" applyAlignment="1">
      <alignment wrapText="1"/>
    </xf>
    <xf numFmtId="177" fontId="5" fillId="7" borderId="2" xfId="3" applyNumberFormat="1" applyFont="1" applyFill="1" applyBorder="1" applyAlignment="1">
      <alignment wrapText="1"/>
    </xf>
    <xf numFmtId="177" fontId="5" fillId="2" borderId="2" xfId="0" applyNumberFormat="1" applyFont="1" applyFill="1" applyBorder="1" applyAlignment="1">
      <alignment horizontal="center" wrapText="1"/>
    </xf>
    <xf numFmtId="177" fontId="5" fillId="2" borderId="1" xfId="3" applyNumberFormat="1" applyFont="1" applyFill="1" applyBorder="1" applyAlignment="1">
      <alignment wrapText="1"/>
    </xf>
    <xf numFmtId="2" fontId="9" fillId="0" borderId="2" xfId="3" applyNumberFormat="1" applyFont="1" applyBorder="1" applyAlignment="1">
      <alignment wrapText="1"/>
    </xf>
    <xf numFmtId="176" fontId="5" fillId="0" borderId="2" xfId="0" applyFont="1" applyBorder="1" applyAlignment="1">
      <alignment wrapText="1"/>
    </xf>
    <xf numFmtId="176" fontId="5" fillId="0" borderId="0" xfId="0" applyFont="1" applyAlignment="1">
      <alignment wrapText="1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horizontal="left" vertical="center" wrapText="1"/>
    </xf>
    <xf numFmtId="176" fontId="1" fillId="0" borderId="2" xfId="0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2" fontId="1" fillId="9" borderId="2" xfId="0" applyNumberFormat="1" applyFont="1" applyFill="1" applyBorder="1" applyAlignment="1">
      <alignment vertical="center"/>
    </xf>
    <xf numFmtId="1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16" fillId="0" borderId="2" xfId="10" applyFont="1" applyBorder="1" applyAlignment="1">
      <alignment horizontal="left" vertical="center" wrapText="1"/>
    </xf>
    <xf numFmtId="176" fontId="17" fillId="0" borderId="2" xfId="0" applyFont="1" applyBorder="1" applyAlignment="1">
      <alignment vertical="center"/>
    </xf>
    <xf numFmtId="176" fontId="17" fillId="12" borderId="2" xfId="0" applyFont="1" applyFill="1" applyBorder="1" applyAlignment="1">
      <alignment vertical="center" wrapText="1"/>
    </xf>
    <xf numFmtId="176" fontId="17" fillId="12" borderId="2" xfId="0" applyFont="1" applyFill="1" applyBorder="1" applyAlignment="1">
      <alignment vertical="center"/>
    </xf>
    <xf numFmtId="2" fontId="17" fillId="12" borderId="2" xfId="0" applyNumberFormat="1" applyFont="1" applyFill="1" applyBorder="1" applyAlignment="1">
      <alignment vertical="center"/>
    </xf>
    <xf numFmtId="179" fontId="17" fillId="13" borderId="2" xfId="0" applyNumberFormat="1" applyFont="1" applyFill="1" applyBorder="1" applyAlignment="1">
      <alignment vertical="center"/>
    </xf>
    <xf numFmtId="1" fontId="17" fillId="13" borderId="2" xfId="0" applyNumberFormat="1" applyFont="1" applyFill="1" applyBorder="1" applyAlignment="1">
      <alignment vertical="center"/>
    </xf>
    <xf numFmtId="3" fontId="17" fillId="12" borderId="2" xfId="0" applyNumberFormat="1" applyFont="1" applyFill="1" applyBorder="1" applyAlignment="1">
      <alignment vertical="center"/>
    </xf>
    <xf numFmtId="177" fontId="17" fillId="13" borderId="2" xfId="0" applyNumberFormat="1" applyFont="1" applyFill="1" applyBorder="1" applyAlignment="1">
      <alignment vertical="center"/>
    </xf>
    <xf numFmtId="177" fontId="17" fillId="13" borderId="2" xfId="0" applyNumberFormat="1" applyFont="1" applyFill="1" applyBorder="1" applyAlignment="1">
      <alignment vertical="center" wrapText="1"/>
    </xf>
    <xf numFmtId="10" fontId="17" fillId="12" borderId="2" xfId="0" applyNumberFormat="1" applyFont="1" applyFill="1" applyBorder="1" applyAlignment="1">
      <alignment vertical="center"/>
    </xf>
    <xf numFmtId="177" fontId="17" fillId="12" borderId="2" xfId="0" applyNumberFormat="1" applyFont="1" applyFill="1" applyBorder="1" applyAlignment="1">
      <alignment vertical="center"/>
    </xf>
    <xf numFmtId="10" fontId="17" fillId="13" borderId="2" xfId="5" applyNumberFormat="1" applyFont="1" applyFill="1" applyBorder="1" applyAlignment="1">
      <alignment vertical="center"/>
    </xf>
    <xf numFmtId="185" fontId="17" fillId="12" borderId="2" xfId="0" applyNumberFormat="1" applyFont="1" applyFill="1" applyBorder="1" applyAlignment="1">
      <alignment vertical="center"/>
    </xf>
    <xf numFmtId="10" fontId="17" fillId="13" borderId="2" xfId="5" applyNumberFormat="1" applyFont="1" applyFill="1" applyBorder="1" applyAlignment="1">
      <alignment vertical="center" wrapText="1"/>
    </xf>
    <xf numFmtId="176" fontId="17" fillId="12" borderId="2" xfId="6" applyFont="1" applyFill="1" applyBorder="1" applyAlignment="1">
      <alignment horizontal="left" vertical="center" wrapText="1"/>
    </xf>
    <xf numFmtId="176" fontId="3" fillId="8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76" fontId="18" fillId="0" borderId="2" xfId="13" applyFont="1" applyBorder="1" applyAlignment="1">
      <alignment horizontal="center" vertical="center" wrapText="1"/>
    </xf>
    <xf numFmtId="180" fontId="20" fillId="0" borderId="2" xfId="11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wrapText="1"/>
    </xf>
    <xf numFmtId="0" fontId="16" fillId="0" borderId="2" xfId="11" applyFont="1" applyBorder="1" applyAlignment="1">
      <alignment horizontal="left" vertical="center" wrapText="1"/>
    </xf>
    <xf numFmtId="176" fontId="16" fillId="10" borderId="2" xfId="4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vertical="center" wrapText="1"/>
    </xf>
    <xf numFmtId="177" fontId="11" fillId="6" borderId="2" xfId="0" applyNumberFormat="1" applyFont="1" applyFill="1" applyBorder="1" applyAlignment="1">
      <alignment horizontal="center" vertical="center" wrapText="1"/>
    </xf>
    <xf numFmtId="177" fontId="1" fillId="6" borderId="2" xfId="0" applyNumberFormat="1" applyFont="1" applyFill="1" applyBorder="1" applyAlignment="1">
      <alignment wrapText="1"/>
    </xf>
    <xf numFmtId="177" fontId="5" fillId="0" borderId="2" xfId="0" applyNumberFormat="1" applyFont="1" applyBorder="1" applyAlignment="1">
      <alignment wrapText="1"/>
    </xf>
    <xf numFmtId="176" fontId="1" fillId="0" borderId="2" xfId="0" applyFont="1" applyBorder="1" applyAlignment="1">
      <alignment horizontal="center" wrapText="1"/>
    </xf>
    <xf numFmtId="176" fontId="16" fillId="0" borderId="2" xfId="0" applyFont="1" applyBorder="1" applyAlignment="1">
      <alignment horizontal="left" vertical="center" wrapText="1"/>
    </xf>
    <xf numFmtId="187" fontId="18" fillId="6" borderId="2" xfId="14" applyFont="1" applyFill="1" applyBorder="1" applyAlignment="1">
      <alignment horizontal="left" vertical="center"/>
    </xf>
    <xf numFmtId="188" fontId="13" fillId="11" borderId="2" xfId="16" quotePrefix="1" applyFont="1" applyFill="1" applyBorder="1" applyAlignment="1">
      <alignment horizontal="left" vertical="center" wrapText="1"/>
    </xf>
    <xf numFmtId="176" fontId="14" fillId="11" borderId="2" xfId="9" applyFont="1" applyFill="1" applyBorder="1" applyAlignment="1">
      <alignment horizontal="left" vertical="center" wrapText="1"/>
    </xf>
    <xf numFmtId="26" fontId="18" fillId="6" borderId="2" xfId="7" applyNumberFormat="1" applyFont="1" applyFill="1" applyBorder="1" applyAlignment="1">
      <alignment horizontal="left" vertical="center" wrapText="1"/>
    </xf>
    <xf numFmtId="178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79" fontId="1" fillId="0" borderId="0" xfId="0" applyNumberFormat="1" applyFont="1" applyAlignment="1">
      <alignment wrapText="1"/>
    </xf>
  </cellXfs>
  <cellStyles count="17">
    <cellStyle name="Normal 2" xfId="1"/>
    <cellStyle name="Normal 2 18 2" xfId="3"/>
    <cellStyle name="Normal 2 18 2 4" xfId="2"/>
    <cellStyle name="Normal 2 3" xfId="7"/>
    <cellStyle name="Normal 2 4" xfId="15"/>
    <cellStyle name="Normal 3" xfId="6"/>
    <cellStyle name="Normal 3 2" xfId="12"/>
    <cellStyle name="Normal 5" xfId="8"/>
    <cellStyle name="Normal 55" xfId="13"/>
    <cellStyle name="Percent 2" xfId="5"/>
    <cellStyle name="常规" xfId="0" builtinId="0"/>
    <cellStyle name="常规 2" xfId="16"/>
    <cellStyle name="常规 2 2" xfId="9"/>
    <cellStyle name="常规 9 2" xfId="14"/>
    <cellStyle name="常规_quotation-Mercury  3.22.2011 (for BBB)_BBB Spring 12 Styleout Belize - Heather 102111 2" xfId="10"/>
    <cellStyle name="样式 1 2 2" xfId="4"/>
    <cellStyle name="样式 1 2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</xdr:row>
      <xdr:rowOff>163560</xdr:rowOff>
    </xdr:from>
    <xdr:to>
      <xdr:col>1</xdr:col>
      <xdr:colOff>1491288</xdr:colOff>
      <xdr:row>1</xdr:row>
      <xdr:rowOff>1239212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xmlns="" id="{FCC06951-950D-4854-BDDC-D7DD8B29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24185610"/>
          <a:ext cx="538788" cy="1075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liday%20LP%202026%20POE%20Quote%20-%2020260508%20Upd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UNIQUE ATTR 2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3"/>
      <sheetName val="Sheet2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- Select"/>
      <sheetName val="Item - ALL"/>
      <sheetName val="Sunny 5.6.2026"/>
      <sheetName val="POE Quote - All"/>
      <sheetName val="Sunny 4.14"/>
      <sheetName val="Sunny 3.12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FLASH WK 23"/>
      <sheetName val="Sheet1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UNIQUE ATTR 2"/>
      <sheetName val="FLASH WK 23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Sheet3"/>
      <sheetName val="Sheet2"/>
      <sheetName val="Sheet1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2"/>
  <sheetViews>
    <sheetView tabSelected="1" zoomScale="66" zoomScaleNormal="66" workbookViewId="0">
      <selection activeCell="E30" sqref="E30"/>
    </sheetView>
  </sheetViews>
  <sheetFormatPr defaultColWidth="9.140625" defaultRowHeight="15"/>
  <cols>
    <col min="1" max="1" width="10.140625" style="1" customWidth="1"/>
    <col min="2" max="2" width="32.85546875" style="2" customWidth="1"/>
    <col min="3" max="3" width="8.42578125" style="2" customWidth="1"/>
    <col min="4" max="4" width="15.140625" style="2" customWidth="1"/>
    <col min="5" max="5" width="16.5703125" style="2" customWidth="1"/>
    <col min="6" max="6" width="15.5703125" style="2" customWidth="1"/>
    <col min="7" max="7" width="17.42578125" style="2" customWidth="1"/>
    <col min="8" max="8" width="17.28515625" style="2" customWidth="1"/>
    <col min="9" max="9" width="12.85546875" style="2" customWidth="1"/>
    <col min="10" max="10" width="8.5703125" style="2" customWidth="1"/>
    <col min="11" max="11" width="8.42578125" style="3" customWidth="1"/>
    <col min="12" max="12" width="13.85546875" style="2" customWidth="1"/>
    <col min="13" max="14" width="6.140625" style="2" customWidth="1"/>
    <col min="15" max="15" width="8.5703125" style="2" customWidth="1"/>
    <col min="16" max="16" width="18.85546875" style="2" customWidth="1"/>
    <col min="17" max="17" width="16.8554687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3.140625" style="2" customWidth="1"/>
    <col min="22" max="22" width="8.140625" style="76" customWidth="1"/>
    <col min="23" max="23" width="8.7109375" style="76" customWidth="1"/>
    <col min="24" max="24" width="8.5703125" style="76" customWidth="1"/>
    <col min="25" max="25" width="8.140625" style="76" customWidth="1"/>
    <col min="26" max="26" width="8.7109375" style="76" customWidth="1"/>
    <col min="27" max="27" width="9.5703125" style="76" customWidth="1"/>
    <col min="28" max="28" width="9" style="77" customWidth="1"/>
    <col min="29" max="29" width="6.28515625" style="78" customWidth="1"/>
    <col min="30" max="30" width="13.7109375" style="78" customWidth="1"/>
    <col min="31" max="31" width="10" style="79" customWidth="1"/>
    <col min="32" max="32" width="10" style="77" customWidth="1"/>
    <col min="33" max="33" width="9.85546875" style="78" customWidth="1"/>
    <col min="34" max="34" width="11.5703125" style="2" customWidth="1"/>
    <col min="35" max="35" width="8.85546875" style="5" customWidth="1"/>
    <col min="36" max="36" width="14.5703125" style="2" customWidth="1"/>
    <col min="37" max="37" width="8.425781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4" width="9.28515625" style="5" customWidth="1"/>
    <col min="45" max="45" width="11.5703125" style="4" customWidth="1"/>
    <col min="46" max="46" width="10.85546875" style="5" customWidth="1"/>
    <col min="47" max="47" width="7.85546875" style="5" customWidth="1"/>
    <col min="48" max="48" width="9.5703125" style="5" customWidth="1"/>
    <col min="49" max="49" width="9.42578125" style="5" customWidth="1"/>
    <col min="50" max="51" width="12.140625" style="5" customWidth="1"/>
    <col min="52" max="53" width="9.140625" style="2" customWidth="1"/>
    <col min="54" max="54" width="10.140625" style="5" customWidth="1"/>
    <col min="55" max="55" width="12.140625" style="2" customWidth="1"/>
    <col min="56" max="56" width="14.28515625" style="5" customWidth="1"/>
    <col min="57" max="57" width="13.7109375" style="5" customWidth="1"/>
    <col min="58" max="58" width="15.28515625" style="5" customWidth="1"/>
    <col min="59" max="61" width="9.140625" style="2" customWidth="1"/>
    <col min="62" max="62" width="12.42578125" style="2" customWidth="1"/>
    <col min="63" max="67" width="9.140625" style="2"/>
    <col min="68" max="16384" width="9.140625" style="6"/>
  </cols>
  <sheetData>
    <row r="1" spans="1:64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7" t="s">
        <v>33</v>
      </c>
      <c r="AI1" s="22" t="s">
        <v>34</v>
      </c>
      <c r="AJ1" s="7" t="s">
        <v>35</v>
      </c>
      <c r="AK1" s="23" t="s">
        <v>36</v>
      </c>
      <c r="AL1" s="24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25" t="s">
        <v>43</v>
      </c>
      <c r="AS1" s="23" t="s">
        <v>44</v>
      </c>
      <c r="AT1" s="22" t="s">
        <v>45</v>
      </c>
      <c r="AU1" s="22" t="s">
        <v>46</v>
      </c>
      <c r="AV1" s="26" t="s">
        <v>47</v>
      </c>
      <c r="AW1" s="27" t="s">
        <v>48</v>
      </c>
      <c r="AX1" s="28" t="s">
        <v>49</v>
      </c>
      <c r="AY1" s="28" t="s">
        <v>50</v>
      </c>
      <c r="AZ1" s="29" t="s">
        <v>51</v>
      </c>
      <c r="BA1" s="27" t="s">
        <v>52</v>
      </c>
      <c r="BB1" s="30" t="s">
        <v>53</v>
      </c>
      <c r="BC1" s="7" t="s">
        <v>54</v>
      </c>
      <c r="BD1" s="22" t="s">
        <v>55</v>
      </c>
      <c r="BE1" s="22" t="s">
        <v>56</v>
      </c>
      <c r="BF1" s="22" t="s">
        <v>57</v>
      </c>
      <c r="BG1" s="31" t="s">
        <v>58</v>
      </c>
      <c r="BH1" s="32" t="s">
        <v>59</v>
      </c>
      <c r="BI1" s="32" t="s">
        <v>60</v>
      </c>
      <c r="BJ1" s="33" t="s">
        <v>61</v>
      </c>
      <c r="BK1" s="33" t="s">
        <v>62</v>
      </c>
      <c r="BL1" s="33" t="s">
        <v>63</v>
      </c>
    </row>
    <row r="2" spans="1:64" ht="99.95" customHeight="1">
      <c r="A2" s="70"/>
      <c r="B2" s="59" t="s">
        <v>73</v>
      </c>
      <c r="C2" s="60"/>
      <c r="D2" s="35"/>
      <c r="E2" s="60"/>
      <c r="F2" s="44" t="s">
        <v>64</v>
      </c>
      <c r="G2" s="61" t="s">
        <v>74</v>
      </c>
      <c r="H2" s="71" t="s">
        <v>75</v>
      </c>
      <c r="I2" s="71" t="s">
        <v>76</v>
      </c>
      <c r="J2" s="71" t="s">
        <v>77</v>
      </c>
      <c r="K2" s="71" t="s">
        <v>77</v>
      </c>
      <c r="L2" s="72" t="s">
        <v>69</v>
      </c>
      <c r="M2" s="37" t="s">
        <v>70</v>
      </c>
      <c r="N2" s="45"/>
      <c r="O2" s="45"/>
      <c r="P2" s="73" t="s">
        <v>78</v>
      </c>
      <c r="Q2" s="74"/>
      <c r="R2" s="46" t="s">
        <v>65</v>
      </c>
      <c r="S2" s="75">
        <v>1.75</v>
      </c>
      <c r="T2" s="34" t="s">
        <v>66</v>
      </c>
      <c r="U2" s="43" t="s">
        <v>71</v>
      </c>
      <c r="V2" s="62">
        <v>39.5</v>
      </c>
      <c r="W2" s="62">
        <v>29</v>
      </c>
      <c r="X2" s="62">
        <v>28.5</v>
      </c>
      <c r="Y2" s="62">
        <v>39.5</v>
      </c>
      <c r="Z2" s="62">
        <v>29</v>
      </c>
      <c r="AA2" s="62">
        <v>28.5</v>
      </c>
      <c r="AB2" s="42">
        <v>4</v>
      </c>
      <c r="AC2" s="64">
        <v>24</v>
      </c>
      <c r="AD2" s="41"/>
      <c r="AE2" s="48">
        <f t="shared" ref="AE2" si="0">IF(Y2="","",Y2*Z2*AA2/1000000)</f>
        <v>3.2646750000000002E-2</v>
      </c>
      <c r="AF2" s="47">
        <v>63</v>
      </c>
      <c r="AG2" s="49">
        <f t="shared" ref="AG2" si="1">IF(AC2="","",AF2/AE2*AC2)</f>
        <v>46313.951618461251</v>
      </c>
      <c r="AH2" s="50">
        <v>2250</v>
      </c>
      <c r="AI2" s="51">
        <f t="shared" ref="AI2" si="2">IF(ISERROR(AH2/AG2),"",AH2/AG2)</f>
        <v>4.8581473214285721E-2</v>
      </c>
      <c r="AJ2" s="65" t="s">
        <v>72</v>
      </c>
      <c r="AK2" s="66">
        <f>3.4%+7.5%+15%</f>
        <v>0.25900000000000001</v>
      </c>
      <c r="AL2" s="51">
        <f t="shared" ref="AL2" si="3">IF(ISERROR(S2*AK2),"",S2*AK2)</f>
        <v>0.45325000000000004</v>
      </c>
      <c r="AM2" s="52">
        <f t="shared" ref="AM2" si="4">IF(ISERROR(S2+AI2+AL2),"",S2+AI2+AL2)</f>
        <v>2.2518314732142857</v>
      </c>
      <c r="AN2" s="38">
        <v>0</v>
      </c>
      <c r="AO2" s="51">
        <f t="shared" ref="AO2" si="5">IF(ISERROR(AX2*AN2),"",AX2*AN2)</f>
        <v>0</v>
      </c>
      <c r="AP2" s="53">
        <v>0</v>
      </c>
      <c r="AQ2" s="52">
        <f t="shared" ref="AQ2" si="6">IF(ISERROR(AX2*AP2),"",AX2*AP2)</f>
        <v>0</v>
      </c>
      <c r="AR2" s="54">
        <v>0</v>
      </c>
      <c r="AS2" s="53">
        <v>0</v>
      </c>
      <c r="AT2" s="51">
        <f t="shared" ref="AT2" si="7">IF(ISERROR(AX2*AS2),"",AX2*AS2)</f>
        <v>0</v>
      </c>
      <c r="AU2" s="51">
        <f t="shared" ref="AU2" si="8">IF(ISERROR(AO2+AQ2+AT2),"",AO2+AQ2+AT2)</f>
        <v>0</v>
      </c>
      <c r="AV2" s="51">
        <f t="shared" ref="AV2" si="9">IF(ISERROR(AM2+AU2),"",AM2+AU2)</f>
        <v>2.2518314732142857</v>
      </c>
      <c r="AW2" s="55">
        <f t="shared" ref="AW2" si="10">IF(ISERROR((AX2-AV2)/AX2),"",(AX2-AV2)/AX2)</f>
        <v>0.2851328656462585</v>
      </c>
      <c r="AX2" s="67">
        <v>3.15</v>
      </c>
      <c r="AY2" s="68"/>
      <c r="AZ2" s="56">
        <v>8.99</v>
      </c>
      <c r="BA2" s="57">
        <f t="shared" ref="BA2" si="11">IF(ISERROR((AZ2-AX2)/AZ2),"",(AZ2-AX2)/AZ2)</f>
        <v>0.64961067853170185</v>
      </c>
      <c r="BB2" s="69"/>
      <c r="BC2" s="39">
        <v>1800</v>
      </c>
      <c r="BD2" s="51">
        <f t="shared" ref="BD2" si="12">IF(ISERROR(AV2*BC2),"",AV2*BC2)</f>
        <v>4053.2966517857144</v>
      </c>
      <c r="BE2" s="51">
        <f t="shared" ref="BE2" si="13">IF(ISERROR(AX2*BC2),"",AX2*BC2)</f>
        <v>5670</v>
      </c>
      <c r="BF2" s="51">
        <f t="shared" ref="BF2" si="14">IF(ISERROR(AZ2*BC2),"",AZ2*BC2)</f>
        <v>16182</v>
      </c>
      <c r="BG2" s="40">
        <f t="shared" ref="BG2" si="15">IF(V2="","",V2*W2*X2/1000000/AC2*BC2)</f>
        <v>2.4485062500000003</v>
      </c>
      <c r="BH2" s="63"/>
      <c r="BI2" s="60"/>
      <c r="BJ2" s="58" t="s">
        <v>67</v>
      </c>
      <c r="BK2" s="45" t="s">
        <v>68</v>
      </c>
      <c r="BL2" s="36" t="s">
        <v>79</v>
      </c>
    </row>
  </sheetData>
  <protectedRanges>
    <protectedRange sqref="D2" name="Range1_3_8"/>
    <protectedRange sqref="BC2" name="Range1_6_3_1"/>
  </protectedRange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2026-05-15T06:35:06Z</dcterms:created>
  <dcterms:modified xsi:type="dcterms:W3CDTF">2026-05-15T06:36:40Z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