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A2AAAB92-F0AC-4A11-A6C2-01DE3A7E0F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a">[1]Flow!$AB$27:$AB$28,[1]Flow!$AB$39:$AB$43,[1]Flow!$AB$64:$AB$65,[1]Flow!$AB$93:$AB$94,[1]Flow!$AB$103:$AB$105,[1]Flow!$AB$116:$AB$117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Banner">'[5]Hardline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F">#REF!</definedName>
    <definedName name="bigidea">[6]Lists!$I$6:$I$29</definedName>
    <definedName name="Blankets_Throws">#REF!</definedName>
    <definedName name="BLK">#REF!</definedName>
    <definedName name="Brand">'[7]customer quote sheet'!$N$102:$N$144</definedName>
    <definedName name="Branded">[6]Lists!$F$6:$F$38</definedName>
    <definedName name="brands">'[2]other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ies">[8]PT!$I$6:$I$142</definedName>
    <definedName name="CATEGORY">[9]Sheet1!$DW$2:$DW$3</definedName>
    <definedName name="categoryfinal">'[10]Import Quote Sheet'!$A$90:$A$190</definedName>
    <definedName name="chargeback">'[2]other data'!$B$2:$B$6</definedName>
    <definedName name="color">[6]Lists!$J$6:$J$29</definedName>
    <definedName name="COLOR_FAMILY">'[11]x-Lists'!$AB$2:$AB$18</definedName>
    <definedName name="colour">[9]Sheet1!$EH$2:$EH$3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'[2]other data'!$I$3:$I$249</definedName>
    <definedName name="crs">'[12]SUBCATS INTERNAL USE'!$A$3:$C$1000</definedName>
    <definedName name="Cycle">[6]Lists!$E$6:$E$30</definedName>
    <definedName name="d">[13]Mapping!$AR$2:$AR$84</definedName>
    <definedName name="dealPricing_Range">[4]Mapping!$BD$2:$BD$3</definedName>
    <definedName name="Decorative_Accessories">#REF!</definedName>
    <definedName name="Decorative_Pillows_Inserts_Covers">#REF!</definedName>
    <definedName name="del">'[12]SUBCATS INTERNAL USE'!$G$2:$H$512</definedName>
    <definedName name="den">[6]Lists!$L$6:$L$29</definedName>
    <definedName name="Description1_Range">[4]Mapping!$AQ$2:$AQ$72</definedName>
    <definedName name="Description2_Range">[4]Mapping!$AR$2:$AR$84</definedName>
    <definedName name="DesignStrat">[14]Info!$F$3:$F$5</definedName>
    <definedName name="diffgrp">'[2]diff group head'!$A$2:$A$47</definedName>
    <definedName name="DIFFS">'[2]other data'!$AF$2:$AF$13</definedName>
    <definedName name="division">'[15]X-PORTS'!$K$4:$K$12</definedName>
    <definedName name="Division1">'[5]Hardline Drop down'!$A$5:$A$16</definedName>
    <definedName name="Down_Comforters">#REF!</definedName>
    <definedName name="Duvet_Covers">#REF!</definedName>
    <definedName name="Electrics">#REF!</definedName>
    <definedName name="Exchange_Rate">[16]Costs!$J$11</definedName>
    <definedName name="FASHION">[17]LIST!$E$2:$E$7</definedName>
    <definedName name="Feature_Master">#REF!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eatures">#REF!</definedName>
    <definedName name="FIFRACompliance_Range">[4]Mapping!$L$2:$L$10</definedName>
    <definedName name="FIFRAExemption_Range">[4]Mapping!$N$2:$N$3</definedName>
    <definedName name="finalports">'[10]Import Quote Sheet'!$B$90:$B$123</definedName>
    <definedName name="foam">[9]Sheet1!$EC$2:$EC$3</definedName>
    <definedName name="FOBCostPerPiece">#REF!</definedName>
    <definedName name="freight">'[2]other data'!$AC$3:$AC$14</definedName>
    <definedName name="FUR">#REF!</definedName>
    <definedName name="FYE10_Feature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mplmentationWeek">[8]PT!$B$85:$B$113</definedName>
    <definedName name="INITIALBUY">[17]LIST!$G$2:$G$7</definedName>
    <definedName name="KD">[9]Sheet1!$DS$2:$DS$2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[17]LIST!$C$2:$C$7</definedName>
    <definedName name="Lighting_or_Candleholders">#REF!</definedName>
    <definedName name="LOCALIZATION__PRICEPOINT">'[11]x-Lists'!$Z$2:$Z$4</definedName>
    <definedName name="loctype">'[2]other data'!$BN$2:$BN$6</definedName>
    <definedName name="M">[9]Sheet1!$EA$2:$EA$3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PACK">[9]Sheet1!$EE$2:$EE$3</definedName>
    <definedName name="PackageType">'[7]customer quote sheet'!$L$102:$L$131</definedName>
    <definedName name="PDQList">'[7]customer quote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[14]Info!$E$2:$E$49</definedName>
    <definedName name="po_type">'[2]other data'!$AU$2:$AU$11</definedName>
    <definedName name="PORT_IFF">[18]a!$A$10:$B$35</definedName>
    <definedName name="ports">'[15]X-PORTS'!$D$4:$D$33</definedName>
    <definedName name="PortSeq">'[7]customer quote sheet'!$U$2</definedName>
    <definedName name="PortSeqLCL">#REF!</definedName>
    <definedName name="POtype">#REF!</definedName>
    <definedName name="Preticketed_Range">[4]Mapping!$H$2:$H$3</definedName>
    <definedName name="PrevBuy">'[7]customer quote sheet'!$AR$26:$AR$27</definedName>
    <definedName name="PRICE">[17]LIST!$B$2:$B$6</definedName>
    <definedName name="Prints">#REF!</definedName>
    <definedName name="QSFOB">[19]Q1!$C$38</definedName>
    <definedName name="Quilts">#REF!</definedName>
    <definedName name="RateSeq">'[7]customer quote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outingDesc">'[12]DOMESTIC Worksheet'!$AG$3:$AG$12</definedName>
    <definedName name="RUG">#REF!</definedName>
    <definedName name="runnum">'[2]other data'!$BI$2:$BI$18</definedName>
    <definedName name="saetwe">[20]Mapping!$D$2:$D$53</definedName>
    <definedName name="scalenum">'[2]other data'!$BG$2:$BG$18</definedName>
    <definedName name="Season">'[5]Hardline Drop down'!$D$5:$D$15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uggestedMessage_Range">[4]Mapping!$BF$2:$BF$3</definedName>
    <definedName name="SUPPLIER">'[2]vendor info'!$A$4:$A$400</definedName>
    <definedName name="TBJ">'[2]other data'!$AK$2:$AK$10</definedName>
    <definedName name="TERMS">'[2]other data'!$P$2:$P$7</definedName>
    <definedName name="THEME">'[11]x-Lists'!$AQ$2:$AQ$12</definedName>
    <definedName name="TICKET">[2]tickets!$B$3:$B$27</definedName>
    <definedName name="ticket2">[2]tickets!$G$3:$G$27</definedName>
    <definedName name="Towels_Bath_Sheets">#REF!</definedName>
    <definedName name="TOWL">#REF!</definedName>
    <definedName name="TREATMENT">'[11]x-Lists'!$AR$2:$AR$23</definedName>
    <definedName name="UDA3A">'[2]other data'!$AY$2:$AY$4</definedName>
    <definedName name="UDA3B">'[2]other data'!$AZ$2:$AZ$6</definedName>
    <definedName name="UNIT">[9]Sheet1!$EF$2:$EF$3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PORTS">'[15]X-PORTS'!$I$5:$I$7</definedName>
    <definedName name="VendorType">'[5]Hardline Drop down'!$F$5:$F$8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[9]Sheet1!$EG$2:$EG$3</definedName>
    <definedName name="World1">[6]Lists!$H$6:$H$29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  <definedName name="阿萨德股份">[20]Mapping!$AN$2:$AN$9</definedName>
    <definedName name="先说说">[21]Mapping!$D$2:$D$53</definedName>
    <definedName name="正确">[9]Sheet1!$EA$2:$EA$3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9" i="10" l="1"/>
  <c r="AP9" i="10"/>
  <c r="AN9" i="10"/>
  <c r="AL9" i="10"/>
  <c r="AJ9" i="10"/>
  <c r="AD9" i="10"/>
  <c r="BC8" i="10"/>
  <c r="AP8" i="10"/>
  <c r="AN8" i="10"/>
  <c r="AL8" i="10"/>
  <c r="AJ8" i="10"/>
  <c r="AD8" i="10"/>
  <c r="BC7" i="10"/>
  <c r="AP7" i="10"/>
  <c r="AN7" i="10"/>
  <c r="AL7" i="10"/>
  <c r="AU7" i="10" s="1"/>
  <c r="AS7" i="10" s="1"/>
  <c r="AJ7" i="10"/>
  <c r="AD7" i="10"/>
  <c r="BC6" i="10"/>
  <c r="AP6" i="10"/>
  <c r="AN6" i="10"/>
  <c r="AL6" i="10"/>
  <c r="AU6" i="10" s="1"/>
  <c r="AS6" i="10" s="1"/>
  <c r="AJ6" i="10"/>
  <c r="AD6" i="10"/>
  <c r="BC5" i="10"/>
  <c r="AP5" i="10"/>
  <c r="AN5" i="10"/>
  <c r="AL5" i="10"/>
  <c r="AJ5" i="10"/>
  <c r="AD5" i="10"/>
  <c r="BC4" i="10"/>
  <c r="AP4" i="10"/>
  <c r="AN4" i="10"/>
  <c r="AL4" i="10"/>
  <c r="AJ4" i="10"/>
  <c r="AD4" i="10"/>
  <c r="AG4" i="10" s="1"/>
  <c r="BC3" i="10"/>
  <c r="AP3" i="10"/>
  <c r="AN3" i="10"/>
  <c r="AL3" i="10"/>
  <c r="AU3" i="10" s="1"/>
  <c r="AS3" i="10" s="1"/>
  <c r="AJ3" i="10"/>
  <c r="AD3" i="10"/>
  <c r="AE3" i="10" s="1"/>
  <c r="BC2" i="10"/>
  <c r="AP2" i="10"/>
  <c r="AN2" i="10"/>
  <c r="AL2" i="10"/>
  <c r="AU2" i="10" s="1"/>
  <c r="AS2" i="10" s="1"/>
  <c r="AJ2" i="10"/>
  <c r="AD2" i="10"/>
  <c r="AG9" i="10" l="1"/>
  <c r="AE9" i="10"/>
  <c r="AG8" i="10"/>
  <c r="AE8" i="10"/>
  <c r="AG7" i="10"/>
  <c r="AE7" i="10"/>
  <c r="AG6" i="10"/>
  <c r="AE6" i="10"/>
  <c r="AG5" i="10"/>
  <c r="AE5" i="10"/>
  <c r="AG2" i="10"/>
  <c r="AE2" i="10"/>
  <c r="AG3" i="10"/>
  <c r="AR3" i="10" s="1"/>
  <c r="AV3" i="10" s="1"/>
  <c r="AU5" i="10"/>
  <c r="AS5" i="10" s="1"/>
  <c r="AR5" i="10"/>
  <c r="AV5" i="10" s="1"/>
  <c r="AR2" i="10"/>
  <c r="AV2" i="10" s="1"/>
  <c r="AU4" i="10"/>
  <c r="AS4" i="10" s="1"/>
  <c r="AR9" i="10"/>
  <c r="AV9" i="10" s="1"/>
  <c r="AR4" i="10"/>
  <c r="AV4" i="10" s="1"/>
  <c r="AU8" i="10"/>
  <c r="AS8" i="10" s="1"/>
  <c r="AR8" i="10"/>
  <c r="AV8" i="10" s="1"/>
  <c r="AU9" i="10"/>
  <c r="AS9" i="10" s="1"/>
  <c r="AR6" i="10"/>
  <c r="AV6" i="10" s="1"/>
  <c r="AR7" i="10"/>
  <c r="AV7" i="10" s="1"/>
  <c r="AE4" i="10"/>
  <c r="AX8" i="10" l="1"/>
  <c r="AY8" i="10" s="1"/>
  <c r="AX4" i="10"/>
  <c r="AY4" i="10" s="1"/>
  <c r="AX9" i="10"/>
  <c r="AY9" i="10" s="1"/>
  <c r="AX5" i="10"/>
  <c r="AY5" i="10" s="1"/>
  <c r="AX7" i="10"/>
  <c r="AY7" i="10" s="1"/>
  <c r="AX6" i="10"/>
  <c r="AY6" i="10" s="1"/>
  <c r="AX3" i="10"/>
  <c r="AY3" i="10" s="1"/>
  <c r="AX2" i="10"/>
  <c r="AY2" i="10" s="1"/>
  <c r="AZ2" i="10" l="1"/>
  <c r="BE2" i="10"/>
  <c r="AZ7" i="10"/>
  <c r="BE7" i="10"/>
  <c r="BE5" i="10"/>
  <c r="AZ5" i="10"/>
  <c r="BE6" i="10"/>
  <c r="AZ6" i="10"/>
  <c r="BE3" i="10"/>
  <c r="AZ3" i="10"/>
  <c r="BE9" i="10"/>
  <c r="AZ9" i="10"/>
  <c r="BE4" i="10"/>
  <c r="AZ4" i="10"/>
  <c r="AZ8" i="10"/>
  <c r="BE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898E4E5F-2BE4-4466-8EDF-86C0659DD42A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E20D3CA6-8E3D-47DC-9BF4-F9D839E098C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92A3091F-721B-46BC-8E4F-5D8B5132591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6770D2A-0980-47E5-8725-A8E6270F192C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J1" authorId="0" shapeId="0" xr:uid="{1879276B-A6EA-46E6-A7FB-D2524A16B530}">
      <text>
        <r>
          <rPr>
            <sz val="11"/>
            <rFont val="Calibri"/>
            <family val="2"/>
          </rPr>
          <t>[FOB Cost $ (Value)]*0.99*[Duty Rate]</t>
        </r>
      </text>
    </comment>
    <comment ref="AL1" authorId="0" shapeId="0" xr:uid="{A8119E87-E0C1-40D6-B915-4A5CF60A5C71}">
      <text>
        <r>
          <rPr>
            <sz val="11"/>
            <rFont val="Calibri"/>
            <family val="2"/>
          </rPr>
          <t>[JLA FOB Price DI]*0.99*[DA %]</t>
        </r>
      </text>
    </comment>
    <comment ref="AN1" authorId="0" shapeId="0" xr:uid="{24D1DDBE-0FC6-4B8E-AE4B-9035F8A76B58}">
      <text>
        <r>
          <rPr>
            <sz val="11"/>
            <rFont val="Calibri"/>
            <family val="2"/>
          </rPr>
          <t>[JLA FOB Price DI]*0.99*[Brokage %]</t>
        </r>
      </text>
    </comment>
    <comment ref="AP1" authorId="0" shapeId="0" xr:uid="{5A365231-A8D7-4132-9EA2-3C2EA5396753}">
      <text>
        <r>
          <rPr>
            <sz val="11"/>
            <rFont val="Calibri"/>
            <family val="2"/>
          </rPr>
          <t>[JLA FOB Price DI]*[Agent Fee %]</t>
        </r>
      </text>
    </comment>
    <comment ref="AR1" authorId="0" shapeId="0" xr:uid="{D4FFBD63-0804-43D4-B14C-166A250BBD2D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S1" authorId="0" shapeId="0" xr:uid="{15E789B3-61A3-42AB-B2E0-28C8A3C71166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U1" authorId="0" shapeId="0" xr:uid="{1928751F-B80D-49A9-A325-998BFB644822}">
      <text>
        <r>
          <rPr>
            <sz val="11"/>
            <rFont val="Calibri"/>
            <family val="2"/>
          </rPr>
          <t>[JLA FOB Price DI]-[DA $]</t>
        </r>
      </text>
    </comment>
    <comment ref="AV1" authorId="0" shapeId="0" xr:uid="{FA546436-7B4B-419C-99FE-02073CF01454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X1" authorId="0" shapeId="0" xr:uid="{B602ADA2-EB6C-45BF-827B-A45AA8D7C06D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Y1" authorId="0" shapeId="0" xr:uid="{DAA3FE6B-2C63-4A67-B127-9B21AEB0952D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Z1" authorId="0" shapeId="0" xr:uid="{89EFAA69-7B52-4CAF-8F35-A93794E4E662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BC1" authorId="0" shapeId="0" xr:uid="{26A78863-0E9D-48E4-9A19-89F1CC61A68E}">
      <text>
        <r>
          <rPr>
            <sz val="11"/>
            <rFont val="Calibri"/>
            <family val="2"/>
          </rPr>
          <t>[JLA LDP Price plus Freight Factor]+2.5</t>
        </r>
      </text>
    </comment>
    <comment ref="BE1" authorId="0" shapeId="0" xr:uid="{190BE6E9-C84F-40C7-99D0-86239CA70F28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<sst xmlns="http://schemas.openxmlformats.org/spreadsheetml/2006/main" count="161" uniqueCount="82">
  <si>
    <t>Brand</t>
  </si>
  <si>
    <t>Package Type</t>
  </si>
  <si>
    <t>Licensor</t>
  </si>
  <si>
    <t>Rolled</t>
  </si>
  <si>
    <t>COMFORTER (SET)</t>
  </si>
  <si>
    <t>Mainstays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</si>
  <si>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</si>
  <si>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</si>
  <si>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</si>
  <si>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</si>
  <si>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</si>
  <si>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</si>
  <si>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</si>
  <si>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</si>
  <si>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</si>
  <si>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</si>
  <si>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</si>
  <si>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</si>
  <si>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</si>
  <si>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</si>
  <si>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</si>
  <si>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</si>
  <si>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</si>
  <si>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</si>
  <si>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</si>
  <si>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</si>
  <si>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</si>
  <si>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</si>
  <si>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</si>
  <si>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</si>
  <si>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</si>
  <si>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</si>
  <si>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</si>
  <si>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</si>
  <si>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</si>
  <si>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</si>
  <si>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</si>
  <si>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</si>
  <si>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</si>
  <si>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</si>
  <si>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</si>
  <si>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</si>
  <si>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</si>
  <si>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</si>
  <si>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</si>
  <si>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</si>
  <si>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</si>
  <si>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</si>
  <si>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</si>
  <si>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</si>
  <si>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</si>
  <si>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Product Category</t>
  </si>
  <si>
    <t>Set</t>
  </si>
  <si>
    <t>Description-Short</t>
  </si>
  <si>
    <t>Unit of Measure</t>
  </si>
  <si>
    <t>Carton Gross Weight (kg)</t>
  </si>
  <si>
    <t>9404.40.9022</t>
  </si>
  <si>
    <t>DI Flow Store Cost without Freight Factor</t>
  </si>
  <si>
    <t>DI Flow Store Cost with Freight Factor</t>
  </si>
  <si>
    <t>Material-Short</t>
  </si>
  <si>
    <t>Additional Customer Price</t>
  </si>
  <si>
    <t>Additional Customer Item#</t>
  </si>
  <si>
    <t>Avril</t>
  </si>
  <si>
    <t>3pc Comforter Set</t>
  </si>
  <si>
    <t>Comforter: 300gsm Solid Ribbed Plush to 85gsm Solid Microfiber, 6oz/yd2 polyfiber filling, Jump Tack Stitched. 
Sham: Overlap open on back with 2" Flange
Rolled in Cylinder Self Bag,  Case Pack 1</t>
  </si>
  <si>
    <t>100% Poly 300gsm Plush, 100% Poly 85gsm Microfiber, 100%Poly 6oz/yd2 Filling</t>
  </si>
  <si>
    <t>Full/Queen
1 comforter  88"W x92"L
2 sham 20"Wx26"L (2)</t>
  </si>
  <si>
    <t>King
1 comforter 104"Wx92"L 
2 sham 20"Wx36"L (2)</t>
  </si>
  <si>
    <t>Black</t>
  </si>
  <si>
    <t>Vanilla</t>
  </si>
  <si>
    <t>Green</t>
  </si>
  <si>
    <t>Pink</t>
  </si>
  <si>
    <t>MS1701030822-01</t>
  </si>
  <si>
    <t>MS1701030822-02</t>
  </si>
  <si>
    <t>MS1701030822-03</t>
  </si>
  <si>
    <t>MS1701030822-04</t>
  </si>
  <si>
    <t>MS1701030822-05</t>
  </si>
  <si>
    <t>MS1701030822-06</t>
  </si>
  <si>
    <t>MS1701030822-07</t>
  </si>
  <si>
    <t>MS1701030822-08</t>
  </si>
  <si>
    <t>100% Poly 300gsm Plush, 100% Poly 85gsm Microfiber, 100%Poly 6oz/yd2 Filling</t>
    <phoneticPr fontId="10" type="noConversion"/>
  </si>
  <si>
    <t>100% Poly  3pc Cozy Comforter set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</si>
</sst>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  <numFmt numFmtId="182" formatCode="[$$-409]#,##0.00"/>
  </numFmts>
  <fonts count="1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Calibri"/>
    </font>
    <font>
      <sz val="12"/>
      <name val="宋体"/>
      <charset val="134"/>
    </font>
    <font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7" fillId="0" borderId="0" applyFont="0" applyFill="0" applyBorder="0" applyAlignment="0" applyProtection="0"/>
    <xf numFmtId="182" fontId="8" fillId="0" borderId="0"/>
    <xf numFmtId="182" fontId="8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7" borderId="1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6" borderId="1" xfId="1" applyNumberFormat="1" applyFont="1" applyFill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0" fontId="5" fillId="5" borderId="1" xfId="1" applyFont="1" applyFill="1" applyBorder="1" applyAlignment="1">
      <alignment wrapText="1"/>
    </xf>
    <xf numFmtId="177" fontId="5" fillId="5" borderId="1" xfId="1" applyNumberFormat="1" applyFont="1" applyFill="1" applyBorder="1" applyAlignment="1">
      <alignment wrapText="1"/>
    </xf>
    <xf numFmtId="10" fontId="1" fillId="5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6" applyNumberFormat="1" applyFont="1" applyFill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6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0" fontId="5" fillId="0" borderId="1" xfId="1" applyNumberFormat="1" applyFont="1" applyBorder="1" applyAlignment="1">
      <alignment wrapText="1"/>
    </xf>
    <xf numFmtId="10" fontId="5" fillId="5" borderId="1" xfId="1" applyNumberFormat="1" applyFont="1" applyFill="1" applyBorder="1" applyAlignment="1">
      <alignment wrapText="1"/>
    </xf>
    <xf numFmtId="179" fontId="0" fillId="0" borderId="1" xfId="0" applyNumberFormat="1" applyBorder="1"/>
    <xf numFmtId="10" fontId="0" fillId="2" borderId="1" xfId="0" applyNumberForma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5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6" fillId="5" borderId="2" xfId="1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76" fontId="0" fillId="0" borderId="1" xfId="7" applyFont="1" applyBorder="1" applyAlignment="1">
      <alignment wrapText="1"/>
    </xf>
  </cellXfs>
  <cellStyles count="10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_KM100312-CMF-BER(MF)" xfId="9" xr:uid="{49F5D55D-6FCE-4F24-B9C8-60860246238D}"/>
    <cellStyle name="Percent 2" xfId="6" xr:uid="{E70589B9-27E6-48C2-9E75-E5CCCEF28152}"/>
    <cellStyle name="Style 1" xfId="3" xr:uid="{F4609D05-B161-47A5-8040-F8D4BA086F06}"/>
    <cellStyle name="常规" xfId="0" builtinId="0"/>
    <cellStyle name="常规 10 9" xfId="8" xr:uid="{36427754-FCEC-4CB0-B851-980D70779B30}"/>
    <cellStyle name="货币" xfId="7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E:\Users\gaellyns\Desktop\Copy%20of%20PO%20Worksheet%20Bundle16-Linens-Textiles-02_23_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192.168.20.8\Documents%20and%20Settings\hongyinan\Local%20Settings\Temporary%20Internet%20Files\Content.Outlook\DUU8KCKH\down%20wrap%20spreadsheet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qianyueyun/Local%20Settings/Temporary%20Internet%20Files/Content.Outlook/S0EW6CGV/BBB%20VENDOR%20SET%20UP%20%20ROVERTALLEN%20CHARLESTON%206%2015%2011.XLS" TargetMode="External"/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E:\Documents%20and%20Settings\zhangjun\Local%20Settings\Temporary%20Internet%20Files\Content.Outlook\YD2T8D84\ee%20cold%20weather%20ex%206-28%20%207-26%20-30%209-27%202015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E:\Documents%20and%20Settings\kathy.li\Local%20Settings\Temporary%20Internet%20Files\Content.Outlook\7E91LGYA\bombay%20minkberber%20ex%20china%207-1-1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zhangqing/&#26700;&#38754;/BBB/item%20set%20up/Final/BBB_Bombay_Cambay_Item%20Set%20Up_20111021.XLS" TargetMode="External"/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VD/AppData/Local/Microsoft/Windows/Temporary%20Internet%20Files/Content.Outlook/UNTFDTPU/ITP%20-%20SP%20PROMO%205PC%20COMF-2.xlsx" TargetMode="External"/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Volumes\D\&#26477;&#24030;&#29289;&#28304;\2022\&#20061;&#26376;\M: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danny.li/Local%20Settings/Temporary%20Internet%20Files/OLK25/Import%20Product%20Data%20Sheet%204%209.xls" TargetMode="External"/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teams.wal-mart.com\Documents%20and%20Settings\mcholma\Local%20Settings\Temporary%20Internet%20Files\Content.Outlook\3P9HJLZ9\New%20Modular%20Set\MPA%20-%20Category%20-%20Hom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List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CATS INTERNAL USE"/>
      <sheetName val="DOMESTIC Worksheet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PORTS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Report"/>
      <sheetName val="List"/>
      <sheetName val="Weeks"/>
      <sheetName val="PT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1133-9708-4B0F-B5AC-ACC5B5FA79D8}">
  <dimension ref="A1:BE9"/>
  <sheetViews>
    <sheetView tabSelected="1" workbookViewId="0">
      <selection activeCell="AB3" sqref="AB3:AB9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5" width="7.85546875" style="4" customWidth="1"/>
    <col min="6" max="6" width="11.28515625" style="4" customWidth="1"/>
    <col min="7" max="7" width="7.5703125" style="4" customWidth="1"/>
    <col min="8" max="8" width="15" style="4" customWidth="1"/>
    <col min="9" max="9" width="13.140625" style="4" customWidth="1"/>
    <col min="10" max="10" width="24.28515625" style="4" customWidth="1"/>
    <col min="11" max="11" width="19.42578125" style="54" customWidth="1"/>
    <col min="12" max="12" width="26" style="4" customWidth="1"/>
    <col min="13" max="13" width="12.28515625" style="4" customWidth="1"/>
    <col min="14" max="14" width="6.140625" style="4" customWidth="1"/>
    <col min="15" max="15" width="8.5703125" style="4" customWidth="1"/>
    <col min="16" max="16" width="17.5703125" style="4" customWidth="1"/>
    <col min="17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8" customWidth="1"/>
    <col min="26" max="26" width="8.7109375" style="48" customWidth="1"/>
    <col min="27" max="27" width="7.140625" style="48" customWidth="1"/>
    <col min="28" max="28" width="9" style="6" customWidth="1"/>
    <col min="29" max="29" width="6.28515625" style="8" customWidth="1"/>
    <col min="30" max="30" width="10" style="51" customWidth="1"/>
    <col min="31" max="31" width="9.85546875" style="8" customWidth="1"/>
    <col min="32" max="32" width="7.85546875" style="4" customWidth="1"/>
    <col min="33" max="33" width="8.85546875" style="7" customWidth="1"/>
    <col min="34" max="34" width="7.85546875" style="4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39" width="9.5703125" style="9" customWidth="1"/>
    <col min="40" max="40" width="10" style="7" customWidth="1"/>
    <col min="41" max="41" width="9.5703125" style="9" customWidth="1"/>
    <col min="42" max="42" width="11.85546875" style="7" customWidth="1"/>
    <col min="43" max="43" width="7.140625" style="9" customWidth="1"/>
    <col min="44" max="44" width="7.85546875" style="7" customWidth="1"/>
    <col min="45" max="45" width="9.5703125" style="9" customWidth="1"/>
    <col min="46" max="46" width="12.140625" style="7" customWidth="1"/>
    <col min="47" max="47" width="9.140625" style="4" customWidth="1"/>
    <col min="48" max="48" width="12.42578125" style="4" customWidth="1"/>
    <col min="49" max="49" width="9.140625" style="9"/>
    <col min="50" max="51" width="9.140625" style="7"/>
    <col min="52" max="52" width="9.140625" style="9"/>
    <col min="53" max="53" width="9.140625" style="7"/>
    <col min="54" max="54" width="10.140625" style="7" customWidth="1"/>
    <col min="55" max="55" width="9.140625" style="4"/>
    <col min="56" max="56" width="9.140625" style="7"/>
    <col min="57" max="16384" width="9.140625" style="4"/>
  </cols>
  <sheetData>
    <row r="1" spans="1:57" ht="75" customHeight="1">
      <c r="A1" s="10" t="s">
        <v>7</v>
      </c>
      <c r="B1" s="10" t="s">
        <v>8</v>
      </c>
      <c r="C1" s="41" t="s">
        <v>9</v>
      </c>
      <c r="D1" s="42" t="s">
        <v>0</v>
      </c>
      <c r="E1" s="42" t="s">
        <v>2</v>
      </c>
      <c r="F1" s="12" t="s">
        <v>51</v>
      </c>
      <c r="G1" s="41" t="s">
        <v>10</v>
      </c>
      <c r="H1" s="11" t="s">
        <v>11</v>
      </c>
      <c r="I1" s="40" t="s">
        <v>53</v>
      </c>
      <c r="J1" s="11" t="s">
        <v>12</v>
      </c>
      <c r="K1" s="40" t="s">
        <v>59</v>
      </c>
      <c r="L1" s="11" t="s">
        <v>13</v>
      </c>
      <c r="M1" s="11" t="s">
        <v>14</v>
      </c>
      <c r="N1" s="41" t="s">
        <v>15</v>
      </c>
      <c r="O1" s="41" t="s">
        <v>61</v>
      </c>
      <c r="P1" s="41" t="s">
        <v>16</v>
      </c>
      <c r="Q1" s="41" t="s">
        <v>17</v>
      </c>
      <c r="R1" s="40" t="s">
        <v>54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9" t="s">
        <v>23</v>
      </c>
      <c r="Z1" s="49" t="s">
        <v>24</v>
      </c>
      <c r="AA1" s="49" t="s">
        <v>25</v>
      </c>
      <c r="AB1" s="43" t="s">
        <v>55</v>
      </c>
      <c r="AC1" s="19" t="s">
        <v>26</v>
      </c>
      <c r="AD1" s="52" t="s">
        <v>27</v>
      </c>
      <c r="AE1" s="20" t="s">
        <v>28</v>
      </c>
      <c r="AF1" s="10" t="s">
        <v>6</v>
      </c>
      <c r="AG1" s="20" t="s">
        <v>29</v>
      </c>
      <c r="AH1" s="10" t="s">
        <v>30</v>
      </c>
      <c r="AI1" s="21" t="s">
        <v>31</v>
      </c>
      <c r="AJ1" s="22" t="s">
        <v>32</v>
      </c>
      <c r="AK1" s="21" t="s">
        <v>33</v>
      </c>
      <c r="AL1" s="23" t="s">
        <v>34</v>
      </c>
      <c r="AM1" s="10" t="s">
        <v>35</v>
      </c>
      <c r="AN1" s="23" t="s">
        <v>36</v>
      </c>
      <c r="AO1" s="21" t="s">
        <v>37</v>
      </c>
      <c r="AP1" s="23" t="s">
        <v>38</v>
      </c>
      <c r="AQ1" s="21" t="s">
        <v>39</v>
      </c>
      <c r="AR1" s="23" t="s">
        <v>40</v>
      </c>
      <c r="AS1" s="44" t="s">
        <v>41</v>
      </c>
      <c r="AT1" s="57" t="s">
        <v>42</v>
      </c>
      <c r="AU1" s="24" t="s">
        <v>43</v>
      </c>
      <c r="AV1" s="25" t="s">
        <v>57</v>
      </c>
      <c r="AW1" s="26" t="s">
        <v>44</v>
      </c>
      <c r="AX1" s="25" t="s">
        <v>45</v>
      </c>
      <c r="AY1" s="25" t="s">
        <v>58</v>
      </c>
      <c r="AZ1" s="45" t="s">
        <v>46</v>
      </c>
      <c r="BA1" s="27" t="s">
        <v>47</v>
      </c>
      <c r="BB1" s="56" t="s">
        <v>60</v>
      </c>
      <c r="BC1" s="10" t="s">
        <v>48</v>
      </c>
      <c r="BD1" s="27" t="s">
        <v>49</v>
      </c>
      <c r="BE1" s="10" t="s">
        <v>50</v>
      </c>
    </row>
    <row r="2" spans="1:57" ht="45" customHeight="1">
      <c r="A2" s="28">
        <v>1</v>
      </c>
      <c r="B2" s="2"/>
      <c r="C2" s="2"/>
      <c r="D2" s="1" t="s">
        <v>5</v>
      </c>
      <c r="E2" s="1"/>
      <c r="F2" s="1" t="s">
        <v>4</v>
      </c>
      <c r="G2" s="2" t="s">
        <v>62</v>
      </c>
      <c r="H2" s="58" t="s">
        <v>81</v>
      </c>
      <c r="I2" s="2" t="s">
        <v>63</v>
      </c>
      <c r="J2" s="58" t="s">
        <v>64</v>
      </c>
      <c r="K2" s="55" t="s">
        <v>80</v>
      </c>
      <c r="L2" s="2" t="s">
        <v>66</v>
      </c>
      <c r="M2" s="2" t="s">
        <v>68</v>
      </c>
      <c r="N2" s="2"/>
      <c r="O2" s="2"/>
      <c r="P2" s="2" t="s">
        <v>72</v>
      </c>
      <c r="Q2" s="2"/>
      <c r="R2" s="2" t="s">
        <v>52</v>
      </c>
      <c r="S2" s="29"/>
      <c r="T2" s="30">
        <v>7.7</v>
      </c>
      <c r="U2" s="31">
        <v>0</v>
      </c>
      <c r="V2" s="32">
        <v>12.73</v>
      </c>
      <c r="W2" s="32">
        <v>12.53</v>
      </c>
      <c r="X2" s="2" t="s">
        <v>3</v>
      </c>
      <c r="Y2" s="50">
        <v>29</v>
      </c>
      <c r="Z2" s="50">
        <v>45</v>
      </c>
      <c r="AA2" s="50">
        <v>29</v>
      </c>
      <c r="AB2" s="30">
        <v>2</v>
      </c>
      <c r="AC2" s="33">
        <v>1</v>
      </c>
      <c r="AD2" s="53">
        <f>IF(Y2="","",Y2*Z2*AA2/1000000)</f>
        <v>3.7999999999999999E-2</v>
      </c>
      <c r="AE2" s="34">
        <f>IF(AC2="","",65/AD2*AC2)</f>
        <v>1711</v>
      </c>
      <c r="AF2" s="59">
        <v>53.28</v>
      </c>
      <c r="AG2" s="35">
        <f>IF(ISERROR(AF2*AD2/AC2),"",AF2*AD2/AC2)</f>
        <v>2.02</v>
      </c>
      <c r="AH2" s="1" t="s">
        <v>56</v>
      </c>
      <c r="AI2" s="46">
        <v>0.22800000000000001</v>
      </c>
      <c r="AJ2" s="35">
        <f>IF(ISERROR(AT2*0.99*AI2),"",AT2*0.99*AI2)</f>
        <v>3.16</v>
      </c>
      <c r="AK2" s="36">
        <v>1.6299999999999999E-2</v>
      </c>
      <c r="AL2" s="35">
        <f>IF(ISERROR(AT2*0.99*AK2),"",AT2*0.99*AK2)</f>
        <v>0.23</v>
      </c>
      <c r="AM2" s="36">
        <v>-0.03</v>
      </c>
      <c r="AN2" s="35">
        <f>IF(ISERROR(AT2*0.99*AM2),"",AT2*0.99*AM2)</f>
        <v>-0.42</v>
      </c>
      <c r="AO2" s="36">
        <v>0.05</v>
      </c>
      <c r="AP2" s="35">
        <f>IF(ISERROR(AT2*AO2),"",AT2*AO2)</f>
        <v>0.7</v>
      </c>
      <c r="AQ2" s="36">
        <v>1.8E-3</v>
      </c>
      <c r="AR2" s="35">
        <f>IF(ISERROR((AT2-AL2+AN2+AP2+AG2+AJ2)*AQ2),"",(AT2-AL2+AN2+AP2+AG2+AJ2)*AQ2)</f>
        <v>0.03</v>
      </c>
      <c r="AS2" s="47">
        <f>IF(ISERROR((AU2-V2)/AU2-1%),"",(AU2-V2)/AU2-1%)</f>
        <v>6.6199999999999995E-2</v>
      </c>
      <c r="AT2" s="32">
        <v>14.01</v>
      </c>
      <c r="AU2" s="37">
        <f>IF(ISERROR(AT2-AL2),"",AT2-AL2)</f>
        <v>13.78</v>
      </c>
      <c r="AV2" s="37">
        <f>IF(ISERROR(AT2-AL2+AG2+AJ2+AN2+AP2+AR2),"",AT2-AL2+AG2+AJ2+AN2+AP2+AR2)</f>
        <v>19.27</v>
      </c>
      <c r="AW2" s="36">
        <v>3.9100000000000003E-2</v>
      </c>
      <c r="AX2" s="37">
        <f>IF(ISERROR(AV2*AW2),"",AV2*AW2)</f>
        <v>0.75</v>
      </c>
      <c r="AY2" s="37">
        <f>IF(ISERROR(AV2+AX2),"",AV2+AX2)</f>
        <v>20.02</v>
      </c>
      <c r="AZ2" s="38">
        <f>IF(ISERROR((AY2-BA2)/AY2),"",(AY2-BA2)/AY2)</f>
        <v>1</v>
      </c>
      <c r="BA2" s="32"/>
      <c r="BB2" s="32"/>
      <c r="BC2" s="37" t="str">
        <f>IF(BA2="","",BA2+2.5)</f>
        <v/>
      </c>
      <c r="BD2" s="32">
        <v>38.880000000000003</v>
      </c>
      <c r="BE2" s="38">
        <f>IF(ISERROR((BD2-AY2)/BD2),"",(BD2-AY2)/BD2)</f>
        <v>0.48509999999999998</v>
      </c>
    </row>
    <row r="3" spans="1:57" ht="45" customHeight="1">
      <c r="A3" s="28">
        <v>2</v>
      </c>
      <c r="B3" s="2"/>
      <c r="C3" s="2"/>
      <c r="D3" s="1" t="s">
        <v>5</v>
      </c>
      <c r="E3" s="1"/>
      <c r="F3" s="1" t="s">
        <v>4</v>
      </c>
      <c r="G3" s="2" t="s">
        <v>62</v>
      </c>
      <c r="H3" s="58" t="s">
        <v>81</v>
      </c>
      <c r="I3" s="2" t="s">
        <v>63</v>
      </c>
      <c r="J3" s="58" t="s">
        <v>64</v>
      </c>
      <c r="K3" s="55" t="s">
        <v>65</v>
      </c>
      <c r="L3" s="2" t="s">
        <v>67</v>
      </c>
      <c r="M3" s="2" t="s">
        <v>68</v>
      </c>
      <c r="N3" s="2"/>
      <c r="O3" s="2"/>
      <c r="P3" s="2" t="s">
        <v>73</v>
      </c>
      <c r="Q3" s="2"/>
      <c r="R3" s="2" t="s">
        <v>52</v>
      </c>
      <c r="S3" s="29"/>
      <c r="T3" s="30">
        <v>7.7</v>
      </c>
      <c r="U3" s="31">
        <v>0</v>
      </c>
      <c r="V3" s="32">
        <v>14.71</v>
      </c>
      <c r="W3" s="32">
        <v>14.51</v>
      </c>
      <c r="X3" s="2" t="s">
        <v>3</v>
      </c>
      <c r="Y3" s="50">
        <v>31</v>
      </c>
      <c r="Z3" s="50">
        <v>45</v>
      </c>
      <c r="AA3" s="50">
        <v>31</v>
      </c>
      <c r="AB3" s="30">
        <v>2</v>
      </c>
      <c r="AC3" s="33">
        <v>1</v>
      </c>
      <c r="AD3" s="53">
        <f t="shared" ref="AD3:AD9" si="0">IF(Y3="","",Y3*Z3*AA3/1000000)</f>
        <v>4.2999999999999997E-2</v>
      </c>
      <c r="AE3" s="34">
        <f t="shared" ref="AE3:AE9" si="1">IF(AC3="","",65/AD3*AC3)</f>
        <v>1512</v>
      </c>
      <c r="AF3" s="59">
        <v>53.28</v>
      </c>
      <c r="AG3" s="35">
        <f t="shared" ref="AG3:AG9" si="2">IF(ISERROR(AF3*AD3/AC3),"",AF3*AD3/AC3)</f>
        <v>2.29</v>
      </c>
      <c r="AH3" s="1" t="s">
        <v>56</v>
      </c>
      <c r="AI3" s="46">
        <v>0.22800000000000001</v>
      </c>
      <c r="AJ3" s="35">
        <f t="shared" ref="AJ3:AJ9" si="3">IF(ISERROR(AT3*0.99*AI3),"",AT3*0.99*AI3)</f>
        <v>3.64</v>
      </c>
      <c r="AK3" s="36">
        <v>1.6299999999999999E-2</v>
      </c>
      <c r="AL3" s="35">
        <f t="shared" ref="AL3:AL9" si="4">IF(ISERROR(AT3*0.99*AK3),"",AT3*0.99*AK3)</f>
        <v>0.26</v>
      </c>
      <c r="AM3" s="36">
        <v>-0.03</v>
      </c>
      <c r="AN3" s="35">
        <f t="shared" ref="AN3:AN9" si="5">IF(ISERROR(AT3*0.99*AM3),"",AT3*0.99*AM3)</f>
        <v>-0.48</v>
      </c>
      <c r="AO3" s="36">
        <v>0.05</v>
      </c>
      <c r="AP3" s="35">
        <f t="shared" ref="AP3:AP9" si="6">IF(ISERROR(AT3*AO3),"",AT3*AO3)</f>
        <v>0.81</v>
      </c>
      <c r="AQ3" s="36">
        <v>1.8E-3</v>
      </c>
      <c r="AR3" s="35">
        <f t="shared" ref="AR3:AR9" si="7">IF(ISERROR((AT3-AL3+AN3+AP3+AG3+AJ3)*AQ3),"",(AT3-AL3+AN3+AP3+AG3+AJ3)*AQ3)</f>
        <v>0.04</v>
      </c>
      <c r="AS3" s="47">
        <f t="shared" ref="AS3:AS9" si="8">IF(ISERROR((AU3-V3)/AU3-1%),"",(AU3-V3)/AU3-1%)</f>
        <v>6.3700000000000007E-2</v>
      </c>
      <c r="AT3" s="32">
        <v>16.14</v>
      </c>
      <c r="AU3" s="37">
        <f t="shared" ref="AU3:AU9" si="9">IF(ISERROR(AT3-AL3),"",AT3-AL3)</f>
        <v>15.88</v>
      </c>
      <c r="AV3" s="37">
        <f t="shared" ref="AV3:AV9" si="10">IF(ISERROR(AT3-AL3+AG3+AJ3+AN3+AP3+AR3),"",AT3-AL3+AG3+AJ3+AN3+AP3+AR3)</f>
        <v>22.18</v>
      </c>
      <c r="AW3" s="36">
        <v>3.9100000000000003E-2</v>
      </c>
      <c r="AX3" s="37">
        <f t="shared" ref="AX3:AX9" si="11">IF(ISERROR(AV3*AW3),"",AV3*AW3)</f>
        <v>0.87</v>
      </c>
      <c r="AY3" s="37">
        <f t="shared" ref="AY3:AY9" si="12">IF(ISERROR(AV3+AX3),"",AV3+AX3)</f>
        <v>23.05</v>
      </c>
      <c r="AZ3" s="38">
        <f t="shared" ref="AZ3:AZ9" si="13">IF(ISERROR((AY3-BA3)/AY3),"",(AY3-BA3)/AY3)</f>
        <v>1</v>
      </c>
      <c r="BA3" s="32"/>
      <c r="BB3" s="32"/>
      <c r="BC3" s="37" t="str">
        <f t="shared" ref="BC3:BC9" si="14">IF(BA3="","",BA3+2.5)</f>
        <v/>
      </c>
      <c r="BD3" s="32">
        <v>38.880000000000003</v>
      </c>
      <c r="BE3" s="38">
        <f t="shared" ref="BE3:BE9" si="15">IF(ISERROR((BD3-AY3)/BD3),"",(BD3-AY3)/BD3)</f>
        <v>0.40720000000000001</v>
      </c>
    </row>
    <row r="4" spans="1:57" ht="45" customHeight="1">
      <c r="A4" s="28">
        <v>3</v>
      </c>
      <c r="B4" s="2"/>
      <c r="C4" s="2"/>
      <c r="D4" s="1" t="s">
        <v>5</v>
      </c>
      <c r="E4" s="1"/>
      <c r="F4" s="1" t="s">
        <v>4</v>
      </c>
      <c r="G4" s="2" t="s">
        <v>62</v>
      </c>
      <c r="H4" s="58" t="s">
        <v>81</v>
      </c>
      <c r="I4" s="2" t="s">
        <v>63</v>
      </c>
      <c r="J4" s="58" t="s">
        <v>64</v>
      </c>
      <c r="K4" s="55" t="s">
        <v>65</v>
      </c>
      <c r="L4" s="2" t="s">
        <v>66</v>
      </c>
      <c r="M4" s="2" t="s">
        <v>69</v>
      </c>
      <c r="N4" s="2"/>
      <c r="O4" s="2"/>
      <c r="P4" s="2" t="s">
        <v>74</v>
      </c>
      <c r="Q4" s="2"/>
      <c r="R4" s="2" t="s">
        <v>52</v>
      </c>
      <c r="S4" s="29"/>
      <c r="T4" s="30">
        <v>7.7</v>
      </c>
      <c r="U4" s="31">
        <v>0</v>
      </c>
      <c r="V4" s="32">
        <v>12.73</v>
      </c>
      <c r="W4" s="32">
        <v>12.53</v>
      </c>
      <c r="X4" s="2" t="s">
        <v>3</v>
      </c>
      <c r="Y4" s="50">
        <v>29</v>
      </c>
      <c r="Z4" s="50">
        <v>45</v>
      </c>
      <c r="AA4" s="50">
        <v>29</v>
      </c>
      <c r="AB4" s="30">
        <v>2</v>
      </c>
      <c r="AC4" s="33">
        <v>1</v>
      </c>
      <c r="AD4" s="53">
        <f t="shared" si="0"/>
        <v>3.7999999999999999E-2</v>
      </c>
      <c r="AE4" s="34">
        <f t="shared" si="1"/>
        <v>1711</v>
      </c>
      <c r="AF4" s="59">
        <v>53.28</v>
      </c>
      <c r="AG4" s="35">
        <f t="shared" si="2"/>
        <v>2.02</v>
      </c>
      <c r="AH4" s="1" t="s">
        <v>56</v>
      </c>
      <c r="AI4" s="46">
        <v>0.22800000000000001</v>
      </c>
      <c r="AJ4" s="35">
        <f t="shared" si="3"/>
        <v>3.16</v>
      </c>
      <c r="AK4" s="36">
        <v>1.6299999999999999E-2</v>
      </c>
      <c r="AL4" s="35">
        <f t="shared" si="4"/>
        <v>0.23</v>
      </c>
      <c r="AM4" s="36">
        <v>-0.03</v>
      </c>
      <c r="AN4" s="35">
        <f t="shared" si="5"/>
        <v>-0.42</v>
      </c>
      <c r="AO4" s="36">
        <v>0.05</v>
      </c>
      <c r="AP4" s="35">
        <f t="shared" si="6"/>
        <v>0.7</v>
      </c>
      <c r="AQ4" s="36">
        <v>1.8E-3</v>
      </c>
      <c r="AR4" s="35">
        <f t="shared" si="7"/>
        <v>0.03</v>
      </c>
      <c r="AS4" s="47">
        <f t="shared" si="8"/>
        <v>6.6199999999999995E-2</v>
      </c>
      <c r="AT4" s="32">
        <v>14.01</v>
      </c>
      <c r="AU4" s="37">
        <f t="shared" si="9"/>
        <v>13.78</v>
      </c>
      <c r="AV4" s="37">
        <f t="shared" si="10"/>
        <v>19.27</v>
      </c>
      <c r="AW4" s="36">
        <v>3.9100000000000003E-2</v>
      </c>
      <c r="AX4" s="37">
        <f t="shared" si="11"/>
        <v>0.75</v>
      </c>
      <c r="AY4" s="37">
        <f t="shared" si="12"/>
        <v>20.02</v>
      </c>
      <c r="AZ4" s="38">
        <f t="shared" si="13"/>
        <v>1</v>
      </c>
      <c r="BA4" s="32"/>
      <c r="BB4" s="32"/>
      <c r="BC4" s="37" t="str">
        <f t="shared" si="14"/>
        <v/>
      </c>
      <c r="BD4" s="32">
        <v>38.880000000000003</v>
      </c>
      <c r="BE4" s="38">
        <f t="shared" si="15"/>
        <v>0.48509999999999998</v>
      </c>
    </row>
    <row r="5" spans="1:57" ht="45" customHeight="1">
      <c r="A5" s="28">
        <v>4</v>
      </c>
      <c r="B5" s="2"/>
      <c r="C5" s="2"/>
      <c r="D5" s="1" t="s">
        <v>5</v>
      </c>
      <c r="E5" s="1"/>
      <c r="F5" s="1" t="s">
        <v>4</v>
      </c>
      <c r="G5" s="2" t="s">
        <v>62</v>
      </c>
      <c r="H5" s="58" t="s">
        <v>81</v>
      </c>
      <c r="I5" s="2" t="s">
        <v>63</v>
      </c>
      <c r="J5" s="58" t="s">
        <v>64</v>
      </c>
      <c r="K5" s="55" t="s">
        <v>65</v>
      </c>
      <c r="L5" s="2" t="s">
        <v>67</v>
      </c>
      <c r="M5" s="2" t="s">
        <v>69</v>
      </c>
      <c r="N5" s="2"/>
      <c r="O5" s="2"/>
      <c r="P5" s="2" t="s">
        <v>75</v>
      </c>
      <c r="Q5" s="2"/>
      <c r="R5" s="2" t="s">
        <v>52</v>
      </c>
      <c r="S5" s="29"/>
      <c r="T5" s="30">
        <v>7.7</v>
      </c>
      <c r="U5" s="31">
        <v>0</v>
      </c>
      <c r="V5" s="32">
        <v>14.71</v>
      </c>
      <c r="W5" s="32">
        <v>14.51</v>
      </c>
      <c r="X5" s="2" t="s">
        <v>3</v>
      </c>
      <c r="Y5" s="50">
        <v>31</v>
      </c>
      <c r="Z5" s="50">
        <v>45</v>
      </c>
      <c r="AA5" s="50">
        <v>31</v>
      </c>
      <c r="AB5" s="30">
        <v>2</v>
      </c>
      <c r="AC5" s="33">
        <v>1</v>
      </c>
      <c r="AD5" s="53">
        <f t="shared" si="0"/>
        <v>4.2999999999999997E-2</v>
      </c>
      <c r="AE5" s="34">
        <f t="shared" si="1"/>
        <v>1512</v>
      </c>
      <c r="AF5" s="59">
        <v>53.28</v>
      </c>
      <c r="AG5" s="35">
        <f t="shared" si="2"/>
        <v>2.29</v>
      </c>
      <c r="AH5" s="1" t="s">
        <v>56</v>
      </c>
      <c r="AI5" s="46">
        <v>0.22800000000000001</v>
      </c>
      <c r="AJ5" s="35">
        <f t="shared" si="3"/>
        <v>3.64</v>
      </c>
      <c r="AK5" s="36">
        <v>1.6299999999999999E-2</v>
      </c>
      <c r="AL5" s="35">
        <f t="shared" si="4"/>
        <v>0.26</v>
      </c>
      <c r="AM5" s="36">
        <v>-0.03</v>
      </c>
      <c r="AN5" s="35">
        <f t="shared" si="5"/>
        <v>-0.48</v>
      </c>
      <c r="AO5" s="36">
        <v>0.05</v>
      </c>
      <c r="AP5" s="35">
        <f t="shared" si="6"/>
        <v>0.81</v>
      </c>
      <c r="AQ5" s="36">
        <v>1.8E-3</v>
      </c>
      <c r="AR5" s="35">
        <f t="shared" si="7"/>
        <v>0.04</v>
      </c>
      <c r="AS5" s="47">
        <f t="shared" si="8"/>
        <v>6.3700000000000007E-2</v>
      </c>
      <c r="AT5" s="32">
        <v>16.14</v>
      </c>
      <c r="AU5" s="37">
        <f t="shared" si="9"/>
        <v>15.88</v>
      </c>
      <c r="AV5" s="37">
        <f t="shared" si="10"/>
        <v>22.18</v>
      </c>
      <c r="AW5" s="36">
        <v>3.9100000000000003E-2</v>
      </c>
      <c r="AX5" s="37">
        <f t="shared" si="11"/>
        <v>0.87</v>
      </c>
      <c r="AY5" s="37">
        <f t="shared" si="12"/>
        <v>23.05</v>
      </c>
      <c r="AZ5" s="38">
        <f t="shared" si="13"/>
        <v>1</v>
      </c>
      <c r="BA5" s="32"/>
      <c r="BB5" s="32"/>
      <c r="BC5" s="37" t="str">
        <f t="shared" si="14"/>
        <v/>
      </c>
      <c r="BD5" s="32">
        <v>38.880000000000003</v>
      </c>
      <c r="BE5" s="38">
        <f t="shared" si="15"/>
        <v>0.40720000000000001</v>
      </c>
    </row>
    <row r="6" spans="1:57" ht="45" customHeight="1">
      <c r="A6" s="28">
        <v>5</v>
      </c>
      <c r="B6" s="2"/>
      <c r="C6" s="2"/>
      <c r="D6" s="1" t="s">
        <v>5</v>
      </c>
      <c r="E6" s="1"/>
      <c r="F6" s="1" t="s">
        <v>4</v>
      </c>
      <c r="G6" s="2" t="s">
        <v>62</v>
      </c>
      <c r="H6" s="58" t="s">
        <v>81</v>
      </c>
      <c r="I6" s="2" t="s">
        <v>63</v>
      </c>
      <c r="J6" s="58" t="s">
        <v>64</v>
      </c>
      <c r="K6" s="55" t="s">
        <v>65</v>
      </c>
      <c r="L6" s="2" t="s">
        <v>66</v>
      </c>
      <c r="M6" s="2" t="s">
        <v>70</v>
      </c>
      <c r="N6" s="2"/>
      <c r="O6" s="2"/>
      <c r="P6" s="2" t="s">
        <v>76</v>
      </c>
      <c r="Q6" s="2"/>
      <c r="R6" s="2" t="s">
        <v>52</v>
      </c>
      <c r="S6" s="29"/>
      <c r="T6" s="30">
        <v>7.7</v>
      </c>
      <c r="U6" s="31">
        <v>0</v>
      </c>
      <c r="V6" s="32">
        <v>12.73</v>
      </c>
      <c r="W6" s="32">
        <v>12.53</v>
      </c>
      <c r="X6" s="2" t="s">
        <v>3</v>
      </c>
      <c r="Y6" s="50">
        <v>29</v>
      </c>
      <c r="Z6" s="50">
        <v>45</v>
      </c>
      <c r="AA6" s="50">
        <v>29</v>
      </c>
      <c r="AB6" s="30">
        <v>2</v>
      </c>
      <c r="AC6" s="39">
        <v>1</v>
      </c>
      <c r="AD6" s="53">
        <f t="shared" si="0"/>
        <v>3.7999999999999999E-2</v>
      </c>
      <c r="AE6" s="34">
        <f t="shared" si="1"/>
        <v>1711</v>
      </c>
      <c r="AF6" s="59">
        <v>53.28</v>
      </c>
      <c r="AG6" s="35">
        <f t="shared" si="2"/>
        <v>2.02</v>
      </c>
      <c r="AH6" s="1" t="s">
        <v>56</v>
      </c>
      <c r="AI6" s="46">
        <v>0.22800000000000001</v>
      </c>
      <c r="AJ6" s="35">
        <f t="shared" si="3"/>
        <v>3.16</v>
      </c>
      <c r="AK6" s="36">
        <v>1.6299999999999999E-2</v>
      </c>
      <c r="AL6" s="35">
        <f t="shared" si="4"/>
        <v>0.23</v>
      </c>
      <c r="AM6" s="36">
        <v>-0.03</v>
      </c>
      <c r="AN6" s="35">
        <f t="shared" si="5"/>
        <v>-0.42</v>
      </c>
      <c r="AO6" s="36">
        <v>0.05</v>
      </c>
      <c r="AP6" s="35">
        <f t="shared" si="6"/>
        <v>0.7</v>
      </c>
      <c r="AQ6" s="36">
        <v>1.8E-3</v>
      </c>
      <c r="AR6" s="35">
        <f t="shared" si="7"/>
        <v>0.03</v>
      </c>
      <c r="AS6" s="47">
        <f t="shared" si="8"/>
        <v>6.6199999999999995E-2</v>
      </c>
      <c r="AT6" s="32">
        <v>14.01</v>
      </c>
      <c r="AU6" s="37">
        <f t="shared" si="9"/>
        <v>13.78</v>
      </c>
      <c r="AV6" s="37">
        <f t="shared" si="10"/>
        <v>19.27</v>
      </c>
      <c r="AW6" s="36">
        <v>3.9100000000000003E-2</v>
      </c>
      <c r="AX6" s="37">
        <f t="shared" si="11"/>
        <v>0.75</v>
      </c>
      <c r="AY6" s="37">
        <f t="shared" si="12"/>
        <v>20.02</v>
      </c>
      <c r="AZ6" s="38">
        <f t="shared" si="13"/>
        <v>1</v>
      </c>
      <c r="BA6" s="32"/>
      <c r="BB6" s="32"/>
      <c r="BC6" s="37" t="str">
        <f t="shared" si="14"/>
        <v/>
      </c>
      <c r="BD6" s="32">
        <v>38.880000000000003</v>
      </c>
      <c r="BE6" s="38">
        <f t="shared" si="15"/>
        <v>0.48509999999999998</v>
      </c>
    </row>
    <row r="7" spans="1:57" ht="45" customHeight="1">
      <c r="A7" s="28">
        <v>6</v>
      </c>
      <c r="B7" s="2"/>
      <c r="C7" s="2"/>
      <c r="D7" s="1" t="s">
        <v>5</v>
      </c>
      <c r="E7" s="1"/>
      <c r="F7" s="1" t="s">
        <v>4</v>
      </c>
      <c r="G7" s="2" t="s">
        <v>62</v>
      </c>
      <c r="H7" s="58" t="s">
        <v>81</v>
      </c>
      <c r="I7" s="2" t="s">
        <v>63</v>
      </c>
      <c r="J7" s="58" t="s">
        <v>64</v>
      </c>
      <c r="K7" s="55" t="s">
        <v>65</v>
      </c>
      <c r="L7" s="2" t="s">
        <v>67</v>
      </c>
      <c r="M7" s="2" t="s">
        <v>70</v>
      </c>
      <c r="N7" s="2"/>
      <c r="O7" s="2"/>
      <c r="P7" s="2" t="s">
        <v>77</v>
      </c>
      <c r="Q7" s="2"/>
      <c r="R7" s="2" t="s">
        <v>52</v>
      </c>
      <c r="S7" s="29"/>
      <c r="T7" s="30">
        <v>7.7</v>
      </c>
      <c r="U7" s="31">
        <v>0</v>
      </c>
      <c r="V7" s="32">
        <v>14.71</v>
      </c>
      <c r="W7" s="32">
        <v>14.51</v>
      </c>
      <c r="X7" s="2" t="s">
        <v>3</v>
      </c>
      <c r="Y7" s="50">
        <v>31</v>
      </c>
      <c r="Z7" s="50">
        <v>45</v>
      </c>
      <c r="AA7" s="50">
        <v>31</v>
      </c>
      <c r="AB7" s="30">
        <v>2</v>
      </c>
      <c r="AC7" s="39">
        <v>1</v>
      </c>
      <c r="AD7" s="53">
        <f t="shared" si="0"/>
        <v>4.2999999999999997E-2</v>
      </c>
      <c r="AE7" s="34">
        <f t="shared" si="1"/>
        <v>1512</v>
      </c>
      <c r="AF7" s="59">
        <v>53.28</v>
      </c>
      <c r="AG7" s="35">
        <f t="shared" si="2"/>
        <v>2.29</v>
      </c>
      <c r="AH7" s="1" t="s">
        <v>56</v>
      </c>
      <c r="AI7" s="46">
        <v>0.22800000000000001</v>
      </c>
      <c r="AJ7" s="35">
        <f t="shared" si="3"/>
        <v>3.64</v>
      </c>
      <c r="AK7" s="36">
        <v>1.6299999999999999E-2</v>
      </c>
      <c r="AL7" s="35">
        <f t="shared" si="4"/>
        <v>0.26</v>
      </c>
      <c r="AM7" s="36">
        <v>-0.03</v>
      </c>
      <c r="AN7" s="35">
        <f t="shared" si="5"/>
        <v>-0.48</v>
      </c>
      <c r="AO7" s="36">
        <v>0.05</v>
      </c>
      <c r="AP7" s="35">
        <f t="shared" si="6"/>
        <v>0.81</v>
      </c>
      <c r="AQ7" s="36">
        <v>1.8E-3</v>
      </c>
      <c r="AR7" s="35">
        <f t="shared" si="7"/>
        <v>0.04</v>
      </c>
      <c r="AS7" s="47">
        <f t="shared" si="8"/>
        <v>6.3700000000000007E-2</v>
      </c>
      <c r="AT7" s="32">
        <v>16.14</v>
      </c>
      <c r="AU7" s="37">
        <f t="shared" si="9"/>
        <v>15.88</v>
      </c>
      <c r="AV7" s="37">
        <f t="shared" si="10"/>
        <v>22.18</v>
      </c>
      <c r="AW7" s="36">
        <v>3.9100000000000003E-2</v>
      </c>
      <c r="AX7" s="37">
        <f t="shared" si="11"/>
        <v>0.87</v>
      </c>
      <c r="AY7" s="37">
        <f t="shared" si="12"/>
        <v>23.05</v>
      </c>
      <c r="AZ7" s="38">
        <f t="shared" si="13"/>
        <v>1</v>
      </c>
      <c r="BA7" s="32"/>
      <c r="BB7" s="32"/>
      <c r="BC7" s="37" t="str">
        <f t="shared" si="14"/>
        <v/>
      </c>
      <c r="BD7" s="32">
        <v>38.880000000000003</v>
      </c>
      <c r="BE7" s="38">
        <f t="shared" si="15"/>
        <v>0.40720000000000001</v>
      </c>
    </row>
    <row r="8" spans="1:57" ht="45" customHeight="1">
      <c r="A8" s="28">
        <v>7</v>
      </c>
      <c r="B8" s="2"/>
      <c r="C8" s="2"/>
      <c r="D8" s="1" t="s">
        <v>5</v>
      </c>
      <c r="E8" s="1"/>
      <c r="F8" s="1" t="s">
        <v>4</v>
      </c>
      <c r="G8" s="2" t="s">
        <v>62</v>
      </c>
      <c r="H8" s="58" t="s">
        <v>81</v>
      </c>
      <c r="I8" s="2" t="s">
        <v>63</v>
      </c>
      <c r="J8" s="58" t="s">
        <v>64</v>
      </c>
      <c r="K8" s="55" t="s">
        <v>65</v>
      </c>
      <c r="L8" s="2" t="s">
        <v>66</v>
      </c>
      <c r="M8" s="2" t="s">
        <v>71</v>
      </c>
      <c r="N8" s="2"/>
      <c r="O8" s="2"/>
      <c r="P8" s="2" t="s">
        <v>78</v>
      </c>
      <c r="Q8" s="2"/>
      <c r="R8" s="2" t="s">
        <v>52</v>
      </c>
      <c r="S8" s="29"/>
      <c r="T8" s="30">
        <v>7.7</v>
      </c>
      <c r="U8" s="31">
        <v>0</v>
      </c>
      <c r="V8" s="32">
        <v>12.73</v>
      </c>
      <c r="W8" s="32">
        <v>12.53</v>
      </c>
      <c r="X8" s="2" t="s">
        <v>3</v>
      </c>
      <c r="Y8" s="50">
        <v>29</v>
      </c>
      <c r="Z8" s="50">
        <v>45</v>
      </c>
      <c r="AA8" s="50">
        <v>29</v>
      </c>
      <c r="AB8" s="30">
        <v>2</v>
      </c>
      <c r="AC8" s="39">
        <v>1</v>
      </c>
      <c r="AD8" s="53">
        <f t="shared" si="0"/>
        <v>3.7999999999999999E-2</v>
      </c>
      <c r="AE8" s="34">
        <f t="shared" si="1"/>
        <v>1711</v>
      </c>
      <c r="AF8" s="59">
        <v>53.28</v>
      </c>
      <c r="AG8" s="35">
        <f t="shared" si="2"/>
        <v>2.02</v>
      </c>
      <c r="AH8" s="1" t="s">
        <v>56</v>
      </c>
      <c r="AI8" s="46">
        <v>0.22800000000000001</v>
      </c>
      <c r="AJ8" s="35">
        <f t="shared" si="3"/>
        <v>3.16</v>
      </c>
      <c r="AK8" s="36">
        <v>1.6299999999999999E-2</v>
      </c>
      <c r="AL8" s="35">
        <f t="shared" si="4"/>
        <v>0.23</v>
      </c>
      <c r="AM8" s="36">
        <v>-0.03</v>
      </c>
      <c r="AN8" s="35">
        <f t="shared" si="5"/>
        <v>-0.42</v>
      </c>
      <c r="AO8" s="36">
        <v>0.05</v>
      </c>
      <c r="AP8" s="35">
        <f t="shared" si="6"/>
        <v>0.7</v>
      </c>
      <c r="AQ8" s="36">
        <v>1.8E-3</v>
      </c>
      <c r="AR8" s="35">
        <f t="shared" si="7"/>
        <v>0.03</v>
      </c>
      <c r="AS8" s="47">
        <f t="shared" si="8"/>
        <v>6.6199999999999995E-2</v>
      </c>
      <c r="AT8" s="32">
        <v>14.01</v>
      </c>
      <c r="AU8" s="37">
        <f t="shared" si="9"/>
        <v>13.78</v>
      </c>
      <c r="AV8" s="37">
        <f t="shared" si="10"/>
        <v>19.27</v>
      </c>
      <c r="AW8" s="36">
        <v>3.9100000000000003E-2</v>
      </c>
      <c r="AX8" s="37">
        <f t="shared" si="11"/>
        <v>0.75</v>
      </c>
      <c r="AY8" s="37">
        <f t="shared" si="12"/>
        <v>20.02</v>
      </c>
      <c r="AZ8" s="38">
        <f t="shared" si="13"/>
        <v>1</v>
      </c>
      <c r="BA8" s="32"/>
      <c r="BB8" s="32"/>
      <c r="BC8" s="37" t="str">
        <f t="shared" si="14"/>
        <v/>
      </c>
      <c r="BD8" s="32">
        <v>38.880000000000003</v>
      </c>
      <c r="BE8" s="38">
        <f t="shared" si="15"/>
        <v>0.48509999999999998</v>
      </c>
    </row>
    <row r="9" spans="1:57" ht="45" customHeight="1">
      <c r="A9" s="28">
        <v>8</v>
      </c>
      <c r="B9" s="2"/>
      <c r="C9" s="2"/>
      <c r="D9" s="1" t="s">
        <v>5</v>
      </c>
      <c r="E9" s="1"/>
      <c r="F9" s="1" t="s">
        <v>4</v>
      </c>
      <c r="G9" s="2" t="s">
        <v>62</v>
      </c>
      <c r="H9" s="58" t="s">
        <v>81</v>
      </c>
      <c r="I9" s="2" t="s">
        <v>63</v>
      </c>
      <c r="J9" s="58" t="s">
        <v>64</v>
      </c>
      <c r="K9" s="55" t="s">
        <v>65</v>
      </c>
      <c r="L9" s="2" t="s">
        <v>67</v>
      </c>
      <c r="M9" s="2" t="s">
        <v>71</v>
      </c>
      <c r="N9" s="2"/>
      <c r="O9" s="2"/>
      <c r="P9" s="2" t="s">
        <v>79</v>
      </c>
      <c r="Q9" s="2"/>
      <c r="R9" s="2" t="s">
        <v>52</v>
      </c>
      <c r="S9" s="29"/>
      <c r="T9" s="30">
        <v>7.7</v>
      </c>
      <c r="U9" s="31">
        <v>0</v>
      </c>
      <c r="V9" s="32">
        <v>14.71</v>
      </c>
      <c r="W9" s="32">
        <v>14.51</v>
      </c>
      <c r="X9" s="2" t="s">
        <v>3</v>
      </c>
      <c r="Y9" s="50">
        <v>31</v>
      </c>
      <c r="Z9" s="50">
        <v>45</v>
      </c>
      <c r="AA9" s="50">
        <v>31</v>
      </c>
      <c r="AB9" s="30">
        <v>2</v>
      </c>
      <c r="AC9" s="39">
        <v>1</v>
      </c>
      <c r="AD9" s="53">
        <f t="shared" si="0"/>
        <v>4.2999999999999997E-2</v>
      </c>
      <c r="AE9" s="34">
        <f t="shared" si="1"/>
        <v>1512</v>
      </c>
      <c r="AF9" s="59">
        <v>53.28</v>
      </c>
      <c r="AG9" s="35">
        <f t="shared" si="2"/>
        <v>2.29</v>
      </c>
      <c r="AH9" s="1" t="s">
        <v>56</v>
      </c>
      <c r="AI9" s="46">
        <v>0.22800000000000001</v>
      </c>
      <c r="AJ9" s="35">
        <f t="shared" si="3"/>
        <v>3.64</v>
      </c>
      <c r="AK9" s="36">
        <v>1.6299999999999999E-2</v>
      </c>
      <c r="AL9" s="35">
        <f t="shared" si="4"/>
        <v>0.26</v>
      </c>
      <c r="AM9" s="36">
        <v>-0.03</v>
      </c>
      <c r="AN9" s="35">
        <f t="shared" si="5"/>
        <v>-0.48</v>
      </c>
      <c r="AO9" s="36">
        <v>0.05</v>
      </c>
      <c r="AP9" s="35">
        <f t="shared" si="6"/>
        <v>0.81</v>
      </c>
      <c r="AQ9" s="36">
        <v>1.8E-3</v>
      </c>
      <c r="AR9" s="35">
        <f t="shared" si="7"/>
        <v>0.04</v>
      </c>
      <c r="AS9" s="47">
        <f t="shared" si="8"/>
        <v>6.3700000000000007E-2</v>
      </c>
      <c r="AT9" s="32">
        <v>16.14</v>
      </c>
      <c r="AU9" s="37">
        <f t="shared" si="9"/>
        <v>15.88</v>
      </c>
      <c r="AV9" s="37">
        <f t="shared" si="10"/>
        <v>22.18</v>
      </c>
      <c r="AW9" s="36">
        <v>3.9100000000000003E-2</v>
      </c>
      <c r="AX9" s="37">
        <f t="shared" si="11"/>
        <v>0.87</v>
      </c>
      <c r="AY9" s="37">
        <f t="shared" si="12"/>
        <v>23.05</v>
      </c>
      <c r="AZ9" s="38">
        <f t="shared" si="13"/>
        <v>1</v>
      </c>
      <c r="BA9" s="32"/>
      <c r="BB9" s="32"/>
      <c r="BC9" s="37" t="str">
        <f t="shared" si="14"/>
        <v/>
      </c>
      <c r="BD9" s="32">
        <v>38.880000000000003</v>
      </c>
      <c r="BE9" s="38">
        <f t="shared" si="15"/>
        <v>0.40720000000000001</v>
      </c>
    </row>
  </sheetData>
  <sheetProtection insertRows="0" deleteRows="0" sort="0"/>
  <protectedRanges>
    <protectedRange sqref="BC2:BC9 P10:AT74 AF1:AG1 AX2:AZ9 BE2:BE9 L2:N74 AM1:AV9 A2:J74 P2:AL9" name="Range1"/>
    <protectedRange sqref="K2:K79" name="Range1_1"/>
    <protectedRange sqref="BB2:BB74" name="Range1_2"/>
    <protectedRange sqref="O2:O74" name="Range1_3"/>
  </protectedRanges>
  <phoneticPr fontId="10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6C07236-F7FC-4F81-94B0-412467C87802}">
          <x14:formula1>
            <xm:f>#REF!</xm:f>
          </x14:formula1>
          <xm:sqref>D2:D9</xm:sqref>
        </x14:dataValidation>
        <x14:dataValidation type="list" allowBlank="1" showInputMessage="1" showErrorMessage="1" xr:uid="{A84A670B-CC3A-45AB-8D8D-A74EB28F2442}">
          <x14:formula1>
            <xm:f>#REF!</xm:f>
          </x14:formula1>
          <xm:sqref>R2:R9</xm:sqref>
        </x14:dataValidation>
        <x14:dataValidation type="list" allowBlank="1" showInputMessage="1" showErrorMessage="1" xr:uid="{F7AD9BDA-3834-4364-8F1C-FF1630FA1280}">
          <x14:formula1>
            <xm:f>#REF!</xm:f>
          </x14:formula1>
          <xm:sqref>X2:X9</xm:sqref>
        </x14:dataValidation>
        <x14:dataValidation type="list" allowBlank="1" showInputMessage="1" showErrorMessage="1" xr:uid="{B82C59DB-BB45-418C-AFE9-B14D36423612}">
          <x14:formula1>
            <xm:f>#REF!</xm:f>
          </x14:formula1>
          <xm:sqref>F2:F9</xm:sqref>
        </x14:dataValidation>
        <x14:dataValidation type="list" allowBlank="1" showInputMessage="1" showErrorMessage="1" xr:uid="{9E460DE2-327D-4603-A886-66C3CE089708}">
          <x14:formula1>
            <xm:f>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2026-05-13T02:27:18Z</dcterms:modified>
</cp:coreProperties>
</file>