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F1FD174D-B906-43AA-90D8-D0C04E756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" i="5" l="1"/>
  <c r="AP4" i="5"/>
  <c r="AN4" i="5"/>
  <c r="AM4" i="5"/>
  <c r="AK4" i="5"/>
  <c r="AI4" i="5"/>
  <c r="AF4" i="5"/>
  <c r="Z4" i="5"/>
  <c r="AA4" i="5" s="1"/>
  <c r="AC4" i="5" s="1"/>
  <c r="AG4" i="5" s="1"/>
  <c r="AW3" i="5"/>
  <c r="AP3" i="5"/>
  <c r="AN3" i="5"/>
  <c r="AM3" i="5"/>
  <c r="AK3" i="5"/>
  <c r="AI3" i="5"/>
  <c r="AF3" i="5"/>
  <c r="Z3" i="5"/>
  <c r="AA3" i="5" s="1"/>
  <c r="AC3" i="5" s="1"/>
  <c r="AG3" i="5" s="1"/>
  <c r="AQ3" i="5" l="1"/>
  <c r="AR3" i="5" s="1"/>
  <c r="AS3" i="5" s="1"/>
  <c r="AQ4" i="5"/>
  <c r="AR4" i="5" s="1"/>
  <c r="AS4" i="5" s="1"/>
  <c r="AN2" i="5"/>
  <c r="AW2" i="5"/>
  <c r="AP2" i="5"/>
  <c r="AM2" i="5"/>
  <c r="AK2" i="5"/>
  <c r="AI2" i="5"/>
  <c r="AF2" i="5"/>
  <c r="Z2" i="5"/>
  <c r="AA2" i="5" s="1"/>
  <c r="AC2" i="5" s="1"/>
  <c r="AG2" i="5" s="1"/>
  <c r="AQ2" i="5" l="1"/>
  <c r="AR2" i="5" s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<sst xmlns="http://schemas.openxmlformats.org/spreadsheetml/2006/main" count="89" uniqueCount="65">
  <si>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</si>
  <si>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</si>
  <si>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</si>
  <si>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</si>
  <si>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</si>
  <si>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</si>
  <si>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</si>
  <si>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</si>
  <si>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</si>
  <si>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</si>
  <si>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</si>
  <si>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</si>
  <si>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</si>
  <si>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</si>
  <si>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</si>
  <si>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</si>
  <si>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</si>
  <si>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</si>
  <si>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</si>
  <si>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</si>
  <si>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</si>
  <si>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</si>
  <si>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</si>
  <si>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</si>
  <si>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</si>
  <si>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</si>
  <si>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</si>
  <si>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</si>
  <si>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</si>
  <si>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</si>
  <si>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</si>
  <si>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</si>
  <si>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</si>
  <si>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</si>
  <si>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</si>
  <si>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</si>
  <si>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</si>
  <si>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</si>
  <si>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</si>
  <si>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</si>
  <si>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</si>
  <si>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</si>
  <si>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</si>
  <si>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</si>
  <si>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</si>
  <si>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</si>
  <si>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</si>
  <si>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</si>
  <si>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JLA Standard Price</t>
  </si>
  <si>
    <t>UCCPM Price (Formula)</t>
  </si>
  <si>
    <t>Material-Short</t>
  </si>
  <si>
    <t>Dropship Charge</t>
    <phoneticPr fontId="8" type="noConversion"/>
  </si>
  <si>
    <t>6303.92.2010</t>
    <phoneticPr fontId="8" type="noConversion"/>
  </si>
  <si>
    <t>Piece</t>
    <phoneticPr fontId="8" type="noConversion"/>
  </si>
  <si>
    <t>100% Cotton Voile Oversized Ruffle Valance</t>
  </si>
  <si>
    <t>Anna Voile Ruffle Valance</t>
    <phoneticPr fontId="8" type="noConversion"/>
  </si>
  <si>
    <t xml:space="preserve">100% Cotton </t>
  </si>
  <si>
    <t>100% Cotton, Solid</t>
    <phoneticPr fontId="8" type="noConversion"/>
  </si>
  <si>
    <t>Ivory</t>
    <phoneticPr fontId="8" type="noConversion"/>
  </si>
  <si>
    <t>Neutra</t>
    <phoneticPr fontId="8" type="noConversion"/>
  </si>
  <si>
    <t>Desert Sage</t>
    <phoneticPr fontId="8" type="noConversion"/>
  </si>
  <si>
    <t>Suggested Fcst
One MOQ</t>
    <phoneticPr fontId="8" type="noConversion"/>
  </si>
  <si>
    <t>1 Valance 50"W x 18"L</t>
    <phoneticPr fontId="8" type="noConversion"/>
  </si>
  <si>
    <t>Anna|Joycelyn|Ariana</t>
    <phoneticPr fontId="8" type="noConversion"/>
  </si>
  <si>
    <t>VALANCE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</si>
</sst>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"/>
  <sheetViews>
    <sheetView tabSelected="1" topLeftCell="L1" zoomScale="85" zoomScaleNormal="85" workbookViewId="0">
      <selection activeCell="N25" sqref="N2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20.140625" style="1" customWidth="1"/>
    <col min="7" max="7" width="21.42578125" style="1" customWidth="1"/>
    <col min="8" max="8" width="42.85546875" style="1" customWidth="1"/>
    <col min="9" max="9" width="27.7109375" style="1" customWidth="1"/>
    <col min="10" max="10" width="19.7109375" style="1" customWidth="1"/>
    <col min="11" max="11" width="30.85546875" style="43" customWidth="1"/>
    <col min="12" max="12" width="17.85546875" style="1" customWidth="1"/>
    <col min="13" max="13" width="38.7109375" style="1" customWidth="1"/>
    <col min="14" max="14" width="16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50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49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51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48</v>
      </c>
      <c r="AU1" s="24" t="s">
        <v>45</v>
      </c>
      <c r="AV1" s="25" t="s">
        <v>46</v>
      </c>
      <c r="AW1" s="24" t="s">
        <v>47</v>
      </c>
      <c r="AX1" s="18" t="s">
        <v>61</v>
      </c>
    </row>
    <row r="2" spans="1:50" ht="14.45" customHeight="1" x14ac:dyDescent="0.25">
      <c r="A2" s="26">
        <v>2</v>
      </c>
      <c r="B2" s="27"/>
      <c r="C2" s="27"/>
      <c r="D2" s="27" t="s">
        <v>4</v>
      </c>
      <c r="E2" s="27"/>
      <c r="F2" s="44" t="s">
        <v>64</v>
      </c>
      <c r="G2" s="44" t="s">
        <v>63</v>
      </c>
      <c r="H2" s="44" t="s">
        <v>54</v>
      </c>
      <c r="I2" s="44" t="s">
        <v>55</v>
      </c>
      <c r="J2" s="44" t="s">
        <v>56</v>
      </c>
      <c r="K2" s="44" t="s">
        <v>57</v>
      </c>
      <c r="L2" s="27" t="s">
        <v>6</v>
      </c>
      <c r="M2" s="44" t="s">
        <v>62</v>
      </c>
      <c r="N2" s="44" t="s">
        <v>58</v>
      </c>
      <c r="O2" s="47"/>
      <c r="P2" s="47"/>
      <c r="Q2" s="44" t="s">
        <v>53</v>
      </c>
      <c r="R2" s="28"/>
      <c r="S2" s="29">
        <v>2.89</v>
      </c>
      <c r="T2" s="27" t="s">
        <v>3</v>
      </c>
      <c r="U2" s="40">
        <v>32</v>
      </c>
      <c r="V2" s="40">
        <v>25</v>
      </c>
      <c r="W2" s="40">
        <v>10</v>
      </c>
      <c r="X2" s="30"/>
      <c r="Y2" s="31">
        <v>8</v>
      </c>
      <c r="Z2" s="45">
        <f t="shared" ref="Z2" si="0">IF(U2="","",U2*V2*W2/1000000)</f>
        <v>8.0000000000000002E-3</v>
      </c>
      <c r="AA2" s="32">
        <f t="shared" ref="AA2" si="1">IF(Y2="","",67/Z2*Y2)</f>
        <v>67000</v>
      </c>
      <c r="AB2" s="27">
        <v>3800</v>
      </c>
      <c r="AC2" s="33">
        <f t="shared" ref="AC2" si="2">IF(ISERROR(AB2/AA2),"",AB2/AA2)</f>
        <v>0.06</v>
      </c>
      <c r="AD2" s="44" t="s">
        <v>52</v>
      </c>
      <c r="AE2" s="34">
        <v>0.28799999999999998</v>
      </c>
      <c r="AF2" s="33">
        <f t="shared" ref="AF2" si="3">IF(ISERROR(S2*AE2),"",S2*AE2)</f>
        <v>0.83</v>
      </c>
      <c r="AG2" s="33">
        <f t="shared" ref="AG2" si="4">IF(ISERROR(S2+AC2+AF2),"",S2+AC2+AF2)</f>
        <v>3.78</v>
      </c>
      <c r="AH2" s="34">
        <v>0.1</v>
      </c>
      <c r="AI2" s="33">
        <f t="shared" ref="AI2" si="5">IF(ISERROR(AT2*AH2),"",AT2*AH2)</f>
        <v>1.32</v>
      </c>
      <c r="AJ2" s="34">
        <v>0.1</v>
      </c>
      <c r="AK2" s="33">
        <f t="shared" ref="AK2" si="6">IF(ISERROR(AT2*AJ2),"",AT2*AJ2)</f>
        <v>1.32</v>
      </c>
      <c r="AL2" s="34">
        <v>0.1</v>
      </c>
      <c r="AM2" s="33">
        <f t="shared" ref="AM2" si="7">IF(ISERROR(AT2*AL2),"",AT2*AL2)</f>
        <v>1.32</v>
      </c>
      <c r="AN2" s="33">
        <f t="shared" ref="AN2" si="8">IF((AU2-AT2)&lt;1.5,1.5-(AU2-AT2),0)</f>
        <v>0.84</v>
      </c>
      <c r="AO2" s="34">
        <v>8.43E-2</v>
      </c>
      <c r="AP2" s="33">
        <f t="shared" ref="AP2" si="9">IF(ISERROR(AT2*AO2),"",AT2*AO2)</f>
        <v>1.1200000000000001</v>
      </c>
      <c r="AQ2" s="33">
        <f t="shared" ref="AQ2" si="10">IF(ISERROR(AI2+AK2+AM2+AN2+AP2),"",AI2+AK2+AM2+AN2+AP2)</f>
        <v>5.92</v>
      </c>
      <c r="AR2" s="33">
        <f t="shared" ref="AR2" si="11">IF(ISERROR(AG2+AQ2),"",AG2+AQ2)</f>
        <v>9.6999999999999993</v>
      </c>
      <c r="AS2" s="35">
        <f t="shared" ref="AS2" si="12">IF(ISERROR((AT2-AR2)/AT2),"",(AT2-AR2)/AT2)</f>
        <v>0.26679999999999998</v>
      </c>
      <c r="AT2" s="36">
        <v>13.23</v>
      </c>
      <c r="AU2" s="33">
        <v>13.89</v>
      </c>
      <c r="AV2" s="36">
        <v>29.99</v>
      </c>
      <c r="AW2" s="35">
        <f t="shared" ref="AW2" si="13">IF(ISERROR((AV2-AU2)/AV2),"",(AV2-AU2)/AV2)</f>
        <v>0.53680000000000005</v>
      </c>
      <c r="AX2" s="37">
        <v>1264</v>
      </c>
    </row>
    <row r="3" spans="1:50" ht="14.45" customHeight="1" x14ac:dyDescent="0.25">
      <c r="A3" s="26">
        <v>5</v>
      </c>
      <c r="B3" s="27"/>
      <c r="C3" s="27"/>
      <c r="D3" s="27" t="s">
        <v>4</v>
      </c>
      <c r="E3" s="27"/>
      <c r="F3" s="44" t="s">
        <v>64</v>
      </c>
      <c r="G3" s="44" t="s">
        <v>63</v>
      </c>
      <c r="H3" s="44" t="s">
        <v>54</v>
      </c>
      <c r="I3" s="44" t="s">
        <v>55</v>
      </c>
      <c r="J3" s="44" t="s">
        <v>56</v>
      </c>
      <c r="K3" s="44" t="s">
        <v>57</v>
      </c>
      <c r="L3" s="27" t="s">
        <v>6</v>
      </c>
      <c r="M3" s="44" t="s">
        <v>62</v>
      </c>
      <c r="N3" s="44" t="s">
        <v>59</v>
      </c>
      <c r="O3" s="47"/>
      <c r="P3" s="47"/>
      <c r="Q3" s="44" t="s">
        <v>53</v>
      </c>
      <c r="R3" s="28"/>
      <c r="S3" s="29">
        <v>2.89</v>
      </c>
      <c r="T3" s="27" t="s">
        <v>3</v>
      </c>
      <c r="U3" s="40">
        <v>32</v>
      </c>
      <c r="V3" s="40">
        <v>25</v>
      </c>
      <c r="W3" s="40">
        <v>10</v>
      </c>
      <c r="X3" s="30"/>
      <c r="Y3" s="31">
        <v>8</v>
      </c>
      <c r="Z3" s="45">
        <f t="shared" ref="Z3:Z4" si="14">IF(U3="","",U3*V3*W3/1000000)</f>
        <v>8.0000000000000002E-3</v>
      </c>
      <c r="AA3" s="32">
        <f t="shared" ref="AA3:AA4" si="15">IF(Y3="","",67/Z3*Y3)</f>
        <v>67000</v>
      </c>
      <c r="AB3" s="27">
        <v>3800</v>
      </c>
      <c r="AC3" s="33">
        <f t="shared" ref="AC3:AC4" si="16">IF(ISERROR(AB3/AA3),"",AB3/AA3)</f>
        <v>0.06</v>
      </c>
      <c r="AD3" s="44" t="s">
        <v>52</v>
      </c>
      <c r="AE3" s="34">
        <v>0.28799999999999998</v>
      </c>
      <c r="AF3" s="33">
        <f t="shared" ref="AF3:AF4" si="17">IF(ISERROR(S3*AE3),"",S3*AE3)</f>
        <v>0.83</v>
      </c>
      <c r="AG3" s="33">
        <f t="shared" ref="AG3:AG4" si="18">IF(ISERROR(S3+AC3+AF3),"",S3+AC3+AF3)</f>
        <v>3.78</v>
      </c>
      <c r="AH3" s="34">
        <v>0.1</v>
      </c>
      <c r="AI3" s="33">
        <f t="shared" ref="AI3:AI4" si="19">IF(ISERROR(AT3*AH3),"",AT3*AH3)</f>
        <v>1.32</v>
      </c>
      <c r="AJ3" s="34">
        <v>0.1</v>
      </c>
      <c r="AK3" s="33">
        <f t="shared" ref="AK3:AK4" si="20">IF(ISERROR(AT3*AJ3),"",AT3*AJ3)</f>
        <v>1.32</v>
      </c>
      <c r="AL3" s="34">
        <v>0.1</v>
      </c>
      <c r="AM3" s="33">
        <f t="shared" ref="AM3:AM4" si="21">IF(ISERROR(AT3*AL3),"",AT3*AL3)</f>
        <v>1.32</v>
      </c>
      <c r="AN3" s="33">
        <f t="shared" ref="AN3:AN4" si="22">IF((AU3-AT3)&lt;1.5,1.5-(AU3-AT3),0)</f>
        <v>0.84</v>
      </c>
      <c r="AO3" s="34">
        <v>8.43E-2</v>
      </c>
      <c r="AP3" s="33">
        <f t="shared" ref="AP3:AP4" si="23">IF(ISERROR(AT3*AO3),"",AT3*AO3)</f>
        <v>1.1200000000000001</v>
      </c>
      <c r="AQ3" s="33">
        <f t="shared" ref="AQ3:AQ4" si="24">IF(ISERROR(AI3+AK3+AM3+AN3+AP3),"",AI3+AK3+AM3+AN3+AP3)</f>
        <v>5.92</v>
      </c>
      <c r="AR3" s="33">
        <f t="shared" ref="AR3:AR4" si="25">IF(ISERROR(AG3+AQ3),"",AG3+AQ3)</f>
        <v>9.6999999999999993</v>
      </c>
      <c r="AS3" s="35">
        <f t="shared" ref="AS3:AS4" si="26">IF(ISERROR((AT3-AR3)/AT3),"",(AT3-AR3)/AT3)</f>
        <v>0.26679999999999998</v>
      </c>
      <c r="AT3" s="36">
        <v>13.23</v>
      </c>
      <c r="AU3" s="33">
        <v>13.89</v>
      </c>
      <c r="AV3" s="36">
        <v>29.99</v>
      </c>
      <c r="AW3" s="35">
        <f t="shared" ref="AW3:AW4" si="27">IF(ISERROR((AV3-AU3)/AV3),"",(AV3-AU3)/AV3)</f>
        <v>0.53680000000000005</v>
      </c>
      <c r="AX3" s="37">
        <v>1264</v>
      </c>
    </row>
    <row r="4" spans="1:50" ht="14.45" customHeight="1" x14ac:dyDescent="0.25">
      <c r="A4" s="26">
        <v>8</v>
      </c>
      <c r="B4" s="27"/>
      <c r="C4" s="27"/>
      <c r="D4" s="27" t="s">
        <v>4</v>
      </c>
      <c r="E4" s="27"/>
      <c r="F4" s="44" t="s">
        <v>64</v>
      </c>
      <c r="G4" s="44" t="s">
        <v>63</v>
      </c>
      <c r="H4" s="44" t="s">
        <v>54</v>
      </c>
      <c r="I4" s="44" t="s">
        <v>55</v>
      </c>
      <c r="J4" s="44" t="s">
        <v>56</v>
      </c>
      <c r="K4" s="44" t="s">
        <v>57</v>
      </c>
      <c r="L4" s="27" t="s">
        <v>6</v>
      </c>
      <c r="M4" s="44" t="s">
        <v>62</v>
      </c>
      <c r="N4" s="44" t="s">
        <v>60</v>
      </c>
      <c r="O4" s="46"/>
      <c r="P4" s="47"/>
      <c r="Q4" s="44" t="s">
        <v>53</v>
      </c>
      <c r="R4" s="28"/>
      <c r="S4" s="29">
        <v>2.89</v>
      </c>
      <c r="T4" s="27" t="s">
        <v>3</v>
      </c>
      <c r="U4" s="40">
        <v>32</v>
      </c>
      <c r="V4" s="40">
        <v>25</v>
      </c>
      <c r="W4" s="40">
        <v>10</v>
      </c>
      <c r="X4" s="30"/>
      <c r="Y4" s="31">
        <v>8</v>
      </c>
      <c r="Z4" s="45">
        <f t="shared" si="14"/>
        <v>8.0000000000000002E-3</v>
      </c>
      <c r="AA4" s="32">
        <f t="shared" si="15"/>
        <v>67000</v>
      </c>
      <c r="AB4" s="27">
        <v>3800</v>
      </c>
      <c r="AC4" s="33">
        <f t="shared" si="16"/>
        <v>0.06</v>
      </c>
      <c r="AD4" s="44" t="s">
        <v>52</v>
      </c>
      <c r="AE4" s="34">
        <v>0.28799999999999998</v>
      </c>
      <c r="AF4" s="33">
        <f t="shared" si="17"/>
        <v>0.83</v>
      </c>
      <c r="AG4" s="33">
        <f t="shared" si="18"/>
        <v>3.78</v>
      </c>
      <c r="AH4" s="34">
        <v>0.1</v>
      </c>
      <c r="AI4" s="33">
        <f t="shared" si="19"/>
        <v>1.32</v>
      </c>
      <c r="AJ4" s="34">
        <v>0.1</v>
      </c>
      <c r="AK4" s="33">
        <f t="shared" si="20"/>
        <v>1.32</v>
      </c>
      <c r="AL4" s="34">
        <v>0.1</v>
      </c>
      <c r="AM4" s="33">
        <f t="shared" si="21"/>
        <v>1.32</v>
      </c>
      <c r="AN4" s="33">
        <f t="shared" si="22"/>
        <v>0.84</v>
      </c>
      <c r="AO4" s="34">
        <v>8.43E-2</v>
      </c>
      <c r="AP4" s="33">
        <f t="shared" si="23"/>
        <v>1.1200000000000001</v>
      </c>
      <c r="AQ4" s="33">
        <f t="shared" si="24"/>
        <v>5.92</v>
      </c>
      <c r="AR4" s="33">
        <f t="shared" si="25"/>
        <v>9.6999999999999993</v>
      </c>
      <c r="AS4" s="35">
        <f t="shared" si="26"/>
        <v>0.26679999999999998</v>
      </c>
      <c r="AT4" s="36">
        <v>13.23</v>
      </c>
      <c r="AU4" s="33">
        <v>13.89</v>
      </c>
      <c r="AV4" s="36">
        <v>29.99</v>
      </c>
      <c r="AW4" s="35">
        <f t="shared" si="27"/>
        <v>0.53680000000000005</v>
      </c>
      <c r="AX4" s="37">
        <v>1264</v>
      </c>
    </row>
  </sheetData>
  <sheetProtection insertRows="0" deleteRows="0" sort="0"/>
  <protectedRanges>
    <protectedRange sqref="AT1 AO1 L5:AX142 A5:J142 G2:AX4 A2:E4" name="Range1"/>
    <protectedRange sqref="K5:K153" name="Range1_1"/>
    <protectedRange sqref="F2:F4" name="Range1_5"/>
  </protectedRanges>
  <phoneticPr fontId="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2026-05-25T07:52:08Z</dcterms:modified>
</cp:coreProperties>
</file>