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762CC3AE-404D-4FF7-91BE-129FA0D763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" i="5" l="1"/>
  <c r="AR3" i="5" l="1"/>
  <c r="AR2" i="5"/>
  <c r="AO3" i="5"/>
  <c r="AO2" i="5"/>
  <c r="AL3" i="5" l="1"/>
  <c r="AS3" i="5" s="1"/>
  <c r="AT3" i="5" s="1"/>
  <c r="AL2" i="5"/>
  <c r="AS2" i="5" s="1"/>
  <c r="AD3" i="5"/>
  <c r="AE3" i="5" s="1"/>
  <c r="AG3" i="5" s="1"/>
  <c r="AD2" i="5"/>
  <c r="AE2" i="5" s="1"/>
  <c r="AG2" i="5" s="1"/>
  <c r="AJ2" i="5"/>
  <c r="AT2" i="5" l="1"/>
  <c r="AU3" i="5" l="1"/>
  <c r="AU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</commentList>
</comments>
</file>

<file path=xl/sharedStrings.xml><?xml version="1.0" encoding="utf-8"?>
<sst xmlns="http://schemas.openxmlformats.org/spreadsheetml/2006/main" count="76" uniqueCount="68">
  <si>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</si>
  <si>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</si>
  <si>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</si>
  <si>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</si>
  <si>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</si>
  <si>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</si>
  <si>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</si>
  <si>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</si>
  <si>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</si>
  <si>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</si>
  <si>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</si>
  <si>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</si>
  <si>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</si>
  <si>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</si>
  <si>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</si>
  <si>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</si>
  <si>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</si>
  <si>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</si>
  <si>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</si>
  <si>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</si>
  <si>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</si>
  <si>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</si>
  <si>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</si>
  <si>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</si>
  <si>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</si>
  <si>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</si>
  <si>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</si>
  <si>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</si>
  <si>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</si>
  <si>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</si>
  <si>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</si>
  <si>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</si>
  <si>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</si>
  <si>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</si>
  <si>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</si>
  <si>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</si>
  <si>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</si>
  <si>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</si>
  <si>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</si>
  <si>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</si>
  <si>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</si>
  <si>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Product Category</t>
  </si>
  <si>
    <t>Set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</si>
  <si>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</si>
  <si>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</si>
  <si>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</si>
  <si>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</si>
  <si>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</si>
  <si>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</si>
  <si>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</si>
  <si>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</si>
  <si>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>100% polyester 75gsm MF digital printed</t>
    <phoneticPr fontId="68" type="noConversion"/>
  </si>
  <si>
    <t>Multi</t>
    <phoneticPr fontId="68" type="noConversion"/>
  </si>
  <si>
    <t>100% polyester 75gsm digital printed</t>
    <phoneticPr fontId="68" type="noConversion"/>
  </si>
  <si>
    <t>9401113931990</t>
    <phoneticPr fontId="68" type="noConversion"/>
  </si>
  <si>
    <t>L&amp;C KIDS MF DC MERMAIDS S</t>
    <phoneticPr fontId="68" type="noConversion"/>
  </si>
  <si>
    <t>Duvet cover/pillowcase front: 100% polyester 75gsm digital printed, duvet cover/pillowcase reverse: 75gsm MF solid dye. FSC wrap band package, 6 sets per 1 inner, and 2 inner per 1 outer carton.</t>
    <phoneticPr fontId="68" type="noConversion"/>
  </si>
  <si>
    <t xml:space="preserve"> MERMAIDS</t>
    <phoneticPr fontId="68" type="noConversion"/>
  </si>
  <si>
    <t>9401113932003</t>
    <phoneticPr fontId="68" type="noConversion"/>
  </si>
  <si>
    <t>L&amp;C KIDS MF DC AQUASAURUS S</t>
    <phoneticPr fontId="68" type="noConversion"/>
  </si>
  <si>
    <t>AQUASAURUS</t>
    <phoneticPr fontId="68" type="noConversion"/>
  </si>
  <si>
    <t>SW:2026/9/14~9/20</t>
    <phoneticPr fontId="68" type="noConversion"/>
  </si>
  <si>
    <t>SW:2026/10/19~10/25</t>
    <phoneticPr fontId="68" type="noConversion"/>
  </si>
  <si>
    <t>ITM2602-000693</t>
    <phoneticPr fontId="68" type="noConversion"/>
  </si>
  <si>
    <t>Single                                           1 Duvet Cover 140x210cm    1 Pillowcase  48x73cm</t>
    <phoneticPr fontId="68" type="noConversion"/>
  </si>
  <si>
    <t>Single                                            1 Duvet Cover 140x210cm    1 Pillowcase  48x73cm</t>
    <phoneticPr fontId="68" type="noConversion"/>
  </si>
  <si>
    <t>WAHS12-0768</t>
    <phoneticPr fontId="68" type="noConversion"/>
  </si>
  <si>
    <t>WAHS12-0769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</si>
</sst>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69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9" applyNumberFormat="0" applyAlignment="0" applyProtection="0"/>
    <xf numFmtId="192" fontId="37" fillId="50" borderId="10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9" applyNumberFormat="0" applyAlignment="0" applyProtection="0"/>
    <xf numFmtId="192" fontId="47" fillId="0" borderId="11" applyNumberFormat="0" applyFill="0" applyAlignment="0" applyProtection="0"/>
    <xf numFmtId="192" fontId="48" fillId="51" borderId="0" applyNumberFormat="0" applyBorder="0" applyAlignment="0" applyProtection="0"/>
    <xf numFmtId="192" fontId="33" fillId="52" borderId="13" applyNumberFormat="0" applyFont="0" applyAlignment="0" applyProtection="0"/>
    <xf numFmtId="192" fontId="50" fillId="33" borderId="12" applyNumberFormat="0" applyAlignment="0" applyProtection="0"/>
    <xf numFmtId="192" fontId="51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13" fillId="32" borderId="13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7" fillId="26" borderId="10" applyNumberFormat="0" applyAlignment="0" applyProtection="0"/>
    <xf numFmtId="192" fontId="37" fillId="26" borderId="10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5" applyNumberFormat="0" applyFill="0" applyAlignment="0" applyProtection="0"/>
    <xf numFmtId="192" fontId="43" fillId="0" borderId="5" applyNumberFormat="0" applyFill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7" fillId="0" borderId="11" applyNumberFormat="0" applyFill="0" applyAlignment="0" applyProtection="0"/>
    <xf numFmtId="192" fontId="47" fillId="0" borderId="11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4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192" fontId="36" fillId="25" borderId="9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46" fillId="16" borderId="9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11" fillId="8" borderId="4" applyNumberFormat="0" applyFont="0" applyAlignment="0" applyProtection="0"/>
    <xf numFmtId="192" fontId="11" fillId="8" borderId="4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4" fillId="32" borderId="13" applyNumberFormat="0" applyFon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50" fillId="25" borderId="12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52" fillId="0" borderId="8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192" fontId="33" fillId="32" borderId="13" applyNumberFormat="0" applyFont="0" applyAlignment="0" applyProtection="0"/>
    <xf numFmtId="9" fontId="12" fillId="0" borderId="0" applyFont="0" applyFill="0" applyBorder="0" applyAlignment="0" applyProtection="0"/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5" fillId="0" borderId="5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1" fillId="0" borderId="8" applyNumberFormat="0" applyFill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2" fillId="25" borderId="9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3" fillId="26" borderId="10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26" fillId="0" borderId="11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8" fillId="25" borderId="12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29" fillId="16" borderId="9" applyNumberFormat="0" applyAlignment="0" applyProtection="0">
      <alignment vertical="center"/>
    </xf>
    <xf numFmtId="192" fontId="4" fillId="0" borderId="0"/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12" fillId="32" borderId="13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7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80" fontId="3" fillId="0" borderId="0" xfId="4" applyNumberFormat="1" applyAlignment="1">
      <alignment wrapText="1"/>
    </xf>
    <xf numFmtId="181" fontId="3" fillId="0" borderId="0" xfId="4" applyNumberFormat="1" applyAlignment="1">
      <alignment wrapText="1"/>
    </xf>
    <xf numFmtId="1" fontId="3" fillId="0" borderId="1" xfId="4" applyNumberFormat="1" applyBorder="1"/>
    <xf numFmtId="178" fontId="3" fillId="0" borderId="1" xfId="4" applyNumberFormat="1" applyBorder="1"/>
    <xf numFmtId="0" fontId="2" fillId="0" borderId="1" xfId="4" applyFont="1" applyBorder="1" applyAlignment="1">
      <alignment horizontal="center"/>
    </xf>
    <xf numFmtId="0" fontId="2" fillId="7" borderId="1" xfId="4" applyFont="1" applyFill="1" applyBorder="1" applyAlignment="1">
      <alignment horizontal="center"/>
    </xf>
    <xf numFmtId="0" fontId="7" fillId="7" borderId="1" xfId="4" applyFont="1" applyFill="1" applyBorder="1" applyAlignment="1">
      <alignment horizontal="center"/>
    </xf>
    <xf numFmtId="0" fontId="7" fillId="5" borderId="1" xfId="4" applyFont="1" applyFill="1" applyBorder="1" applyAlignment="1">
      <alignment horizontal="center"/>
    </xf>
    <xf numFmtId="0" fontId="2" fillId="5" borderId="1" xfId="4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79" fontId="2" fillId="4" borderId="1" xfId="4" applyNumberFormat="1" applyFont="1" applyFill="1" applyBorder="1" applyAlignment="1">
      <alignment horizontal="center"/>
    </xf>
    <xf numFmtId="180" fontId="2" fillId="4" borderId="1" xfId="4" applyNumberFormat="1" applyFont="1" applyFill="1" applyBorder="1" applyAlignment="1">
      <alignment horizontal="center"/>
    </xf>
    <xf numFmtId="178" fontId="8" fillId="4" borderId="1" xfId="1" applyNumberFormat="1" applyFont="1" applyFill="1" applyBorder="1"/>
    <xf numFmtId="178" fontId="2" fillId="6" borderId="2" xfId="4" applyNumberFormat="1" applyFont="1" applyFill="1" applyBorder="1" applyAlignment="1">
      <alignment horizontal="center"/>
    </xf>
    <xf numFmtId="178" fontId="2" fillId="4" borderId="1" xfId="4" applyNumberFormat="1" applyFont="1" applyFill="1" applyBorder="1" applyAlignment="1">
      <alignment horizontal="center"/>
    </xf>
    <xf numFmtId="0" fontId="7" fillId="0" borderId="1" xfId="4" applyFont="1" applyBorder="1" applyAlignment="1">
      <alignment horizontal="center"/>
    </xf>
    <xf numFmtId="180" fontId="2" fillId="0" borderId="1" xfId="4" applyNumberFormat="1" applyFont="1" applyBorder="1" applyAlignment="1">
      <alignment horizontal="center"/>
    </xf>
    <xf numFmtId="2" fontId="2" fillId="0" borderId="1" xfId="4" applyNumberFormat="1" applyFont="1" applyBorder="1" applyAlignment="1">
      <alignment horizontal="center"/>
    </xf>
    <xf numFmtId="1" fontId="2" fillId="0" borderId="1" xfId="4" applyNumberFormat="1" applyFont="1" applyBorder="1" applyAlignment="1">
      <alignment horizontal="center"/>
    </xf>
    <xf numFmtId="181" fontId="8" fillId="0" borderId="1" xfId="1" applyNumberFormat="1" applyFont="1" applyBorder="1"/>
    <xf numFmtId="1" fontId="8" fillId="0" borderId="1" xfId="1" applyNumberFormat="1" applyFont="1" applyBorder="1"/>
    <xf numFmtId="178" fontId="8" fillId="0" borderId="1" xfId="1" applyNumberFormat="1" applyFont="1" applyBorder="1"/>
    <xf numFmtId="10" fontId="2" fillId="0" borderId="1" xfId="4" applyNumberFormat="1" applyFont="1" applyBorder="1" applyAlignment="1">
      <alignment horizontal="center"/>
    </xf>
    <xf numFmtId="178" fontId="8" fillId="5" borderId="1" xfId="1" applyNumberFormat="1" applyFont="1" applyFill="1" applyBorder="1"/>
    <xf numFmtId="0" fontId="8" fillId="3" borderId="1" xfId="1" applyFont="1" applyFill="1" applyBorder="1"/>
    <xf numFmtId="178" fontId="5" fillId="3" borderId="2" xfId="1" applyNumberFormat="1" applyFont="1" applyFill="1" applyBorder="1"/>
    <xf numFmtId="0" fontId="3" fillId="0" borderId="1" xfId="4" applyBorder="1" applyAlignment="1">
      <alignment horizontal="center"/>
    </xf>
    <xf numFmtId="0" fontId="3" fillId="0" borderId="1" xfId="4" applyBorder="1"/>
    <xf numFmtId="179" fontId="3" fillId="0" borderId="1" xfId="4" applyNumberFormat="1" applyBorder="1"/>
    <xf numFmtId="180" fontId="3" fillId="0" borderId="1" xfId="4" applyNumberFormat="1" applyBorder="1"/>
    <xf numFmtId="178" fontId="0" fillId="2" borderId="1" xfId="5" applyNumberFormat="1" applyFont="1" applyFill="1" applyBorder="1" applyAlignment="1"/>
    <xf numFmtId="178" fontId="3" fillId="0" borderId="2" xfId="4" applyNumberFormat="1" applyBorder="1"/>
    <xf numFmtId="2" fontId="3" fillId="0" borderId="1" xfId="4" applyNumberFormat="1" applyBorder="1"/>
    <xf numFmtId="181" fontId="3" fillId="2" borderId="1" xfId="4" applyNumberFormat="1" applyFill="1" applyBorder="1"/>
    <xf numFmtId="1" fontId="3" fillId="2" borderId="1" xfId="4" applyNumberFormat="1" applyFill="1" applyBorder="1"/>
    <xf numFmtId="178" fontId="3" fillId="2" borderId="1" xfId="4" applyNumberFormat="1" applyFill="1" applyBorder="1"/>
    <xf numFmtId="10" fontId="3" fillId="0" borderId="1" xfId="4" applyNumberFormat="1" applyBorder="1"/>
    <xf numFmtId="10" fontId="0" fillId="2" borderId="1" xfId="6" applyNumberFormat="1" applyFont="1" applyFill="1" applyBorder="1" applyAlignment="1"/>
    <xf numFmtId="49" fontId="3" fillId="0" borderId="1" xfId="4" applyNumberFormat="1" applyBorder="1"/>
    <xf numFmtId="0" fontId="3" fillId="0" borderId="1" xfId="0" applyFont="1" applyBorder="1" applyAlignment="1">
      <alignment wrapText="1"/>
    </xf>
    <xf numFmtId="0" fontId="3" fillId="0" borderId="1" xfId="4" applyBorder="1" applyAlignment="1">
      <alignment wrapText="1"/>
    </xf>
    <xf numFmtId="0" fontId="3" fillId="5" borderId="1" xfId="4" applyFill="1" applyBorder="1" applyAlignment="1">
      <alignment horizontal="center" wrapText="1"/>
    </xf>
    <xf numFmtId="0" fontId="3" fillId="55" borderId="1" xfId="4" applyFill="1" applyBorder="1" applyAlignment="1">
      <alignment horizontal="center" wrapText="1"/>
    </xf>
    <xf numFmtId="0" fontId="3" fillId="55" borderId="2" xfId="4" applyFill="1" applyBorder="1" applyAlignment="1">
      <alignment horizontal="center" wrapText="1"/>
    </xf>
    <xf numFmtId="0" fontId="3" fillId="55" borderId="3" xfId="4" applyFill="1" applyBorder="1" applyAlignment="1">
      <alignment horizontal="center" wrapText="1"/>
    </xf>
    <xf numFmtId="0" fontId="3" fillId="5" borderId="2" xfId="4" applyFill="1" applyBorder="1" applyAlignment="1">
      <alignment horizontal="center" wrapText="1"/>
    </xf>
    <xf numFmtId="0" fontId="3" fillId="5" borderId="3" xfId="4" applyFill="1" applyBorder="1" applyAlignment="1">
      <alignment horizontal="center" wrapText="1"/>
    </xf>
    <xf numFmtId="0" fontId="4" fillId="3" borderId="1" xfId="0" applyFont="1" applyFill="1" applyBorder="1"/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AZ3"/>
  <sheetViews>
    <sheetView tabSelected="1" workbookViewId="0">
      <selection activeCell="AG5" sqref="AG4:AG5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20.7109375" style="3" customWidth="1"/>
    <col min="7" max="7" width="14" style="3" customWidth="1"/>
    <col min="8" max="8" width="21.28515625" style="3" customWidth="1"/>
    <col min="9" max="9" width="17.85546875" style="3" customWidth="1"/>
    <col min="10" max="10" width="32.28515625" style="3" customWidth="1"/>
    <col min="11" max="11" width="27" style="3" customWidth="1"/>
    <col min="12" max="12" width="25" style="1" customWidth="1"/>
    <col min="13" max="13" width="6.140625" style="3" customWidth="1"/>
    <col min="14" max="14" width="6.140625" style="3" hidden="1" customWidth="1"/>
    <col min="15" max="15" width="18.7109375" style="3" customWidth="1"/>
    <col min="16" max="16" width="14.5703125" style="3" customWidth="1"/>
    <col min="17" max="17" width="15.7109375" style="3" customWidth="1"/>
    <col min="18" max="18" width="5.57031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10.42578125" style="3" customWidth="1"/>
    <col min="50" max="51" width="10.42578125" style="6" customWidth="1"/>
    <col min="52" max="52" width="10.42578125" style="3" customWidth="1"/>
    <col min="53" max="16384" width="9.140625" style="3"/>
  </cols>
  <sheetData>
    <row r="1" spans="1:52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41</v>
      </c>
      <c r="G1" s="14" t="s">
        <v>8</v>
      </c>
      <c r="H1" s="17" t="s">
        <v>9</v>
      </c>
      <c r="I1" s="17" t="s">
        <v>43</v>
      </c>
      <c r="J1" s="17" t="s">
        <v>10</v>
      </c>
      <c r="K1" s="17" t="s">
        <v>46</v>
      </c>
      <c r="L1" s="18" t="s">
        <v>50</v>
      </c>
      <c r="M1" s="17" t="s">
        <v>11</v>
      </c>
      <c r="N1" s="14" t="s">
        <v>45</v>
      </c>
      <c r="O1" s="14" t="s">
        <v>12</v>
      </c>
      <c r="P1" s="14" t="s">
        <v>13</v>
      </c>
      <c r="Q1" s="14" t="s">
        <v>14</v>
      </c>
      <c r="R1" s="17" t="s">
        <v>44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47</v>
      </c>
      <c r="AQ1" s="31" t="s">
        <v>48</v>
      </c>
      <c r="AR1" s="30" t="s">
        <v>49</v>
      </c>
      <c r="AS1" s="30" t="s">
        <v>37</v>
      </c>
      <c r="AT1" s="33" t="s">
        <v>38</v>
      </c>
      <c r="AU1" s="33" t="s">
        <v>39</v>
      </c>
      <c r="AV1" s="34" t="s">
        <v>40</v>
      </c>
      <c r="AW1" s="52" t="s">
        <v>61</v>
      </c>
      <c r="AX1" s="53"/>
      <c r="AY1" s="54" t="s">
        <v>62</v>
      </c>
      <c r="AZ1" s="55"/>
    </row>
    <row r="2" spans="1:52" ht="88.5" customHeight="1">
      <c r="A2" s="35">
        <v>1</v>
      </c>
      <c r="B2" s="36"/>
      <c r="C2" s="36"/>
      <c r="D2" s="36"/>
      <c r="E2" s="36"/>
      <c r="F2" s="36" t="s">
        <v>4</v>
      </c>
      <c r="G2" s="36" t="s">
        <v>57</v>
      </c>
      <c r="H2" s="49" t="s">
        <v>53</v>
      </c>
      <c r="I2" s="49" t="s">
        <v>55</v>
      </c>
      <c r="J2" s="49" t="s">
        <v>56</v>
      </c>
      <c r="K2" s="49" t="s">
        <v>51</v>
      </c>
      <c r="L2" s="48" t="s">
        <v>64</v>
      </c>
      <c r="M2" s="36" t="s">
        <v>52</v>
      </c>
      <c r="N2" s="36"/>
      <c r="O2" s="35" t="s">
        <v>63</v>
      </c>
      <c r="P2" s="56" t="s">
        <v>66</v>
      </c>
      <c r="Q2" s="47" t="s">
        <v>54</v>
      </c>
      <c r="R2" s="36" t="s">
        <v>42</v>
      </c>
      <c r="S2" s="37">
        <v>30.67</v>
      </c>
      <c r="T2" s="38">
        <v>7.7</v>
      </c>
      <c r="U2" s="39">
        <v>3.98</v>
      </c>
      <c r="V2" s="40">
        <v>3.98</v>
      </c>
      <c r="W2" s="12"/>
      <c r="X2" s="36" t="s">
        <v>3</v>
      </c>
      <c r="Y2" s="38">
        <v>46</v>
      </c>
      <c r="Z2" s="38">
        <v>31</v>
      </c>
      <c r="AA2" s="38">
        <v>27</v>
      </c>
      <c r="AB2" s="41">
        <v>2</v>
      </c>
      <c r="AC2" s="11">
        <v>12</v>
      </c>
      <c r="AD2" s="42">
        <f>IF(Y2="","",Y2*Z2*AA2/1000000)</f>
        <v>3.9E-2</v>
      </c>
      <c r="AE2" s="43">
        <f t="shared" ref="AE2" si="0">IF(AC2="","",65/AD2*AC2)</f>
        <v>20000</v>
      </c>
      <c r="AF2" s="36"/>
      <c r="AG2" s="44">
        <f t="shared" ref="AG2" si="1">IF(ISERROR(AF2/AE2),"",AF2/AE2)</f>
        <v>0</v>
      </c>
      <c r="AH2" s="36"/>
      <c r="AI2" s="45"/>
      <c r="AJ2" s="44">
        <f t="shared" ref="AJ2:AJ3" si="2">IF(ISERROR(V2*AI2),"",V2*AI2)</f>
        <v>0</v>
      </c>
      <c r="AK2" s="45">
        <v>0</v>
      </c>
      <c r="AL2" s="44">
        <f t="shared" ref="AL2:AL3" si="3">IF(ISERROR(AV2*AK2),"",AV2*AK2)</f>
        <v>0</v>
      </c>
      <c r="AM2" s="36"/>
      <c r="AN2" s="45">
        <v>0.01</v>
      </c>
      <c r="AO2" s="44">
        <f>IF(ISERROR(AV2*AN2),"",AV2*AN2)</f>
        <v>0.05</v>
      </c>
      <c r="AP2" s="36"/>
      <c r="AQ2" s="45"/>
      <c r="AR2" s="44">
        <f>IF(ISERROR(AV2*AQ2),"",AV2*AQ2)</f>
        <v>0</v>
      </c>
      <c r="AS2" s="44">
        <f>IF(ISERROR(AL2+AO2+AR2),"",AL2+AO2+AR2)</f>
        <v>0.05</v>
      </c>
      <c r="AT2" s="44">
        <f t="shared" ref="AT2:AT3" si="4">IF(ISERROR(V2+AS2),"",V2+AS2)</f>
        <v>4.03</v>
      </c>
      <c r="AU2" s="46">
        <f>IF(ISERROR((AV2-AT2)/AV2),"",(AV2-AT2)/AV2)</f>
        <v>0.1084</v>
      </c>
      <c r="AV2" s="12">
        <v>4.5199999999999996</v>
      </c>
      <c r="AW2" s="51">
        <v>636</v>
      </c>
      <c r="AX2" s="51">
        <v>360</v>
      </c>
      <c r="AY2" s="50">
        <v>384</v>
      </c>
      <c r="AZ2" s="50">
        <v>216</v>
      </c>
    </row>
    <row r="3" spans="1:52" ht="88.5" customHeight="1">
      <c r="A3" s="35">
        <v>2</v>
      </c>
      <c r="B3" s="36"/>
      <c r="C3" s="36"/>
      <c r="D3" s="36"/>
      <c r="E3" s="36"/>
      <c r="F3" s="36" t="s">
        <v>4</v>
      </c>
      <c r="G3" s="36" t="s">
        <v>60</v>
      </c>
      <c r="H3" s="49" t="s">
        <v>53</v>
      </c>
      <c r="I3" s="49" t="s">
        <v>59</v>
      </c>
      <c r="J3" s="49" t="s">
        <v>56</v>
      </c>
      <c r="K3" s="49" t="s">
        <v>51</v>
      </c>
      <c r="L3" s="48" t="s">
        <v>65</v>
      </c>
      <c r="M3" s="36" t="s">
        <v>52</v>
      </c>
      <c r="N3" s="36"/>
      <c r="O3" s="35" t="s">
        <v>63</v>
      </c>
      <c r="P3" s="56" t="s">
        <v>67</v>
      </c>
      <c r="Q3" s="47" t="s">
        <v>58</v>
      </c>
      <c r="R3" s="36" t="s">
        <v>42</v>
      </c>
      <c r="S3" s="37">
        <v>30.67</v>
      </c>
      <c r="T3" s="38">
        <v>7.7</v>
      </c>
      <c r="U3" s="39">
        <v>3.98</v>
      </c>
      <c r="V3" s="40">
        <v>3.98</v>
      </c>
      <c r="W3" s="12"/>
      <c r="X3" s="36" t="s">
        <v>3</v>
      </c>
      <c r="Y3" s="38">
        <v>46</v>
      </c>
      <c r="Z3" s="38">
        <v>31</v>
      </c>
      <c r="AA3" s="38">
        <v>27</v>
      </c>
      <c r="AB3" s="41">
        <v>2</v>
      </c>
      <c r="AC3" s="11">
        <v>12</v>
      </c>
      <c r="AD3" s="42">
        <f t="shared" ref="AD3" si="5">IF(Y3="","",Y3*Z3*AA3/1000000)</f>
        <v>3.9E-2</v>
      </c>
      <c r="AE3" s="43">
        <f t="shared" ref="AE3" si="6">IF(AC3="","",65/AD3*AC3)</f>
        <v>20000</v>
      </c>
      <c r="AF3" s="36"/>
      <c r="AG3" s="44">
        <f t="shared" ref="AG3" si="7">IF(ISERROR(AF3/AE3),"",AF3/AE3)</f>
        <v>0</v>
      </c>
      <c r="AH3" s="36"/>
      <c r="AI3" s="45"/>
      <c r="AJ3" s="44">
        <f t="shared" si="2"/>
        <v>0</v>
      </c>
      <c r="AK3" s="45">
        <v>0</v>
      </c>
      <c r="AL3" s="44">
        <f t="shared" si="3"/>
        <v>0</v>
      </c>
      <c r="AM3" s="36"/>
      <c r="AN3" s="45">
        <v>0.01</v>
      </c>
      <c r="AO3" s="44">
        <f t="shared" ref="AO3" si="8">IF(ISERROR(AV3*AN3),"",AV3*AN3)</f>
        <v>0.05</v>
      </c>
      <c r="AP3" s="36"/>
      <c r="AQ3" s="45"/>
      <c r="AR3" s="44">
        <f t="shared" ref="AR3" si="9">IF(ISERROR(AV3*AQ3),"",AV3*AQ3)</f>
        <v>0</v>
      </c>
      <c r="AS3" s="44">
        <f t="shared" ref="AS3" si="10">IF(ISERROR(AL3+AO3+AR3),"",AL3+AO3+AR3)</f>
        <v>0.05</v>
      </c>
      <c r="AT3" s="44">
        <f t="shared" si="4"/>
        <v>4.03</v>
      </c>
      <c r="AU3" s="46">
        <f t="shared" ref="AU3" si="11">IF(ISERROR((AV3-AT3)/AV3),"",(AV3-AT3)/AV3)</f>
        <v>0.1084</v>
      </c>
      <c r="AV3" s="12">
        <v>4.5199999999999996</v>
      </c>
      <c r="AW3" s="51">
        <v>504</v>
      </c>
      <c r="AX3" s="51">
        <v>276</v>
      </c>
      <c r="AY3" s="50">
        <v>264</v>
      </c>
      <c r="AZ3" s="50">
        <v>156</v>
      </c>
    </row>
  </sheetData>
  <sheetProtection insertRows="0" deleteRows="0" sort="0"/>
  <protectedRanges>
    <protectedRange sqref="M4:AV141 A2:J141 M2:O3 Q2:AV3" name="Range1"/>
    <protectedRange sqref="K2:K146" name="Range1_1"/>
    <protectedRange sqref="L2:L141" name="Range1_2"/>
  </protectedRanges>
  <mergeCells count="2">
    <mergeCell ref="AW1:AX1"/>
    <mergeCell ref="AY1:AZ1"/>
  </mergeCell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2026-05-21T07:16:16Z</dcterms:modified>
</cp:coreProperties>
</file>