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CATEGORY">[1]Sheet1!$DW$2:$DW$3</definedName>
    <definedName name="colour">[1]Sheet1!$EH$2:$EH$3</definedName>
    <definedName name="a">[2]Flow!$AB$27:$AB$28,[2]Flow!$AB$39:$AB$43,[2]Flow!$AB$64:$AB$65,[2]Flow!$AB$93:$AB$94,[2]Flow!$AB$103:$AB$105,[2]Flow!$AB$116:$AB$117</definedName>
    <definedName name="ACCESSORIES">'[3]x-Lists'!$AH$2:$AH$12</definedName>
    <definedName name="foam">[1]Sheet1!$EC$2:$EC$3</definedName>
    <definedName name="KD">[1]Sheet1!$DS$2:$DS$2</definedName>
    <definedName name="Acol">#REF!</definedName>
    <definedName name="AD">'[4]other data'!$T$2:$T$5</definedName>
    <definedName name="a_2">"'file://192.168.20.8/beyond%20basic/users/yuette.zhang/appdata/local/microsoft/windows/temporary%20internet%20files/content.outlook/j6arrcw2/sears%20rs%20cotton%20blanekt%20commitment%2020140523.xls'#$''.$a$1"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N1" authorId="0">
      <text>
        <r>
          <rPr>
            <sz val="11"/>
            <rFont val="Calibri"/>
            <charset val="134"/>
          </rPr>
          <t>[JLA FOB Price Quote (Value)]*[Rebate/Co-op %]</t>
        </r>
      </text>
    </comment>
    <comment ref="AQ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T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U1" authorId="0">
      <text>
        <r>
          <rPr>
            <sz val="11"/>
            <rFont val="Calibri"/>
            <charset val="134"/>
          </rPr>
          <t>[DA $]+[Rebate/Co-op $]+[Load 1 $]+[Load 2 $]</t>
        </r>
      </text>
    </comment>
    <comment ref="AV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W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BB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BC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<sst xmlns="http://schemas.openxmlformats.org/spreadsheetml/2006/main" count="77" uniqueCount="68">
  <si>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</si>
  <si>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</si>
  <si>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</si>
  <si>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</si>
  <si>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</si>
  <si>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</si>
  <si>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</si>
  <si>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</si>
  <si>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</si>
  <si>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</si>
  <si>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</si>
  <si>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</si>
  <si>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</si>
  <si>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</si>
  <si>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</si>
  <si>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</si>
  <si>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</si>
  <si>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</si>
  <si>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</si>
  <si>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</si>
  <si>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</si>
  <si>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</si>
  <si>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</si>
  <si>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</si>
  <si>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</si>
  <si>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</si>
  <si>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</si>
  <si>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</si>
  <si>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</si>
  <si>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</si>
  <si>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</si>
  <si>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</si>
  <si>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</si>
  <si>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</si>
  <si>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</si>
  <si>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</si>
  <si>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</si>
  <si>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</si>
  <si>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</si>
  <si>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</si>
  <si>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Package Image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</si>
  <si>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</si>
  <si>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</si>
  <si>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</si>
  <si>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</si>
  <si>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</si>
  <si>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</si>
  <si>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</si>
  <si>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</si>
  <si>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</si>
  <si>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Additional Customer Price</t>
  </si>
  <si>
    <t>FOB Port</t>
  </si>
  <si>
    <t>Total Quantity</t>
  </si>
  <si>
    <t>Total Cost</t>
  </si>
  <si>
    <t>Total Sales</t>
  </si>
  <si>
    <t>THROW</t>
  </si>
  <si>
    <t>Print Plush Throw</t>
  </si>
  <si>
    <t>Plush Throw</t>
  </si>
  <si>
    <t>300gsm Single Layer Print  Plush with Self Hem
Ribbon + insert, Case Pack 12 - 6pcs per pattern, total 2 patterns</t>
  </si>
  <si>
    <t>100% polyester 300gsm Plush</t>
  </si>
  <si>
    <t>1 throw 50"Wx70"L</t>
  </si>
  <si>
    <t>Christmas Wreath</t>
  </si>
  <si>
    <t>RA50-0661</t>
  </si>
  <si>
    <t>Piece</t>
  </si>
  <si>
    <t>Normal</t>
  </si>
  <si>
    <t>6301.40.0000</t>
  </si>
  <si>
    <t>Festive Floral</t>
  </si>
  <si>
    <t>RA50-0662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</si>
</sst>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(&quot;$&quot;* #,##0.00_);_(&quot;$&quot;* \(#,##0.00\);_(&quot;$&quot;* &quot;-&quot;??_);_(@_)"/>
    <numFmt numFmtId="178" formatCode="[$￥-804]#,##0.00;[Red][$￥-804]#,##0.00"/>
    <numFmt numFmtId="179" formatCode="0.00_ "/>
    <numFmt numFmtId="180" formatCode="[$¥-478]#,##0.00"/>
    <numFmt numFmtId="181" formatCode="&quot;$&quot;#,##0.00"/>
    <numFmt numFmtId="182" formatCode="0.0"/>
    <numFmt numFmtId="183" formatCode="0.000"/>
    <numFmt numFmtId="184" formatCode="[$$-409]#,##0.00"/>
  </numFmts>
  <fonts count="31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name val="Calibri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" fillId="0" borderId="0"/>
    <xf numFmtId="176" fontId="1" fillId="0" borderId="0"/>
    <xf numFmtId="0" fontId="0" fillId="0" borderId="0"/>
    <xf numFmtId="0" fontId="1" fillId="0" borderId="0"/>
    <xf numFmtId="176" fontId="29" fillId="0" borderId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0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</cellStyleXfs>
  <cellXfs count="47">
    <xf numFmtId="0" fontId="0" fillId="0" borderId="0" xfId="0" applyNumberFormat="1" applyFont="1"/>
    <xf numFmtId="0" fontId="0" fillId="0" borderId="0" xfId="0" applyFill="1" applyBorder="1" applyAlignment="1">
      <alignment wrapText="1"/>
    </xf>
    <xf numFmtId="0" fontId="1" fillId="0" borderId="1" xfId="0" applyNumberFormat="1" applyFont="1" applyBorder="1"/>
    <xf numFmtId="179" fontId="1" fillId="0" borderId="1" xfId="0" applyNumberFormat="1" applyFont="1" applyBorder="1"/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56" applyFont="1" applyFill="1" applyBorder="1" applyAlignment="1">
      <alignment horizontal="center" wrapText="1"/>
    </xf>
    <xf numFmtId="180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81" fontId="4" fillId="4" borderId="1" xfId="50" applyNumberFormat="1" applyFont="1" applyFill="1" applyBorder="1" applyAlignment="1">
      <alignment wrapText="1"/>
    </xf>
    <xf numFmtId="181" fontId="2" fillId="5" borderId="2" xfId="0" applyNumberFormat="1" applyFont="1" applyFill="1" applyBorder="1" applyAlignment="1">
      <alignment horizontal="center" wrapText="1"/>
    </xf>
    <xf numFmtId="181" fontId="2" fillId="4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82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83" fontId="4" fillId="0" borderId="1" xfId="50" applyNumberFormat="1" applyFont="1" applyFill="1" applyBorder="1" applyAlignment="1">
      <alignment wrapText="1"/>
    </xf>
    <xf numFmtId="1" fontId="4" fillId="0" borderId="1" xfId="50" applyNumberFormat="1" applyFont="1" applyFill="1" applyBorder="1" applyAlignment="1">
      <alignment wrapText="1"/>
    </xf>
    <xf numFmtId="181" fontId="4" fillId="0" borderId="1" xfId="50" applyNumberFormat="1" applyFont="1" applyFill="1" applyBorder="1" applyAlignment="1">
      <alignment wrapText="1"/>
    </xf>
    <xf numFmtId="10" fontId="2" fillId="0" borderId="1" xfId="0" applyNumberFormat="1" applyFont="1" applyFill="1" applyBorder="1" applyAlignment="1">
      <alignment horizontal="center" wrapText="1"/>
    </xf>
    <xf numFmtId="181" fontId="4" fillId="3" borderId="1" xfId="50" applyNumberFormat="1" applyFont="1" applyFill="1" applyBorder="1" applyAlignment="1">
      <alignment wrapText="1"/>
    </xf>
    <xf numFmtId="10" fontId="2" fillId="0" borderId="0" xfId="0" applyNumberFormat="1" applyFont="1" applyFill="1" applyBorder="1" applyAlignment="1">
      <alignment horizontal="center" wrapText="1"/>
    </xf>
    <xf numFmtId="0" fontId="4" fillId="6" borderId="1" xfId="50" applyFont="1" applyFill="1" applyBorder="1" applyAlignment="1">
      <alignment wrapText="1"/>
    </xf>
    <xf numFmtId="181" fontId="5" fillId="7" borderId="2" xfId="50" applyNumberFormat="1" applyFont="1" applyFill="1" applyBorder="1" applyAlignment="1">
      <alignment wrapText="1"/>
    </xf>
    <xf numFmtId="181" fontId="5" fillId="6" borderId="2" xfId="50" applyNumberFormat="1" applyFont="1" applyFill="1" applyBorder="1" applyAlignment="1">
      <alignment wrapText="1"/>
    </xf>
    <xf numFmtId="181" fontId="2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6" fillId="0" borderId="1" xfId="56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84" fontId="7" fillId="0" borderId="1" xfId="0" applyNumberFormat="1" applyFont="1" applyFill="1" applyBorder="1" applyAlignment="1"/>
    <xf numFmtId="180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181" fontId="0" fillId="8" borderId="1" xfId="60" applyNumberFormat="1" applyFont="1" applyFill="1" applyBorder="1" applyAlignment="1">
      <alignment wrapText="1"/>
    </xf>
    <xf numFmtId="181" fontId="0" fillId="0" borderId="2" xfId="0" applyNumberFormat="1" applyFill="1" applyBorder="1" applyAlignment="1">
      <alignment wrapText="1"/>
    </xf>
    <xf numFmtId="181" fontId="0" fillId="0" borderId="1" xfId="0" applyNumberFormat="1" applyFill="1" applyBorder="1" applyAlignment="1">
      <alignment wrapText="1"/>
    </xf>
    <xf numFmtId="182" fontId="0" fillId="0" borderId="1" xfId="0" applyNumberFormat="1" applyFill="1" applyBorder="1" applyAlignment="1">
      <alignment wrapText="1"/>
    </xf>
    <xf numFmtId="1" fontId="6" fillId="0" borderId="1" xfId="0" applyNumberFormat="1" applyFont="1" applyFill="1" applyBorder="1" applyAlignment="1">
      <alignment wrapText="1"/>
    </xf>
    <xf numFmtId="183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81" fontId="0" fillId="8" borderId="1" xfId="0" applyNumberFormat="1" applyFill="1" applyBorder="1" applyAlignment="1">
      <alignment wrapText="1"/>
    </xf>
    <xf numFmtId="10" fontId="0" fillId="0" borderId="1" xfId="0" applyNumberFormat="1" applyFill="1" applyBorder="1" applyAlignment="1">
      <alignment wrapText="1"/>
    </xf>
    <xf numFmtId="10" fontId="0" fillId="8" borderId="1" xfId="59" applyNumberFormat="1" applyFont="1" applyFill="1" applyBorder="1" applyAlignment="1">
      <alignment wrapText="1"/>
    </xf>
    <xf numFmtId="1" fontId="0" fillId="0" borderId="1" xfId="0" applyNumberFormat="1" applyFill="1" applyBorder="1" applyAlignment="1">
      <alignment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  <cellStyle name="Currency 2" xfId="60"/>
    <cellStyle name="Normal 2 34" xfId="61"/>
    <cellStyle name="货币 2 2" xfId="62"/>
    <cellStyle name="Normal_HSN-micro fiber comforter set  duvet set and sheet set11-29-2010 2" xfId="63"/>
    <cellStyle name="Normal_Sheet1 2" xfId="64"/>
    <cellStyle name="常规 4" xfId="65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110435</xdr:colOff>
      <xdr:row>1</xdr:row>
      <xdr:rowOff>289891</xdr:rowOff>
    </xdr:from>
    <xdr:to>
      <xdr:col>1</xdr:col>
      <xdr:colOff>938696</xdr:colOff>
      <xdr:row>1</xdr:row>
      <xdr:rowOff>717981</xdr:rowOff>
    </xdr:to>
    <xdr:pic>
      <xdr:nvPicPr>
        <xdr:cNvPr id="2" name="Picture 2" descr="z7443188342019_3c50fedef7734ded4a8554af6f8fbb1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6855" y="1155065"/>
          <a:ext cx="82867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434307</xdr:colOff>
      <xdr:row>2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865505"/>
          <a:ext cx="43370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2</xdr:row>
      <xdr:rowOff>0</xdr:rowOff>
    </xdr:from>
    <xdr:to>
      <xdr:col>1</xdr:col>
      <xdr:colOff>405967</xdr:colOff>
      <xdr:row>2</xdr:row>
      <xdr:rowOff>409575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1437005"/>
          <a:ext cx="40576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80;\AppData\Local\Microsoft\Windows\INetCache\Content.Outlook\AX17TROH\Red%20Apple%202026%20Xmas%20Print%20Plush%20Throw%20Commitment%20202605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mmitment"/>
      <sheetName val="Item"/>
      <sheetName val="CCD0522"/>
      <sheetName val="ValueSelection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3"/>
  <sheetViews>
    <sheetView tabSelected="1" zoomScale="80" zoomScaleNormal="80" topLeftCell="AU1" workbookViewId="0">
      <selection activeCell="AC8" sqref="AC8"/>
    </sheetView>
  </sheetViews>
  <sheetFormatPr defaultColWidth="9" defaultRowHeight="12.5" outlineLevelRow="2"/>
  <cols>
    <col min="1" max="20" width="20" style="2" customWidth="1"/>
    <col min="21" max="21" width="20" style="3" customWidth="1"/>
    <col min="22" max="54" width="20" style="2" customWidth="1"/>
    <col min="55" max="16384" width="9.13636363636364" style="2" customWidth="1"/>
  </cols>
  <sheetData>
    <row r="1" s="1" customFormat="1" ht="68.15" customHeight="1" spans="1:55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9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9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4" t="s">
        <v>31</v>
      </c>
      <c r="AG1" s="21" t="s">
        <v>32</v>
      </c>
      <c r="AH1" s="4" t="s">
        <v>33</v>
      </c>
      <c r="AI1" s="22" t="s">
        <v>34</v>
      </c>
      <c r="AJ1" s="23" t="s">
        <v>35</v>
      </c>
      <c r="AK1" s="22" t="s">
        <v>36</v>
      </c>
      <c r="AL1" s="21" t="s">
        <v>37</v>
      </c>
      <c r="AM1" s="24" t="s">
        <v>38</v>
      </c>
      <c r="AN1" s="21" t="s">
        <v>39</v>
      </c>
      <c r="AO1" s="15" t="s">
        <v>40</v>
      </c>
      <c r="AP1" s="22" t="s">
        <v>41</v>
      </c>
      <c r="AQ1" s="21" t="s">
        <v>42</v>
      </c>
      <c r="AR1" s="15" t="s">
        <v>43</v>
      </c>
      <c r="AS1" s="22" t="s">
        <v>44</v>
      </c>
      <c r="AT1" s="21" t="s">
        <v>45</v>
      </c>
      <c r="AU1" s="21" t="s">
        <v>46</v>
      </c>
      <c r="AV1" s="25" t="s">
        <v>47</v>
      </c>
      <c r="AW1" s="25" t="s">
        <v>48</v>
      </c>
      <c r="AX1" s="26" t="s">
        <v>49</v>
      </c>
      <c r="AY1" s="27" t="s">
        <v>50</v>
      </c>
      <c r="AZ1" s="4" t="s">
        <v>51</v>
      </c>
      <c r="BA1" s="4" t="s">
        <v>52</v>
      </c>
      <c r="BB1" s="28" t="s">
        <v>53</v>
      </c>
      <c r="BC1" s="28" t="s">
        <v>54</v>
      </c>
    </row>
    <row r="2" s="1" customFormat="1" ht="45" customHeight="1" spans="1:55">
      <c r="A2" s="29">
        <v>1</v>
      </c>
      <c r="B2" s="30"/>
      <c r="C2" s="30"/>
      <c r="D2" s="30"/>
      <c r="E2" s="30"/>
      <c r="F2" s="30" t="s">
        <v>55</v>
      </c>
      <c r="G2" s="30"/>
      <c r="H2" s="30" t="s">
        <v>56</v>
      </c>
      <c r="I2" s="30" t="s">
        <v>57</v>
      </c>
      <c r="J2" s="30" t="s">
        <v>58</v>
      </c>
      <c r="K2" s="31" t="s">
        <v>59</v>
      </c>
      <c r="L2" s="30" t="s">
        <v>60</v>
      </c>
      <c r="M2" s="32" t="s">
        <v>61</v>
      </c>
      <c r="N2" s="30"/>
      <c r="O2" s="30"/>
      <c r="P2" s="33" t="s">
        <v>62</v>
      </c>
      <c r="Q2" s="30"/>
      <c r="R2" s="30" t="s">
        <v>63</v>
      </c>
      <c r="S2" s="34"/>
      <c r="T2" s="35">
        <v>7.7</v>
      </c>
      <c r="U2" s="36">
        <f>IF(ISERROR(S2/T2),"",S2/T2)</f>
        <v>0</v>
      </c>
      <c r="V2" s="37">
        <f>[5]CCD0522!B75</f>
        <v>0</v>
      </c>
      <c r="W2" s="38">
        <v>3.69</v>
      </c>
      <c r="X2" s="30" t="s">
        <v>64</v>
      </c>
      <c r="Y2" s="39">
        <v>64</v>
      </c>
      <c r="Z2" s="39">
        <v>38</v>
      </c>
      <c r="AA2" s="39">
        <v>42</v>
      </c>
      <c r="AB2" s="35">
        <v>2</v>
      </c>
      <c r="AC2" s="40">
        <v>12</v>
      </c>
      <c r="AD2" s="41">
        <f>IF(Y2="","",Y2*Z2*AA2/1000000)</f>
        <v>0.102144</v>
      </c>
      <c r="AE2" s="42">
        <f>IF(AC2="","",65/AD2*AC2)</f>
        <v>7636.27819548872</v>
      </c>
      <c r="AF2" s="30">
        <v>5400</v>
      </c>
      <c r="AG2" s="43">
        <f>IF(ISERROR(AF2/AE2),"",AF2/AE2)</f>
        <v>0.707150769230769</v>
      </c>
      <c r="AH2" s="30" t="s">
        <v>65</v>
      </c>
      <c r="AI2" s="44">
        <v>0.17</v>
      </c>
      <c r="AJ2" s="43">
        <f>IF(ISERROR(V2*AI2),"",V2*AI2)</f>
        <v>0</v>
      </c>
      <c r="AK2" s="44">
        <v>0.01</v>
      </c>
      <c r="AL2" s="43">
        <f>IF(ISERROR(AX2*AK2),"",AX2*AK2)</f>
        <v>0.047</v>
      </c>
      <c r="AM2" s="44">
        <v>0.02</v>
      </c>
      <c r="AN2" s="43">
        <f>IF(ISERROR(AX2*AM2),"",AX2*AM2)</f>
        <v>0.094</v>
      </c>
      <c r="AO2" s="30"/>
      <c r="AP2" s="44">
        <v>0.02</v>
      </c>
      <c r="AQ2" s="43">
        <f>IF(ISERROR(AX2*AP2),"",AX2*AP2)</f>
        <v>0.094</v>
      </c>
      <c r="AR2" s="38"/>
      <c r="AS2" s="44"/>
      <c r="AT2" s="43">
        <f>IF(ISERROR(AX2*AS2),"",AX2*AS2)</f>
        <v>0</v>
      </c>
      <c r="AU2" s="43">
        <f>IF(ISERROR(AL2+AN2+AQ2+AT2),"",AL2+AN2+AQ2+AT2)</f>
        <v>0.235</v>
      </c>
      <c r="AV2" s="43">
        <f>IF(ISERROR(V2+AU2),"",V2+AU2)</f>
        <v>0.235</v>
      </c>
      <c r="AW2" s="45">
        <f>IF(ISERROR((AX2-AV2)/AX2),"",(AX2-AV2)/AX2)</f>
        <v>0.95</v>
      </c>
      <c r="AX2" s="43">
        <v>4.7</v>
      </c>
      <c r="AY2" s="38"/>
      <c r="AZ2" s="38"/>
      <c r="BA2" s="46">
        <v>438</v>
      </c>
      <c r="BB2" s="43">
        <f>IF(ISERROR(AV2*BA2),"",AV2*BA2)</f>
        <v>102.93</v>
      </c>
      <c r="BC2" s="43">
        <f>IF(ISERROR(AX2*BA2),"",AX2*BA2)</f>
        <v>2058.6</v>
      </c>
    </row>
    <row r="3" s="1" customFormat="1" ht="45" customHeight="1" spans="1:55">
      <c r="A3" s="29">
        <v>2</v>
      </c>
      <c r="B3" s="30"/>
      <c r="C3" s="30"/>
      <c r="D3" s="30"/>
      <c r="E3" s="30"/>
      <c r="F3" s="30" t="s">
        <v>55</v>
      </c>
      <c r="G3" s="30"/>
      <c r="H3" s="30" t="s">
        <v>56</v>
      </c>
      <c r="I3" s="30" t="s">
        <v>57</v>
      </c>
      <c r="J3" s="30" t="s">
        <v>58</v>
      </c>
      <c r="K3" s="31" t="s">
        <v>59</v>
      </c>
      <c r="L3" s="30" t="s">
        <v>60</v>
      </c>
      <c r="M3" s="32" t="s">
        <v>66</v>
      </c>
      <c r="N3" s="30"/>
      <c r="O3" s="30"/>
      <c r="P3" s="33" t="s">
        <v>67</v>
      </c>
      <c r="Q3" s="30"/>
      <c r="R3" s="30" t="s">
        <v>63</v>
      </c>
      <c r="S3" s="34"/>
      <c r="T3" s="35">
        <v>7.7</v>
      </c>
      <c r="U3" s="36">
        <f>IF(ISERROR(S3/T3),"",S3/T3)</f>
        <v>0</v>
      </c>
      <c r="V3" s="37">
        <f>[5]CCD0522!B75</f>
        <v>0</v>
      </c>
      <c r="W3" s="38">
        <v>3.69</v>
      </c>
      <c r="X3" s="30" t="s">
        <v>64</v>
      </c>
      <c r="Y3" s="39">
        <v>64</v>
      </c>
      <c r="Z3" s="39">
        <v>38</v>
      </c>
      <c r="AA3" s="39">
        <v>42</v>
      </c>
      <c r="AB3" s="35">
        <v>2</v>
      </c>
      <c r="AC3" s="46">
        <v>12</v>
      </c>
      <c r="AD3" s="41">
        <f>IF(Y3="","",Y3*Z3*AA3/1000000)</f>
        <v>0.102144</v>
      </c>
      <c r="AE3" s="42">
        <f>IF(AC3="","",65/AD3*AC3)</f>
        <v>7636.27819548872</v>
      </c>
      <c r="AF3" s="30">
        <v>5400</v>
      </c>
      <c r="AG3" s="43">
        <f>IF(ISERROR(AF3/AE3),"",AF3/AE3)</f>
        <v>0.707150769230769</v>
      </c>
      <c r="AH3" s="30" t="s">
        <v>65</v>
      </c>
      <c r="AI3" s="44">
        <v>0.17</v>
      </c>
      <c r="AJ3" s="43">
        <f>IF(ISERROR(V3*AI3),"",V3*AI3)</f>
        <v>0</v>
      </c>
      <c r="AK3" s="44">
        <v>0.01</v>
      </c>
      <c r="AL3" s="43">
        <f>IF(ISERROR(AX3*AK3),"",AX3*AK3)</f>
        <v>0.047</v>
      </c>
      <c r="AM3" s="44">
        <v>0.02</v>
      </c>
      <c r="AN3" s="43">
        <f>IF(ISERROR(AX3*AM3),"",AX3*AM3)</f>
        <v>0.094</v>
      </c>
      <c r="AO3" s="30"/>
      <c r="AP3" s="44">
        <v>0.02</v>
      </c>
      <c r="AQ3" s="43">
        <f>IF(ISERROR(AX3*AP3),"",AX3*AP3)</f>
        <v>0.094</v>
      </c>
      <c r="AR3" s="38"/>
      <c r="AS3" s="44"/>
      <c r="AT3" s="43">
        <f>IF(ISERROR(AX3*AS3),"",AX3*AS3)</f>
        <v>0</v>
      </c>
      <c r="AU3" s="43">
        <f>IF(ISERROR(AL3+AN3+AQ3+AT3),"",AL3+AN3+AQ3+AT3)</f>
        <v>0.235</v>
      </c>
      <c r="AV3" s="43">
        <f>IF(ISERROR(V3+AU3),"",V3+AU3)</f>
        <v>0.235</v>
      </c>
      <c r="AW3" s="45">
        <f>IF(ISERROR((AX3-AV3)/AX3),"",(AX3-AV3)/AX3)</f>
        <v>0.95</v>
      </c>
      <c r="AX3" s="43">
        <v>4.7</v>
      </c>
      <c r="AY3" s="38"/>
      <c r="AZ3" s="38"/>
      <c r="BA3" s="46">
        <v>438</v>
      </c>
      <c r="BB3" s="43">
        <f>IF(ISERROR(AV3*BA3),"",AV3*BA3)</f>
        <v>102.93</v>
      </c>
      <c r="BC3" s="43">
        <f>IF(ISERROR(AX3*BA3),"",AX3*BA3)</f>
        <v>2058.6</v>
      </c>
    </row>
  </sheetData>
  <protectedRanges>
    <protectedRange sqref="AZ2:AZ3" name="Range1_6"/>
    <protectedRange sqref="W2:W3" name="Range1_2_2"/>
    <protectedRange sqref="D2:E3" name="Range1_4"/>
    <protectedRange sqref="AI2:AJ3" name="Range1_6_1"/>
    <protectedRange sqref="Y2:Y3" name="Range1_8"/>
    <protectedRange sqref="P2:P3" name="Range1_10"/>
    <protectedRange sqref="BA2:BA3 AZ1 AM1:AN1 P2:AX3 A2:J3 L2:N3" name="Range1"/>
    <protectedRange sqref="K2:K3" name="Range1_1"/>
    <protectedRange sqref="AY2:AY3" name="Range1_2"/>
    <protectedRange sqref="O2:O3" name="Range1_3"/>
  </protectedRange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6" rangeCreator="" othersAccessPermission="edit"/>
    <arrUserId title="Range1_2_2" rangeCreator="" othersAccessPermission="edit"/>
    <arrUserId title="Range1_4" rangeCreator="" othersAccessPermission="edit"/>
    <arrUserId title="Range1_6_1" rangeCreator="" othersAccessPermission="edit"/>
    <arrUserId title="Range1_8" rangeCreator="" othersAccessPermission="edit"/>
    <arrUserId title="Range1_10" rangeCreator="" othersAccessPermission="edit"/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2026-05-25T02:21:32Z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