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3" i="1" l="1"/>
  <c r="BG3" i="1"/>
  <c r="BA3" i="1"/>
  <c r="AX3" i="1"/>
  <c r="AU3" i="1"/>
  <c r="AR3" i="1"/>
  <c r="AP3" i="1"/>
  <c r="AN3" i="1"/>
  <c r="AL3" i="1"/>
  <c r="AH3" i="1"/>
  <c r="AC3" i="1"/>
  <c r="AD3" i="1" s="1"/>
  <c r="AF3" i="1" s="1"/>
  <c r="U3" i="1"/>
  <c r="T3" i="1"/>
  <c r="BJ2" i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AI2" i="1" l="1"/>
  <c r="BB2" i="1"/>
  <c r="AJ2" i="1"/>
  <c r="BC2" i="1" s="1"/>
  <c r="AI3" i="1"/>
  <c r="AJ3" i="1" s="1"/>
  <c r="BC3" i="1" s="1"/>
  <c r="BB3" i="1"/>
  <c r="BI3" i="1" l="1"/>
  <c r="BD3" i="1"/>
  <c r="BI2" i="1"/>
  <c r="BD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<sst xmlns="http://schemas.openxmlformats.org/spreadsheetml/2006/main" count="86" uniqueCount="76">
  <si>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</si>
  <si>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</si>
  <si>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</si>
  <si>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</si>
  <si>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</si>
  <si>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</si>
  <si>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</si>
  <si>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</si>
  <si>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</si>
  <si>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</si>
  <si>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</si>
  <si>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</si>
  <si>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</si>
  <si>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</si>
  <si>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</si>
  <si>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</si>
  <si>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</si>
  <si>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</si>
  <si>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</si>
  <si>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</si>
  <si>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</si>
  <si>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</si>
  <si>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</si>
  <si>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</si>
  <si>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</si>
  <si>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</si>
  <si>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</si>
  <si>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</si>
  <si>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</si>
  <si>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</si>
  <si>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</si>
  <si>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</si>
  <si>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</si>
  <si>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</si>
  <si>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</si>
  <si>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</si>
  <si>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</si>
  <si>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</si>
  <si>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</si>
  <si>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</si>
  <si>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</si>
  <si>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</si>
  <si>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</si>
  <si>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</si>
  <si>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</si>
  <si>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</si>
  <si>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</si>
  <si>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</si>
  <si>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</si>
  <si>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</si>
  <si>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</si>
  <si>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</si>
  <si>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</si>
  <si>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</si>
  <si>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</si>
  <si>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</si>
  <si>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</si>
  <si>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</si>
  <si>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</si>
  <si>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</si>
  <si>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</si>
  <si>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</si>
  <si>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BLANKET</t>
  </si>
  <si>
    <t>VALERIA</t>
  </si>
  <si>
    <t>100% Polyester 400gsm Printed Glimmersoft Plush knitted Blanket</t>
    <phoneticPr fontId="8" type="noConversion"/>
  </si>
  <si>
    <t>400gsm Printed Glimmersoft Plush Blanket</t>
  </si>
  <si>
    <t>400gsm Printed Glimmersoft Plush 1" folded edges; Packaging: wood hanger with insert, vacuum compressed 8pcs per ctn</t>
  </si>
  <si>
    <t>100% polyester 400gsm Printed Glimmersoft Plush knitted Blanket</t>
  </si>
  <si>
    <t>Full/Queen 1 blanket 90"W x 90" L</t>
  </si>
  <si>
    <t>multi</t>
  </si>
  <si>
    <t>RS51-9008</t>
    <phoneticPr fontId="2" type="noConversion"/>
  </si>
  <si>
    <t>Piece</t>
  </si>
  <si>
    <t>Normal</t>
  </si>
  <si>
    <t>6301.40.0020</t>
  </si>
  <si>
    <t>GARDEN TRELLIS</t>
  </si>
  <si>
    <t>RS51-9009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</si>
</sst>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$-409]#,##0.00;\-[$$-409]#,##0.00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sz val="12"/>
      <name val="宋体"/>
      <family val="3"/>
      <charset val="134"/>
    </font>
    <font>
      <sz val="11"/>
      <color rgb="FF0000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180" fontId="9" fillId="0" borderId="0"/>
    <xf numFmtId="0" fontId="1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7" fontId="7" fillId="5" borderId="1" xfId="2" applyNumberFormat="1" applyFont="1" applyFill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0" fontId="4" fillId="7" borderId="0" xfId="0" applyFont="1" applyFill="1" applyAlignment="1">
      <alignment horizontal="center" wrapText="1"/>
    </xf>
    <xf numFmtId="177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180" fontId="6" fillId="5" borderId="1" xfId="3" quotePrefix="1" applyFont="1" applyFill="1" applyBorder="1" applyAlignment="1">
      <alignment horizontal="left" wrapText="1"/>
    </xf>
    <xf numFmtId="0" fontId="1" fillId="0" borderId="1" xfId="4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5" applyNumberFormat="1" applyFont="1" applyFill="1" applyBorder="1" applyAlignment="1">
      <alignment wrapText="1"/>
    </xf>
    <xf numFmtId="177" fontId="3" fillId="0" borderId="2" xfId="0" applyNumberFormat="1" applyFont="1" applyBorder="1" applyAlignment="1">
      <alignment wrapText="1"/>
    </xf>
    <xf numFmtId="177" fontId="10" fillId="0" borderId="1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10" fillId="8" borderId="1" xfId="6" applyNumberFormat="1" applyFont="1" applyFill="1" applyBorder="1" applyAlignment="1">
      <alignment wrapText="1"/>
    </xf>
    <xf numFmtId="177" fontId="3" fillId="0" borderId="1" xfId="0" applyNumberFormat="1" applyFon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</cellXfs>
  <cellStyles count="7">
    <cellStyle name="Currency 2" xfId="5"/>
    <cellStyle name="Normal 2" xfId="1"/>
    <cellStyle name="Normal 2 18 2" xfId="2"/>
    <cellStyle name="Percent 2" xfId="6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S%20SP27%20400gsm%20GS%20Plush%20Blk%20commit%2010tsriff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gaellyns\Desktop\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HZ 400gsm 8.22.2025"/>
      <sheetName val="RS SP27 proj"/>
      <sheetName val="ValueSelection"/>
      <sheetName val="Data"/>
    </sheetNames>
    <sheetDataSet>
      <sheetData sheetId="0"/>
      <sheetData sheetId="1"/>
      <sheetData sheetId="2">
        <row r="70">
          <cell r="E70">
            <v>6.86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  <sheetName val="GRID"/>
      <sheetName val="LIS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  <sheetName val="ITEM LIST"/>
      <sheetName val="Mapping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workbookViewId="0">
      <selection activeCell="J11" sqref="J11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1.28515625" style="2" customWidth="1"/>
    <col min="7" max="7" width="12.85546875" style="2" customWidth="1"/>
    <col min="8" max="8" width="17.7109375" style="2" customWidth="1"/>
    <col min="9" max="9" width="13" style="2" customWidth="1"/>
    <col min="10" max="10" width="31.5703125" style="2" customWidth="1"/>
    <col min="11" max="11" width="17.7109375" style="3" customWidth="1"/>
    <col min="12" max="12" width="13.140625" style="2" customWidth="1"/>
    <col min="13" max="14" width="6.140625" style="2" customWidth="1"/>
    <col min="15" max="15" width="14.140625" style="2" customWidth="1"/>
    <col min="16" max="16" width="17.140625" style="2" customWidth="1"/>
    <col min="17" max="17" width="5.570312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8.42578125" style="6" customWidth="1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 customWidth="1"/>
    <col min="54" max="54" width="9.140625" style="2" customWidth="1"/>
    <col min="55" max="56" width="9.140625" style="2"/>
    <col min="57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5" t="s">
        <v>23</v>
      </c>
      <c r="Y1" s="25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13" t="s">
        <v>30</v>
      </c>
      <c r="AF1" s="30" t="s">
        <v>31</v>
      </c>
      <c r="AG1" s="13" t="s">
        <v>32</v>
      </c>
      <c r="AH1" s="31" t="s">
        <v>33</v>
      </c>
      <c r="AI1" s="32" t="s">
        <v>34</v>
      </c>
      <c r="AJ1" s="30" t="s">
        <v>35</v>
      </c>
      <c r="AK1" s="31" t="s">
        <v>36</v>
      </c>
      <c r="AL1" s="30" t="s">
        <v>37</v>
      </c>
      <c r="AM1" s="31" t="s">
        <v>38</v>
      </c>
      <c r="AN1" s="30" t="s">
        <v>39</v>
      </c>
      <c r="AO1" s="31" t="s">
        <v>40</v>
      </c>
      <c r="AP1" s="30" t="s">
        <v>41</v>
      </c>
      <c r="AQ1" s="33" t="s">
        <v>42</v>
      </c>
      <c r="AR1" s="30" t="s">
        <v>43</v>
      </c>
      <c r="AS1" s="24" t="s">
        <v>44</v>
      </c>
      <c r="AT1" s="31" t="s">
        <v>45</v>
      </c>
      <c r="AU1" s="30" t="s">
        <v>46</v>
      </c>
      <c r="AV1" s="13" t="s">
        <v>47</v>
      </c>
      <c r="AW1" s="31" t="s">
        <v>48</v>
      </c>
      <c r="AX1" s="30" t="s">
        <v>49</v>
      </c>
      <c r="AY1" s="13" t="s">
        <v>50</v>
      </c>
      <c r="AZ1" s="31" t="s">
        <v>51</v>
      </c>
      <c r="BA1" s="30" t="s">
        <v>52</v>
      </c>
      <c r="BB1" s="30" t="s">
        <v>53</v>
      </c>
      <c r="BC1" s="34" t="s">
        <v>54</v>
      </c>
      <c r="BD1" s="35" t="s">
        <v>55</v>
      </c>
      <c r="BE1" s="36" t="s">
        <v>56</v>
      </c>
      <c r="BF1" s="37" t="s">
        <v>57</v>
      </c>
      <c r="BG1" s="38" t="s">
        <v>58</v>
      </c>
      <c r="BH1" s="13" t="s">
        <v>59</v>
      </c>
      <c r="BI1" s="39" t="s">
        <v>60</v>
      </c>
      <c r="BJ1" s="39" t="s">
        <v>61</v>
      </c>
    </row>
    <row r="2" spans="1:62" ht="62.25" customHeight="1" x14ac:dyDescent="0.25">
      <c r="A2" s="40">
        <v>1</v>
      </c>
      <c r="B2" s="41"/>
      <c r="C2" s="41"/>
      <c r="D2" s="41"/>
      <c r="E2" s="41"/>
      <c r="F2" s="41" t="s">
        <v>62</v>
      </c>
      <c r="G2" s="42" t="s">
        <v>63</v>
      </c>
      <c r="H2" s="42" t="s">
        <v>64</v>
      </c>
      <c r="I2" s="42" t="s">
        <v>65</v>
      </c>
      <c r="J2" s="41" t="s">
        <v>66</v>
      </c>
      <c r="K2" s="43" t="s">
        <v>67</v>
      </c>
      <c r="L2" s="42" t="s">
        <v>68</v>
      </c>
      <c r="M2" s="42" t="s">
        <v>69</v>
      </c>
      <c r="N2" s="41"/>
      <c r="O2" s="44" t="s">
        <v>70</v>
      </c>
      <c r="P2" s="45"/>
      <c r="Q2" s="41" t="s">
        <v>71</v>
      </c>
      <c r="R2" s="46"/>
      <c r="S2" s="47">
        <v>7.7</v>
      </c>
      <c r="T2" s="48">
        <f>IF(ISERROR(R2/S2),"",R2/S2)</f>
        <v>0</v>
      </c>
      <c r="U2" s="49">
        <f>'[1]HZ 400gsm 8.22.2025'!E70</f>
        <v>6.86</v>
      </c>
      <c r="V2" s="50">
        <v>6.59</v>
      </c>
      <c r="W2" s="41" t="s">
        <v>72</v>
      </c>
      <c r="X2" s="51">
        <v>57</v>
      </c>
      <c r="Y2" s="51">
        <v>41</v>
      </c>
      <c r="Z2" s="51">
        <v>52</v>
      </c>
      <c r="AA2" s="47">
        <v>4</v>
      </c>
      <c r="AB2" s="52">
        <v>8</v>
      </c>
      <c r="AC2" s="53">
        <f>IF(X2="","",X2*Y2*Z2/1000000)</f>
        <v>0.12152399999999999</v>
      </c>
      <c r="AD2" s="54">
        <f>IF(AB2="","",65/AC2*AB2)</f>
        <v>4278.9901583226365</v>
      </c>
      <c r="AE2" s="55">
        <v>2250</v>
      </c>
      <c r="AF2" s="56">
        <f>IF(ISERROR(AE2/AD2),"",AE2/AD2)</f>
        <v>0.52582499999999988</v>
      </c>
      <c r="AG2" s="41" t="s">
        <v>73</v>
      </c>
      <c r="AH2" s="57">
        <f>8.5%+10%</f>
        <v>0.185</v>
      </c>
      <c r="AI2" s="56">
        <f>IF(ISERROR(U2*AH2),"",U2*AH2)</f>
        <v>1.2691000000000001</v>
      </c>
      <c r="AJ2" s="56">
        <f t="shared" ref="AJ2:AJ3" si="0">IF(ISERROR(U2+AF2+AI2),"",U2+AF2+AI2)</f>
        <v>8.6549250000000004</v>
      </c>
      <c r="AK2" s="57">
        <v>0.01</v>
      </c>
      <c r="AL2" s="56">
        <f t="shared" ref="AL2:AL3" si="1">IF(ISERROR(BE2*AK2),"",BE2*AK2)</f>
        <v>0.1051</v>
      </c>
      <c r="AM2" s="58">
        <v>0</v>
      </c>
      <c r="AN2" s="56">
        <f t="shared" ref="AN2:AN3" si="2">IF(ISERROR(BE2*AM2),"",BE2*AM2)</f>
        <v>0</v>
      </c>
      <c r="AO2" s="58">
        <v>0</v>
      </c>
      <c r="AP2" s="56">
        <f t="shared" ref="AP2:AP3" si="3">IF(ISERROR(BE2*AO2),"",BE2*AO2)</f>
        <v>0</v>
      </c>
      <c r="AQ2" s="58">
        <v>0</v>
      </c>
      <c r="AR2" s="56">
        <f>IF(ISERROR(BE2*AQ2),"",BE2*AQ2)</f>
        <v>0</v>
      </c>
      <c r="AS2" s="41">
        <v>0</v>
      </c>
      <c r="AT2" s="58">
        <v>0</v>
      </c>
      <c r="AU2" s="56">
        <f t="shared" ref="AU2:AU3" si="4">IF(ISERROR(BE2*AT2),"",BE2*AT2)</f>
        <v>0</v>
      </c>
      <c r="AV2" s="56">
        <v>0</v>
      </c>
      <c r="AW2" s="58">
        <v>0</v>
      </c>
      <c r="AX2" s="56">
        <f>IF(ISERROR(BE2*AW2),"",BE2*AW2)</f>
        <v>0</v>
      </c>
      <c r="AY2" s="56">
        <v>0</v>
      </c>
      <c r="AZ2" s="58">
        <v>0</v>
      </c>
      <c r="BA2" s="56">
        <f>IF(ISERROR(BE2*AZ2),"",BE2*AZ2)</f>
        <v>0</v>
      </c>
      <c r="BB2" s="56">
        <f t="shared" ref="BB2:BB3" si="5">IF(ISERROR(AL2+AN2+AP2+AU2),"",AL2+AN2+AP2+AU2)</f>
        <v>0.1051</v>
      </c>
      <c r="BC2" s="56">
        <f t="shared" ref="BC2:BC3" si="6">IF(ISERROR(AJ2+BB2),"",AJ2+BB2)</f>
        <v>8.7600250000000006</v>
      </c>
      <c r="BD2" s="59">
        <f t="shared" ref="BD2:BD3" si="7">IF(ISERROR((BE2-BC2)/BE2),"",(BE2-BC2)/BE2)</f>
        <v>0.16650570884871543</v>
      </c>
      <c r="BE2" s="60">
        <v>10.51</v>
      </c>
      <c r="BF2" s="12">
        <v>16.989999999999998</v>
      </c>
      <c r="BG2" s="61">
        <f>IF(ISERROR((BF2-BE2)/BF2),"",(BF2-BE2)/BF2)</f>
        <v>0.38140082401412589</v>
      </c>
      <c r="BH2" s="11">
        <v>1920</v>
      </c>
      <c r="BI2" s="56">
        <f>IF(ISERROR(BC2*BH2),"",BC2*BH2)</f>
        <v>16819.248</v>
      </c>
      <c r="BJ2" s="56">
        <f>IF(ISERROR(BE2*BH2),"",BE2*BH2)</f>
        <v>20179.2</v>
      </c>
    </row>
    <row r="3" spans="1:62" ht="62.25" customHeight="1" x14ac:dyDescent="0.25">
      <c r="A3" s="40">
        <v>2</v>
      </c>
      <c r="B3" s="41"/>
      <c r="C3" s="41"/>
      <c r="D3" s="41"/>
      <c r="E3" s="41"/>
      <c r="F3" s="41" t="s">
        <v>62</v>
      </c>
      <c r="G3" s="42" t="s">
        <v>74</v>
      </c>
      <c r="H3" s="42" t="s">
        <v>64</v>
      </c>
      <c r="I3" s="42" t="s">
        <v>65</v>
      </c>
      <c r="J3" s="41" t="s">
        <v>66</v>
      </c>
      <c r="K3" s="43" t="s">
        <v>67</v>
      </c>
      <c r="L3" s="42" t="s">
        <v>68</v>
      </c>
      <c r="M3" s="42" t="s">
        <v>69</v>
      </c>
      <c r="N3" s="41"/>
      <c r="O3" s="44" t="s">
        <v>75</v>
      </c>
      <c r="P3" s="45"/>
      <c r="Q3" s="41" t="s">
        <v>71</v>
      </c>
      <c r="R3" s="46"/>
      <c r="S3" s="47">
        <v>7.7</v>
      </c>
      <c r="T3" s="48">
        <f t="shared" ref="T3" si="8">IF(ISERROR(R3/S3),"",R3/S3)</f>
        <v>0</v>
      </c>
      <c r="U3" s="49">
        <f>'[1]HZ 400gsm 8.22.2025'!E70</f>
        <v>6.86</v>
      </c>
      <c r="V3" s="50">
        <v>6.59</v>
      </c>
      <c r="W3" s="41" t="s">
        <v>72</v>
      </c>
      <c r="X3" s="51">
        <v>57</v>
      </c>
      <c r="Y3" s="51">
        <v>41</v>
      </c>
      <c r="Z3" s="51">
        <v>52</v>
      </c>
      <c r="AA3" s="47">
        <v>4</v>
      </c>
      <c r="AB3" s="11">
        <v>8</v>
      </c>
      <c r="AC3" s="53">
        <f t="shared" ref="AC3" si="9">IF(X3="","",X3*Y3*Z3/1000000)</f>
        <v>0.12152399999999999</v>
      </c>
      <c r="AD3" s="54">
        <f t="shared" ref="AD3" si="10">IF(AB3="","",65/AC3*AB3)</f>
        <v>4278.9901583226365</v>
      </c>
      <c r="AE3" s="55">
        <v>2250</v>
      </c>
      <c r="AF3" s="56">
        <f t="shared" ref="AF3" si="11">IF(ISERROR(AE3/AD3),"",AE3/AD3)</f>
        <v>0.52582499999999988</v>
      </c>
      <c r="AG3" s="41" t="s">
        <v>73</v>
      </c>
      <c r="AH3" s="57">
        <f t="shared" ref="AH3" si="12">8.5%+10%</f>
        <v>0.185</v>
      </c>
      <c r="AI3" s="56">
        <f>IF(ISERROR(U3*AH3),"",U3*AH3)</f>
        <v>1.2691000000000001</v>
      </c>
      <c r="AJ3" s="56">
        <f t="shared" si="0"/>
        <v>8.6549250000000004</v>
      </c>
      <c r="AK3" s="57">
        <v>0.01</v>
      </c>
      <c r="AL3" s="56">
        <f t="shared" si="1"/>
        <v>0.1051</v>
      </c>
      <c r="AM3" s="58">
        <v>0</v>
      </c>
      <c r="AN3" s="56">
        <f t="shared" si="2"/>
        <v>0</v>
      </c>
      <c r="AO3" s="58">
        <v>0</v>
      </c>
      <c r="AP3" s="56">
        <f t="shared" si="3"/>
        <v>0</v>
      </c>
      <c r="AQ3" s="58">
        <v>0</v>
      </c>
      <c r="AR3" s="56">
        <f t="shared" ref="AR3" si="13">IF(ISERROR(BE3*AQ3),"",BE3*AQ3)</f>
        <v>0</v>
      </c>
      <c r="AS3" s="41">
        <v>0</v>
      </c>
      <c r="AT3" s="58">
        <v>0</v>
      </c>
      <c r="AU3" s="56">
        <f t="shared" si="4"/>
        <v>0</v>
      </c>
      <c r="AV3" s="56">
        <v>0</v>
      </c>
      <c r="AW3" s="58">
        <v>0</v>
      </c>
      <c r="AX3" s="56">
        <f t="shared" ref="AX3" si="14">IF(ISERROR(BE3*AW3),"",BE3*AW3)</f>
        <v>0</v>
      </c>
      <c r="AY3" s="56">
        <v>0</v>
      </c>
      <c r="AZ3" s="58">
        <v>0</v>
      </c>
      <c r="BA3" s="56">
        <f t="shared" ref="BA3" si="15">IF(ISERROR(BE3*AZ3),"",BE3*AZ3)</f>
        <v>0</v>
      </c>
      <c r="BB3" s="56">
        <f t="shared" si="5"/>
        <v>0.1051</v>
      </c>
      <c r="BC3" s="56">
        <f t="shared" si="6"/>
        <v>8.7600250000000006</v>
      </c>
      <c r="BD3" s="59">
        <f t="shared" si="7"/>
        <v>0.16650570884871543</v>
      </c>
      <c r="BE3" s="60">
        <v>10.51</v>
      </c>
      <c r="BF3" s="12">
        <v>16.989999999999998</v>
      </c>
      <c r="BG3" s="61">
        <f t="shared" ref="BG3" si="16">IF(ISERROR((BF3-BE3)/BF3),"",(BF3-BE3)/BF3)</f>
        <v>0.38140082401412589</v>
      </c>
      <c r="BH3" s="11">
        <v>1920</v>
      </c>
      <c r="BI3" s="56">
        <f t="shared" ref="BI3" si="17">IF(ISERROR(BC3*BH3),"",BC3*BH3)</f>
        <v>16819.248</v>
      </c>
      <c r="BJ3" s="56">
        <f t="shared" ref="BJ3" si="18">IF(ISERROR(BE3*BH3),"",BE3*BH3)</f>
        <v>20179.2</v>
      </c>
    </row>
  </sheetData>
  <sheetProtection insertRows="0" deleteRows="0" sort="0"/>
  <protectedRanges>
    <protectedRange sqref="BF2:BH3 P2:BD3 AQ1:AR1 AV1 AY1 L4:BA223 A2:J223 L2:N3" name="Range1"/>
    <protectedRange sqref="K2:K228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F2:F3</xm:sqref>
        </x14:dataValidation>
        <x14:dataValidation type="list" allowBlank="1" showInputMessage="1" showErrorMessage="1">
          <x14:formula1>
            <xm:f>[1]ValueSelection!#REF!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[1]Data!#REF!</xm:f>
          </x14:formula1>
          <xm:sqref>W2:W3</xm:sqref>
        </x14:dataValidation>
        <x14:dataValidation type="list" allowBlank="1" showInputMessage="1" showErrorMessage="1">
          <x14:formula1>
            <xm:f>[1]ValueSelection!#REF!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2026-05-18T01:59:14Z</dcterms:created>
  <dcterms:modified xsi:type="dcterms:W3CDTF">2026-05-18T02:00:26Z</dcterms:modified>
</cp:coreProperties>
</file>