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'[2]POI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'[3]x-Lists'!$AH$2:$AH$18</definedName>
    <definedName name="aer">#REF!</definedName>
    <definedName name="AF">#REF!</definedName>
    <definedName name="AIM">#REF!</definedName>
    <definedName name="ALLOCATION">'[4]x-Lists'!$R$2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'[5]PT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'[4]x-Lists'!$AJ$2:$AJ$14</definedName>
    <definedName name="Bath">#REF!</definedName>
    <definedName name="Bath_Accessories">#REF!</definedName>
    <definedName name="Bath_Rugs">#REF!</definedName>
    <definedName name="BBB">#REF!</definedName>
    <definedName name="BBBBBBBBBBBB">#REF!</definedName>
    <definedName name="BBQ">'[4]x-Lists'!$AK$2:$AK$9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'[4]x-Lists'!$AS$2:$AS$17</definedName>
    <definedName name="BIGIDEAS">'[6]x-list'!$AI$2:$AI$18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'[7]x-Lists'!$I$2:$I$6</definedName>
    <definedName name="CATEGORY">[8]Sheet1!$DW$2:$DW$3</definedName>
    <definedName name="CCCCC">#REF!</definedName>
    <definedName name="CFSCY">'[4]x-imports'!$A$2:$A$3</definedName>
    <definedName name="CH">'[5]COMMON ATTR'!$C$4:$C$249</definedName>
    <definedName name="CHNL">#REF!</definedName>
    <definedName name="CLIMATE">'[4]x-Lists'!$P$2:$P$11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'[9]x-Lists'!$AB$2:$AB$30</definedName>
    <definedName name="COLOR_FAMILY">'[3]x-Lists'!$AC$2:$AC$25</definedName>
    <definedName name="colour">#REF!</definedName>
    <definedName name="COLUMN">'[5]PT TABLE'!$A$2</definedName>
    <definedName name="Combined">#REF!</definedName>
    <definedName name="Commitment">#REF!</definedName>
    <definedName name="Company">#REF!</definedName>
    <definedName name="COMPETITOR">'[4]x-Lists'!$AA$2:$AA$22</definedName>
    <definedName name="COMPRODUCT">'[4]x-Lists'!$AB$2:$AB$3</definedName>
    <definedName name="CON">'[10]317-TOP'!#REF!</definedName>
    <definedName name="CONS">#REF!</definedName>
    <definedName name="CONSTRUCTION">'[3]x-Lists'!$AI$2:$AI$13</definedName>
    <definedName name="converter">#REF!</definedName>
    <definedName name="COOKWARE">'[4]x-Lists'!$AH$2:$AH$5</definedName>
    <definedName name="COOKWARE_OPEN">'[4]x-Lists'!$AI$2:$AI$17</definedName>
    <definedName name="COTTON">'[11]POI DATA ENTRY CHASE'!#REF!</definedName>
    <definedName name="CT" hidden="1">#REF!</definedName>
    <definedName name="CTN">'[11]POI DATA ENTRY CHASE'!#REF!</definedName>
    <definedName name="cube">[12]list!$B$3:$B$4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'[7]x-Lists'!$A$2:$A$9</definedName>
    <definedName name="Decorative_Accessories">#REF!</definedName>
    <definedName name="Decorative_Pillows_Inserts_Covers">#REF!</definedName>
    <definedName name="DESTINATIONPORT">'[4]x-imports'!$B$2:$B$3</definedName>
    <definedName name="DF">#REF!</definedName>
    <definedName name="DFD">#REF!</definedName>
    <definedName name="DFSGBSDFGDG">#REF!</definedName>
    <definedName name="DG">#REF!</definedName>
    <definedName name="DIAMETER">'[3]x-Lists'!$AN$2:$AN$9</definedName>
    <definedName name="DINNERWARE_STYLE">'[13]x-Lists'!$AD$2:$AD$8</definedName>
    <definedName name="DISCOUNT">#REF!</definedName>
    <definedName name="divya">#REF!</definedName>
    <definedName name="Down_Comforters">#REF!</definedName>
    <definedName name="DS">'[2]POI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'[3]x-Lists'!$AK$2:$AK$7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'[9]x-Lists'!$AQ$2:$AQ$3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'[14]02.FACTORY LIST'!$B$2:$B$43</definedName>
    <definedName name="factory">[15]LIST!$J$2:$J$8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'[3]x-Lists'!$AS$2:$AS$9</definedName>
    <definedName name="FJADSKLFJA">#REF!</definedName>
    <definedName name="FLATWARE">'[13]x-Lists'!$AF$2:$AF$10</definedName>
    <definedName name="FLATWARE_SINGLES">'[13]x-Lists'!$AG$2:$AG$9</definedName>
    <definedName name="foam">[8]Sheet1!$EC$2:$EC$3</definedName>
    <definedName name="FOBPORT">'[4]x-imports'!$C$2:$C$48</definedName>
    <definedName name="FREIGHT">'[7]x-Lists'!$J$2:$J$4</definedName>
    <definedName name="fterms">'[13]x-imports'!$H$2:$H$6</definedName>
    <definedName name="FULKGHK">'[2]POI DATA ENTRY CHASE'!#REF!</definedName>
    <definedName name="G">#REF!</definedName>
    <definedName name="GENDER">[15]LIST!$C$2:$C$3</definedName>
    <definedName name="GF">#REF!</definedName>
    <definedName name="GGF">#REF!</definedName>
    <definedName name="GH">#REF!</definedName>
    <definedName name="GHKFTYGUKJN">#REF!</definedName>
    <definedName name="GLASSWARE">'[13]x-Lists'!$AI$2:$AI$16</definedName>
    <definedName name="Gold1">#REF!</definedName>
    <definedName name="GSAGD">#REF!</definedName>
    <definedName name="h">#REF!</definedName>
    <definedName name="HBC">'[16]Spec Sheet'!#REF!</definedName>
    <definedName name="help">#REF!</definedName>
    <definedName name="here">#REF!</definedName>
    <definedName name="HG">#REF!</definedName>
    <definedName name="HGBBB">'[10]317-TOP'!#REF!</definedName>
    <definedName name="HGHG">'[10]317-TOP'!#REF!</definedName>
    <definedName name="HH">#REF!</definedName>
    <definedName name="HJMNHJ">#REF!</definedName>
    <definedName name="HOLIDAY">'[4]x-Lists'!$AR$2:$AR$10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'[13]x-Lists'!$AN$2:$AN$7</definedName>
    <definedName name="i">'[17] Projected 2006 VS. 2005'!#REF!</definedName>
    <definedName name="IA">#REF!</definedName>
    <definedName name="IAN">'[18]FLASH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'[19]POI DATA ENTRY CHASE'!#REF!</definedName>
    <definedName name="JHFJFJ">'[2]POI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[8]Sheet1!$DS$2:$DS$2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'[4]x-Lists'!$AN$2:$AN$19</definedName>
    <definedName name="KJ">#REF!</definedName>
    <definedName name="KL">'[20]POI DATA ENTRY CHASE'!#REF!</definedName>
    <definedName name="KLLJH">#REF!</definedName>
    <definedName name="KNIT">[15]LIST!$H$2:$H$3</definedName>
    <definedName name="KO">#REF!</definedName>
    <definedName name="L">'[21]KEY QC PARAMETERS '!#REF!</definedName>
    <definedName name="LENGTHS">#REF!</definedName>
    <definedName name="LICENSED">#REF!</definedName>
    <definedName name="LIFESTYLE">'[4]x-Lists'!$U$2:$U$5</definedName>
    <definedName name="Lighting_or_Candleholders">#REF!</definedName>
    <definedName name="LK">#REF!</definedName>
    <definedName name="LL">#REF!</definedName>
    <definedName name="lnk">[22]Sheet1!$A$2</definedName>
    <definedName name="LOCALIZATION__PRICEPOINT">'[4]x-Lists'!$AD$2:$AD$4</definedName>
    <definedName name="loiuppuipui">#REF!</definedName>
    <definedName name="M">[8]Sheet1!$EA$2:$EA$3</definedName>
    <definedName name="madeline">#REF!</definedName>
    <definedName name="mal">#REF!</definedName>
    <definedName name="malpass">#REF!</definedName>
    <definedName name="mason">#REF!</definedName>
    <definedName name="MAT">'[2]POI DATA ENTRY CHASE'!#REF!</definedName>
    <definedName name="MATERIAL">'[4]x-Lists'!$AO$2:$AO$23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[15]LIST!$D$2:$D$3</definedName>
    <definedName name="MFM">#REF!</definedName>
    <definedName name="MFMFM">'[2]POI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'[23]POI DATA ENTRY CHASE'!#REF!</definedName>
    <definedName name="NO_PENDING">'[2]POI DATA ENTRY CHASE'!#REF!</definedName>
    <definedName name="Non_Down_Comforters_Full_Queen_King">#REF!</definedName>
    <definedName name="Non_Down_Comforters_Twin">#REF!</definedName>
    <definedName name="NONE">'[24]NEW SC'!$A$80:$M$119</definedName>
    <definedName name="NOVELTY_MUG">'[13]x-Lists'!$AO$2:$AO$9</definedName>
    <definedName name="NZCustomers">#REF!</definedName>
    <definedName name="O">#REF!</definedName>
    <definedName name="ok">[25]Sheet1!$A$1:$C$65536</definedName>
    <definedName name="one">#REF!</definedName>
    <definedName name="Outdoor">#REF!</definedName>
    <definedName name="P">#REF!</definedName>
    <definedName name="PACK">[8]Sheet1!$EE$2:$EE$3</definedName>
    <definedName name="PACK_SET">'[4]x-Lists'!$AP$2:$AP$35</definedName>
    <definedName name="PACKBYSTORE">'[7]x-Lists'!$C$2:$C$3</definedName>
    <definedName name="PACKING">'[4]x-Lists'!$G$2:$G$4</definedName>
    <definedName name="PANTRY">'[13]x-Lists'!$AK$2:$AK$20</definedName>
    <definedName name="PAPERPRODUCTS">'[26]x-list'!$AC$2:$AC$7</definedName>
    <definedName name="PATTERN">'[3]x-Lists'!$AF$2:$AF$56</definedName>
    <definedName name="payment">'[13]x-imports'!$E$2:$E$9</definedName>
    <definedName name="PAYMENT_TERMS">'[7]x-Lists'!$AF$2:$AF$58</definedName>
    <definedName name="PERSONAL_CARE">'[4]x-Lists'!$AG$2:$AG$10</definedName>
    <definedName name="Pet_Care">#REF!</definedName>
    <definedName name="PETBED">'[2]POI DATA ENTRY CHASE'!#REF!</definedName>
    <definedName name="Pillow_Shams">#REF!</definedName>
    <definedName name="Pillowcases">#REF!</definedName>
    <definedName name="PL">'[27]UNIQUE ATTR 2'!#REF!</definedName>
    <definedName name="PM">'[19]POI DATA ENTRY CHASE'!#REF!</definedName>
    <definedName name="PO_BUY_TYPE">'[7]x-Lists'!$X$2:$X$6</definedName>
    <definedName name="PORT_IFF">[28]a!$A$10:$B$35</definedName>
    <definedName name="PQPQPQPQPPQPQP">#REF!</definedName>
    <definedName name="PRICE_QUALITY">#REF!</definedName>
    <definedName name="PRIMARY_BUY_TYPE">'[4]x-Lists'!$W$2:$W$6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'[5]PT TABLE'!$A$4:$A$42</definedName>
    <definedName name="PW">'[27]UNIQUE ATTR 2'!#REF!</definedName>
    <definedName name="Q">#REF!</definedName>
    <definedName name="QQ">#REF!</definedName>
    <definedName name="QQQ">#REF!</definedName>
    <definedName name="QUEUING">'[29]x-list'!$P$2:$P$4</definedName>
    <definedName name="QUEUING_ITEMS">'[4]x-Lists'!$Z$2:$Z$48</definedName>
    <definedName name="Quilts">#REF!</definedName>
    <definedName name="QW">#REF!</definedName>
    <definedName name="QWER">'[2]POI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'[5]RN_Item Disposition'!$A$12:$A$81</definedName>
    <definedName name="RO">#REF!</definedName>
    <definedName name="ROPETRUCK">'[7]x-Lists'!$E$2</definedName>
    <definedName name="ROSS">#REF!</definedName>
    <definedName name="Ross_BA">#REF!</definedName>
    <definedName name="ROW">'[5]PT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'[7]x-Lists'!$F$2:$F$5</definedName>
    <definedName name="SCXL_DOW">'[7]x-Lists'!$AH$2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'[7]x-Lists'!$M$2:$M$8</definedName>
    <definedName name="Seasonal">#REF!</definedName>
    <definedName name="SERVEWARE">'[13]x-Lists'!$AH$2:$AH$20</definedName>
    <definedName name="SHAPE">'[13]x-Lists'!$AE$2:$AE$7</definedName>
    <definedName name="Sheets_Full_Queen_King">#REF!</definedName>
    <definedName name="Sheets_Twin">#REF!</definedName>
    <definedName name="SHIP_WIN_LEN">'[7]x-Lists'!$AI$2</definedName>
    <definedName name="SHIPTO">'[7]x-Lists'!$B$2:$B$3</definedName>
    <definedName name="Shower_Curtains">#REF!</definedName>
    <definedName name="SIZE">'[4]x-Lists'!$AQ$2:$AQ$33</definedName>
    <definedName name="SKU_ID">#REF!</definedName>
    <definedName name="Slipcovers_Chair_Pads">#REF!</definedName>
    <definedName name="Slipcovers_Chair_Pads.">#REF!</definedName>
    <definedName name="SMALL_ELECTRONICS">'[4]x-Lists'!$AM$2:$AM$34</definedName>
    <definedName name="SPECIAL_INSTRUCTIONS">#REF!</definedName>
    <definedName name="SPECIAL_PROCESSING">'[7]x-Lists'!$S$2:$S$25</definedName>
    <definedName name="SQ">#REF!</definedName>
    <definedName name="Standardofmeasure">[12]list!$J$3:$J$5</definedName>
    <definedName name="StdofMeasure">'[4]x-imports'!$F$2:$F$3</definedName>
    <definedName name="STEMWARE">'[13]x-Lists'!$AJ$2:$AJ$7</definedName>
    <definedName name="STORAGE">'[13]x-Lists'!$AL$2:$AL$7</definedName>
    <definedName name="SUB">#REF!</definedName>
    <definedName name="subcat">#REF!</definedName>
    <definedName name="suzi">[30]Sheet3!$A:$IV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'[13]x-Lists'!$AC$2:$AC$11</definedName>
    <definedName name="TBL" hidden="1">#REF!</definedName>
    <definedName name="TE">#REF!</definedName>
    <definedName name="TEA_AND_COFFEE">'[4]x-Lists'!$AL$2:$AL$7</definedName>
    <definedName name="TERM_SET">'[7]x-Lists'!$Q$2:$Q$4</definedName>
    <definedName name="TERRY">[15]LIST!$I$2:$I$3</definedName>
    <definedName name="TEST">#REF!</definedName>
    <definedName name="TEST1">#REF!</definedName>
    <definedName name="TESTING">'[4]x-Lists'!$AR$2:$AR$3</definedName>
    <definedName name="TEXTILE_ITEM">'[3]x-Lists'!$AG$2:$AG$64</definedName>
    <definedName name="THEME">'[3]x-Lists'!$AT$2:$AT$14</definedName>
    <definedName name="THREAD_COUNT">'[3]x-Lists'!$AO$2:$AO$27</definedName>
    <definedName name="three">[30]Sheet3!$A:$IV</definedName>
    <definedName name="TICKET_QTY">'[7]x-Lists'!$AG$2:$AG$5</definedName>
    <definedName name="TICKETTEXT">'[4]x-Lists'!$AC$2:$AC$4</definedName>
    <definedName name="TICKETTYPE">'[7]x-Lists'!$O$2:$O$32</definedName>
    <definedName name="tiff">'[20]POI DATA ENTRY CHASE'!#REF!</definedName>
    <definedName name="TJMA">#REF!</definedName>
    <definedName name="tli">#REF!</definedName>
    <definedName name="TOTAL">#REF!</definedName>
    <definedName name="totals">#REF!</definedName>
    <definedName name="TOTES">'[13]x-Lists'!$AM$2:$AM$7</definedName>
    <definedName name="Towels_Bath_Sheets">#REF!</definedName>
    <definedName name="toys">#REF!</definedName>
    <definedName name="TRADELINES">#REF!</definedName>
    <definedName name="TREATMENT">'[3]x-Lists'!$AU$2:$AU$32</definedName>
    <definedName name="TRYUY">#REF!</definedName>
    <definedName name="TTT">#REF!</definedName>
    <definedName name="tu">#REF!</definedName>
    <definedName name="two">[30]Sheet2!$A:$IV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[8]Sheet1!$EF$2:$EF$3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'[27]UNIQUE ATTR 2'!#REF!</definedName>
    <definedName name="WDW">#REF!</definedName>
    <definedName name="WEB_SIZE_CHART">'[4]x-Lists'!$Y$2:$Y$46</definedName>
    <definedName name="Weight">'[4]x-imports'!$G$2:$G$3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[8]Sheet1!$EG$2:$EG$3</definedName>
    <definedName name="WW">#REF!</definedName>
    <definedName name="WWW">'[11]POI DATA ENTRY CHASE'!#REF!</definedName>
    <definedName name="X">'[21]KEY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'[4]x-Lists'!$D$2</definedName>
    <definedName name="YESNO">'[7]x-Lists'!$D$2:$D$3</definedName>
    <definedName name="YESORNO">[15]LIST!$G$2:$G$3</definedName>
    <definedName name="YL">#REF!</definedName>
    <definedName name="YN">[15]LIST!$B$2:$B$3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'[21]KEY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" i="1" l="1"/>
  <c r="BO5" i="1"/>
  <c r="BN5" i="1"/>
  <c r="BJ5" i="1"/>
  <c r="BD5" i="1"/>
  <c r="BB5" i="1"/>
  <c r="AY5" i="1"/>
  <c r="AV5" i="1"/>
  <c r="AS5" i="1"/>
  <c r="AQ5" i="1"/>
  <c r="AO5" i="1"/>
  <c r="AK5" i="1"/>
  <c r="AL5" i="1" s="1"/>
  <c r="AG5" i="1"/>
  <c r="AI5" i="1" s="1"/>
  <c r="AE5" i="1"/>
  <c r="BP4" i="1"/>
  <c r="BO4" i="1"/>
  <c r="BN4" i="1"/>
  <c r="BJ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P3" i="1"/>
  <c r="BO3" i="1"/>
  <c r="BN3" i="1"/>
  <c r="BJ3" i="1"/>
  <c r="BD3" i="1"/>
  <c r="BB3" i="1"/>
  <c r="AY3" i="1"/>
  <c r="AV3" i="1"/>
  <c r="AS3" i="1"/>
  <c r="AQ3" i="1"/>
  <c r="AO3" i="1"/>
  <c r="AK3" i="1"/>
  <c r="AL3" i="1" s="1"/>
  <c r="AG3" i="1"/>
  <c r="AI3" i="1" s="1"/>
  <c r="AM3" i="1" s="1"/>
  <c r="AE3" i="1"/>
  <c r="BP2" i="1"/>
  <c r="BO2" i="1"/>
  <c r="BN2" i="1"/>
  <c r="BJ2" i="1"/>
  <c r="BD2" i="1"/>
  <c r="BB2" i="1"/>
  <c r="AY2" i="1"/>
  <c r="AV2" i="1"/>
  <c r="AS2" i="1"/>
  <c r="AQ2" i="1"/>
  <c r="AO2" i="1"/>
  <c r="BE2" i="1" s="1"/>
  <c r="AK2" i="1"/>
  <c r="AL2" i="1" s="1"/>
  <c r="AE2" i="1"/>
  <c r="AG2" i="1" s="1"/>
  <c r="AI2" i="1" s="1"/>
  <c r="BE4" i="1" l="1"/>
  <c r="AM5" i="1"/>
  <c r="AM4" i="1"/>
  <c r="BE5" i="1"/>
  <c r="BF5" i="1" s="1"/>
  <c r="AM2" i="1"/>
  <c r="BE3" i="1"/>
  <c r="BF3" i="1" s="1"/>
  <c r="BF2" i="1"/>
  <c r="BF4" i="1"/>
  <c r="BG3" i="1" l="1"/>
  <c r="BM3" i="1"/>
  <c r="BM5" i="1"/>
  <c r="BG5" i="1"/>
  <c r="BG4" i="1"/>
  <c r="BM4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<sst xmlns="http://schemas.openxmlformats.org/spreadsheetml/2006/main" count="129" uniqueCount="95">
  <si>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</si>
  <si>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</si>
  <si>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</si>
  <si>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</si>
  <si>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</si>
  <si>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</si>
  <si>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</si>
  <si>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</si>
  <si>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</si>
  <si>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</si>
  <si>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</si>
  <si>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</si>
  <si>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</si>
  <si>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</si>
  <si>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</si>
  <si>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</si>
  <si>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</si>
  <si>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</si>
  <si>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</si>
  <si>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</si>
  <si>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</si>
  <si>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</si>
  <si>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</si>
  <si>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</si>
  <si>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</si>
  <si>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</si>
  <si>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</si>
  <si>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</si>
  <si>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</si>
  <si>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</si>
  <si>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</si>
  <si>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</si>
  <si>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</si>
  <si>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</si>
  <si>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</si>
  <si>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</si>
  <si>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</si>
  <si>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</si>
  <si>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</si>
  <si>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</si>
  <si>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</si>
  <si>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</si>
  <si>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</si>
  <si>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</si>
  <si>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</si>
  <si>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</si>
  <si>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</si>
  <si>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</si>
  <si>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</si>
  <si>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</si>
  <si>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</si>
  <si>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</si>
  <si>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</si>
  <si>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</si>
  <si>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</si>
  <si>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</si>
  <si>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</si>
  <si>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</si>
  <si>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</si>
  <si>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</si>
  <si>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</si>
  <si>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</si>
  <si>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</si>
  <si>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</si>
  <si>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</si>
  <si>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</si>
  <si>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</si>
  <si>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</si>
  <si>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</si>
  <si>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</si>
  <si>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</si>
  <si>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Shower Curtain</t>
  </si>
  <si>
    <t xml:space="preserve"> Plain/Flat
PEVA</t>
  </si>
  <si>
    <r>
      <t>Clear PEVA
(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Grommets)</t>
    </r>
  </si>
  <si>
    <r>
      <t xml:space="preserve">Materiel: 100% PEVA 
10 Gauge
12 metal grommets+3magnets </t>
    </r>
    <r>
      <rPr>
        <b/>
        <sz val="11"/>
        <rFont val="Calibri"/>
        <family val="2"/>
      </rPr>
      <t xml:space="preserve"> with reinforce mesh hem</t>
    </r>
  </si>
  <si>
    <t>100% PEVA</t>
    <phoneticPr fontId="2" type="noConversion"/>
  </si>
  <si>
    <t>72x72"</t>
    <phoneticPr fontId="2" type="noConversion"/>
  </si>
  <si>
    <t>Clear</t>
  </si>
  <si>
    <t>022164804034</t>
    <phoneticPr fontId="2" type="noConversion"/>
  </si>
  <si>
    <t>Piece</t>
  </si>
  <si>
    <t>Normal</t>
  </si>
  <si>
    <t>3924.90.1010</t>
  </si>
  <si>
    <r>
      <t>Clear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</si>
  <si>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100% PEVA</t>
  </si>
  <si>
    <t>72x72"</t>
    <phoneticPr fontId="2" type="noConversion"/>
  </si>
  <si>
    <t>MT70-0957C</t>
    <phoneticPr fontId="2" type="noConversion"/>
  </si>
  <si>
    <t>022164804041</t>
  </si>
  <si>
    <r>
      <t>Frosted PEVA
(</t>
    </r>
    <r>
      <rPr>
        <sz val="11"/>
        <color rgb="FFFF0000"/>
        <rFont val="Calibri"/>
        <family val="2"/>
      </rPr>
      <t>Chrome</t>
    </r>
    <r>
      <rPr>
        <sz val="11"/>
        <rFont val="Calibri"/>
        <family val="2"/>
      </rPr>
      <t xml:space="preserve"> Grommets)</t>
    </r>
  </si>
  <si>
    <t>Frosted</t>
  </si>
  <si>
    <t>MT70-0958C</t>
    <phoneticPr fontId="2" type="noConversion"/>
  </si>
  <si>
    <t>022164804058</t>
  </si>
  <si>
    <r>
      <t>Frosted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</si>
  <si>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MT70-0959C</t>
    <phoneticPr fontId="2" type="noConversion"/>
  </si>
  <si>
    <t>022164804065</t>
  </si>
  <si>
    <t>MT70-0956C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</si>
</sst>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* #,##0_);_(* \(#,##0\);_(* &quot;-&quot;??_);_(@_)"/>
    <numFmt numFmtId="180" formatCode="#,##0.0_);\(#,##0.0\)"/>
    <numFmt numFmtId="181" formatCode="_(* #,##0.00_);_(* \(#,##0.00\);_(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name val="宋体"/>
      <family val="2"/>
      <scheme val="minor"/>
    </font>
    <font>
      <sz val="12"/>
      <color rgb="FFFF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8" fillId="0" borderId="0">
      <alignment vertical="center"/>
    </xf>
    <xf numFmtId="0" fontId="9" fillId="0" borderId="0"/>
    <xf numFmtId="181" fontId="9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4" fillId="7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3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3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9" fontId="1" fillId="0" borderId="2" xfId="3" applyNumberFormat="1" applyFont="1" applyBorder="1" applyAlignment="1">
      <alignment horizontal="center" vertical="center"/>
    </xf>
    <xf numFmtId="180" fontId="1" fillId="0" borderId="2" xfId="3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179" fontId="1" fillId="0" borderId="2" xfId="5" applyNumberFormat="1" applyFont="1" applyFill="1" applyBorder="1" applyAlignment="1">
      <alignment horizontal="center" vertical="center" wrapText="1"/>
    </xf>
    <xf numFmtId="178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8" borderId="2" xfId="0" applyNumberFormat="1" applyFont="1" applyFill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10" fontId="11" fillId="0" borderId="2" xfId="6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1" fillId="8" borderId="2" xfId="7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/>
    </xf>
    <xf numFmtId="2" fontId="1" fillId="8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5" borderId="2" xfId="0" applyFont="1" applyFill="1" applyBorder="1" applyAlignment="1">
      <alignment vertical="center"/>
    </xf>
  </cellXfs>
  <cellStyles count="8">
    <cellStyle name="Comma 5 2" xfId="5"/>
    <cellStyle name="Normal 2" xfId="1"/>
    <cellStyle name="Normal 2 18 2" xfId="2"/>
    <cellStyle name="Normal 2 2" xfId="6"/>
    <cellStyle name="Normal 3" xfId="3"/>
    <cellStyle name="Percent 2" xfId="7"/>
    <cellStyle name="常规" xfId="0" builtinId="0"/>
    <cellStyle name="常规_quotation-Mercury  3.22.2011 (for BBB)_BBB Spring 12 Styleout Belize - Heather 10211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iner/HG%2010%20Gauge%20PEVA%20Commitment%20Sheet%20-%20202604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Users\ms\Documents\PNP\PNP%20OPERATION%20MANUAL%20JULY%2010%20ANNEXU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Domestic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zoomScale="88" zoomScaleNormal="88" workbookViewId="0">
      <selection activeCell="P2" sqref="P2"/>
    </sheetView>
  </sheetViews>
  <sheetFormatPr defaultColWidth="9.140625" defaultRowHeight="15" x14ac:dyDescent="0.25"/>
  <cols>
    <col min="1" max="1" width="10.140625" style="1" customWidth="1"/>
    <col min="2" max="2" width="20.42578125" style="2" customWidth="1"/>
    <col min="3" max="3" width="8.42578125" style="2" customWidth="1"/>
    <col min="4" max="4" width="18.42578125" style="2" customWidth="1"/>
    <col min="5" max="5" width="11.5703125" style="2" customWidth="1"/>
    <col min="6" max="6" width="11.28515625" style="2" customWidth="1"/>
    <col min="7" max="7" width="9.140625" style="2" customWidth="1"/>
    <col min="8" max="8" width="14.5703125" style="2" customWidth="1"/>
    <col min="9" max="9" width="13.5703125" style="2" customWidth="1"/>
    <col min="10" max="10" width="14.140625" style="2" customWidth="1"/>
    <col min="11" max="11" width="8.42578125" style="4" customWidth="1"/>
    <col min="12" max="12" width="7" style="2" customWidth="1"/>
    <col min="13" max="14" width="10.5703125" style="2" customWidth="1"/>
    <col min="15" max="15" width="8.5703125" style="2" customWidth="1"/>
    <col min="16" max="17" width="16.7109375" style="2" customWidth="1"/>
    <col min="18" max="18" width="8.85546875" style="2" customWidth="1"/>
    <col min="19" max="19" width="8.140625" style="5" customWidth="1"/>
    <col min="20" max="20" width="8.5703125" style="5" customWidth="1"/>
    <col min="21" max="22" width="9.42578125" style="2" customWidth="1"/>
    <col min="23" max="23" width="8.140625" style="61" customWidth="1"/>
    <col min="24" max="24" width="8.7109375" style="61" customWidth="1"/>
    <col min="25" max="25" width="8.5703125" style="61" customWidth="1"/>
    <col min="26" max="26" width="8.140625" style="61" customWidth="1"/>
    <col min="27" max="27" width="8.7109375" style="61" customWidth="1"/>
    <col min="28" max="28" width="7.140625" style="61" customWidth="1"/>
    <col min="29" max="29" width="9" style="7" customWidth="1"/>
    <col min="30" max="30" width="6.28515625" style="62" customWidth="1"/>
    <col min="31" max="31" width="10" style="63" customWidth="1"/>
    <col min="32" max="32" width="10" style="7" customWidth="1"/>
    <col min="33" max="33" width="9.85546875" style="62" customWidth="1"/>
    <col min="34" max="34" width="7.85546875" style="2" customWidth="1"/>
    <col min="35" max="35" width="8.85546875" style="5" customWidth="1"/>
    <col min="36" max="36" width="14.7109375" style="2" customWidth="1"/>
    <col min="37" max="37" width="8.42578125" style="6" customWidth="1"/>
    <col min="38" max="38" width="9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7.7109375" style="5" customWidth="1"/>
    <col min="60" max="60" width="12.140625" style="5" customWidth="1"/>
    <col min="61" max="61" width="9.140625" style="2" customWidth="1"/>
    <col min="62" max="62" width="9.140625" style="2"/>
    <col min="63" max="63" width="10.140625" style="5" customWidth="1"/>
    <col min="64" max="64" width="9.140625" style="2"/>
    <col min="65" max="65" width="10.140625" style="5" bestFit="1" customWidth="1"/>
    <col min="66" max="66" width="12" style="5" customWidth="1"/>
    <col min="67" max="67" width="11.85546875" style="5" customWidth="1"/>
    <col min="68" max="68" width="9.140625" style="2"/>
    <col min="69" max="69" width="9.140625" style="7"/>
    <col min="70" max="16384" width="9.140625" style="2"/>
  </cols>
  <sheetData>
    <row r="1" spans="1:69" s="3" customFormat="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0" customFormat="1" ht="80.099999999999994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71</v>
      </c>
      <c r="G2" s="36" t="s">
        <v>72</v>
      </c>
      <c r="H2" s="36" t="s">
        <v>73</v>
      </c>
      <c r="I2" s="36" t="s">
        <v>73</v>
      </c>
      <c r="J2" s="36" t="s">
        <v>74</v>
      </c>
      <c r="K2" s="37" t="s">
        <v>75</v>
      </c>
      <c r="L2" s="38" t="s">
        <v>76</v>
      </c>
      <c r="M2" s="35" t="s">
        <v>77</v>
      </c>
      <c r="N2" s="35"/>
      <c r="O2" s="39"/>
      <c r="P2" s="64" t="s">
        <v>94</v>
      </c>
      <c r="Q2" s="40" t="s">
        <v>78</v>
      </c>
      <c r="R2" s="35" t="s">
        <v>79</v>
      </c>
      <c r="S2" s="41">
        <v>1.61</v>
      </c>
      <c r="T2" s="42">
        <v>1.61</v>
      </c>
      <c r="U2" s="35" t="s">
        <v>80</v>
      </c>
      <c r="V2" s="35"/>
      <c r="W2" s="43">
        <v>29</v>
      </c>
      <c r="X2" s="44">
        <v>21.5</v>
      </c>
      <c r="Y2" s="44">
        <v>14</v>
      </c>
      <c r="Z2" s="43">
        <v>29</v>
      </c>
      <c r="AA2" s="44">
        <v>21.5</v>
      </c>
      <c r="AB2" s="44">
        <v>14</v>
      </c>
      <c r="AC2" s="45">
        <v>3</v>
      </c>
      <c r="AD2" s="46">
        <v>4</v>
      </c>
      <c r="AE2" s="47">
        <f>IF(AD2="","",Z2*AA2*AB2/1000000)</f>
        <v>8.7290000000000006E-3</v>
      </c>
      <c r="AF2" s="45">
        <v>63</v>
      </c>
      <c r="AG2" s="48">
        <f>AF2/AE2*AD2</f>
        <v>28869.286287089013</v>
      </c>
      <c r="AH2" s="49">
        <v>2250</v>
      </c>
      <c r="AI2" s="50">
        <f>IF(ISERROR(AH2/AG2),"",AH2/AG2)</f>
        <v>7.7937500000000007E-2</v>
      </c>
      <c r="AJ2" s="51" t="s">
        <v>81</v>
      </c>
      <c r="AK2" s="52">
        <f t="shared" ref="AK2:AK5" si="0">3.3%+20%</f>
        <v>0.23300000000000001</v>
      </c>
      <c r="AL2" s="50">
        <f t="shared" ref="AL2:AL5" si="1">IF(ISERROR(T2*AK2),"",T2*AK2)</f>
        <v>0.37513000000000002</v>
      </c>
      <c r="AM2" s="50">
        <f t="shared" ref="AM2:AM5" si="2">IF(ISERROR(T2+AI2+AL2),"",T2+AI2+AL2)</f>
        <v>2.0630675000000003</v>
      </c>
      <c r="AN2" s="53">
        <v>0</v>
      </c>
      <c r="AO2" s="50">
        <f t="shared" ref="AO2:AO5" si="3">IF(ISERROR(BH2*AN2),"",BH2*AN2)</f>
        <v>0</v>
      </c>
      <c r="AP2" s="54">
        <v>0.05</v>
      </c>
      <c r="AQ2" s="50">
        <f>IF(ISERROR(BH2*AP2),"",BH2*AP2)</f>
        <v>0.17250000000000001</v>
      </c>
      <c r="AR2" s="53">
        <v>0</v>
      </c>
      <c r="AS2" s="50">
        <f>IF(ISERROR(BH2*AR2),"",BH2*AR2)</f>
        <v>0</v>
      </c>
      <c r="AT2" s="41">
        <v>0</v>
      </c>
      <c r="AU2" s="53">
        <v>0</v>
      </c>
      <c r="AV2" s="50">
        <f t="shared" ref="AV2:AV5" si="4">IF(ISERROR(BH2*AU2),"",BH2*AU2)</f>
        <v>0</v>
      </c>
      <c r="AW2" s="41">
        <v>0</v>
      </c>
      <c r="AX2" s="53">
        <v>0</v>
      </c>
      <c r="AY2" s="50">
        <f>IF(ISERROR(BH2*AX2),"",BH2*AX2)</f>
        <v>0</v>
      </c>
      <c r="AZ2" s="41">
        <v>0</v>
      </c>
      <c r="BA2" s="53">
        <v>0</v>
      </c>
      <c r="BB2" s="50">
        <f>IF(ISERROR(BH2*BA2),"",BH2*BA2)</f>
        <v>0</v>
      </c>
      <c r="BC2" s="53">
        <v>0.08</v>
      </c>
      <c r="BD2" s="50">
        <f t="shared" ref="BD2:BD5" si="5">IF(ISERROR(BH2*BC2),"",BH2*BC2)</f>
        <v>0.27600000000000002</v>
      </c>
      <c r="BE2" s="50">
        <f>IF(ISERROR(AO2+AQ2+AS2+AV2+AY2+BB2+BD2),"",AO2+AQ2+AS2+AV2+AY2+BB2+BD2)</f>
        <v>0.44850000000000001</v>
      </c>
      <c r="BF2" s="50">
        <f t="shared" ref="BF2:BF5" si="6">IF(ISERROR(AM2+BE2),"",AM2+BE2)</f>
        <v>2.5115675000000004</v>
      </c>
      <c r="BG2" s="55">
        <f t="shared" ref="BG2:BG5" si="7">IF(ISERROR((BH2-BF2)/BH2),"",(BH2-BF2)/BH2)</f>
        <v>0.27200942028985498</v>
      </c>
      <c r="BH2" s="56">
        <v>3.45</v>
      </c>
      <c r="BI2" s="41">
        <v>7.99</v>
      </c>
      <c r="BJ2" s="55">
        <f>IF(ISERROR((BI2-BH2)/BI2),"",(BI2-BH2)/BI2)</f>
        <v>0.56821026282853571</v>
      </c>
      <c r="BK2" s="57"/>
      <c r="BL2" s="58">
        <v>2000</v>
      </c>
      <c r="BM2" s="50">
        <f>IF(ISERROR(BF2*BL2),"",BF2*BL2)</f>
        <v>5023.1350000000011</v>
      </c>
      <c r="BN2" s="50">
        <f>IF(ISERROR(BH2*BL2),"",BH2*BL2)</f>
        <v>6900</v>
      </c>
      <c r="BO2" s="50">
        <f>IF(ISERROR(BI2*BL2),"",BI2*BL2)</f>
        <v>15980</v>
      </c>
      <c r="BP2" s="59">
        <f t="shared" ref="BP2:BP5" si="8">IF(W2="","",W2*X2*Y2/1000000/AD2*BL2)</f>
        <v>4.3645000000000005</v>
      </c>
      <c r="BQ2" s="45"/>
    </row>
    <row r="3" spans="1:69" s="60" customFormat="1" ht="80.099999999999994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71</v>
      </c>
      <c r="G3" s="36" t="s">
        <v>72</v>
      </c>
      <c r="H3" s="36" t="s">
        <v>82</v>
      </c>
      <c r="I3" s="36" t="s">
        <v>82</v>
      </c>
      <c r="J3" s="36" t="s">
        <v>74</v>
      </c>
      <c r="K3" s="37" t="s">
        <v>83</v>
      </c>
      <c r="L3" s="38" t="s">
        <v>84</v>
      </c>
      <c r="M3" s="35" t="s">
        <v>77</v>
      </c>
      <c r="N3" s="35"/>
      <c r="O3" s="39"/>
      <c r="P3" s="40" t="s">
        <v>85</v>
      </c>
      <c r="Q3" s="40" t="s">
        <v>86</v>
      </c>
      <c r="R3" s="35" t="s">
        <v>79</v>
      </c>
      <c r="S3" s="41">
        <v>1.61</v>
      </c>
      <c r="T3" s="42">
        <v>1.61</v>
      </c>
      <c r="U3" s="35" t="s">
        <v>80</v>
      </c>
      <c r="V3" s="35"/>
      <c r="W3" s="43">
        <v>29</v>
      </c>
      <c r="X3" s="44">
        <v>21.5</v>
      </c>
      <c r="Y3" s="44">
        <v>14</v>
      </c>
      <c r="Z3" s="43">
        <v>29</v>
      </c>
      <c r="AA3" s="44">
        <v>21.5</v>
      </c>
      <c r="AB3" s="44">
        <v>14</v>
      </c>
      <c r="AC3" s="45">
        <v>3</v>
      </c>
      <c r="AD3" s="46">
        <v>4</v>
      </c>
      <c r="AE3" s="47">
        <f t="shared" ref="AE3:AE5" si="9">IF(AD3="","",Z3*AA3*AB3/1000000)</f>
        <v>8.7290000000000006E-3</v>
      </c>
      <c r="AF3" s="45">
        <v>63</v>
      </c>
      <c r="AG3" s="48">
        <f t="shared" ref="AG3:AG5" si="10">AF3/AE3*AD3</f>
        <v>28869.286287089013</v>
      </c>
      <c r="AH3" s="49">
        <v>2250</v>
      </c>
      <c r="AI3" s="50">
        <f t="shared" ref="AI3:AI5" si="11">IF(ISERROR(AH3/AG3),"",AH3/AG3)</f>
        <v>7.7937500000000007E-2</v>
      </c>
      <c r="AJ3" s="51" t="s">
        <v>81</v>
      </c>
      <c r="AK3" s="52">
        <f t="shared" si="0"/>
        <v>0.23300000000000001</v>
      </c>
      <c r="AL3" s="50">
        <f t="shared" si="1"/>
        <v>0.37513000000000002</v>
      </c>
      <c r="AM3" s="50">
        <f t="shared" si="2"/>
        <v>2.0630675000000003</v>
      </c>
      <c r="AN3" s="53">
        <v>0</v>
      </c>
      <c r="AO3" s="50">
        <f t="shared" si="3"/>
        <v>0</v>
      </c>
      <c r="AP3" s="54">
        <v>0.05</v>
      </c>
      <c r="AQ3" s="50">
        <f t="shared" ref="AQ3:AQ5" si="12">IF(ISERROR(BH3*AP3),"",BH3*AP3)</f>
        <v>0.17250000000000001</v>
      </c>
      <c r="AR3" s="53">
        <v>0</v>
      </c>
      <c r="AS3" s="50">
        <f t="shared" ref="AS3:AS5" si="13">IF(ISERROR(BH3*AR3),"",BH3*AR3)</f>
        <v>0</v>
      </c>
      <c r="AT3" s="41">
        <v>0</v>
      </c>
      <c r="AU3" s="53">
        <v>0</v>
      </c>
      <c r="AV3" s="50">
        <f t="shared" si="4"/>
        <v>0</v>
      </c>
      <c r="AW3" s="41">
        <v>0</v>
      </c>
      <c r="AX3" s="53">
        <v>0</v>
      </c>
      <c r="AY3" s="50">
        <f t="shared" ref="AY3:AY5" si="14">IF(ISERROR(BH3*AX3),"",BH3*AX3)</f>
        <v>0</v>
      </c>
      <c r="AZ3" s="41">
        <v>0</v>
      </c>
      <c r="BA3" s="53">
        <v>0</v>
      </c>
      <c r="BB3" s="50">
        <f t="shared" ref="BB3:BB5" si="15">IF(ISERROR(BH3*BA3),"",BH3*BA3)</f>
        <v>0</v>
      </c>
      <c r="BC3" s="53">
        <v>0.08</v>
      </c>
      <c r="BD3" s="50">
        <f t="shared" si="5"/>
        <v>0.27600000000000002</v>
      </c>
      <c r="BE3" s="50">
        <f t="shared" ref="BE3:BE5" si="16">IF(ISERROR(AO3+AQ3+AS3+AV3+AY3+BB3+BD3),"",AO3+AQ3+AS3+AV3+AY3+BB3+BD3)</f>
        <v>0.44850000000000001</v>
      </c>
      <c r="BF3" s="50">
        <f t="shared" si="6"/>
        <v>2.5115675000000004</v>
      </c>
      <c r="BG3" s="55">
        <f t="shared" si="7"/>
        <v>0.27200942028985498</v>
      </c>
      <c r="BH3" s="56">
        <v>3.45</v>
      </c>
      <c r="BI3" s="41">
        <v>7.99</v>
      </c>
      <c r="BJ3" s="55">
        <f t="shared" ref="BJ3:BJ5" si="17">IF(ISERROR((BI3-BH3)/BI3),"",(BI3-BH3)/BI3)</f>
        <v>0.56821026282853571</v>
      </c>
      <c r="BK3" s="57"/>
      <c r="BL3" s="58">
        <v>2000</v>
      </c>
      <c r="BM3" s="50">
        <f t="shared" ref="BM3:BM5" si="18">IF(ISERROR(BF3*BL3),"",BF3*BL3)</f>
        <v>5023.1350000000011</v>
      </c>
      <c r="BN3" s="50">
        <f t="shared" ref="BN3:BN5" si="19">IF(ISERROR(BH3*BL3),"",BH3*BL3)</f>
        <v>6900</v>
      </c>
      <c r="BO3" s="50">
        <f t="shared" ref="BO3:BO5" si="20">IF(ISERROR(BI3*BL3),"",BI3*BL3)</f>
        <v>15980</v>
      </c>
      <c r="BP3" s="59">
        <f t="shared" si="8"/>
        <v>4.3645000000000005</v>
      </c>
      <c r="BQ3" s="45"/>
    </row>
    <row r="4" spans="1:69" s="60" customFormat="1" ht="80.099999999999994" customHeight="1" x14ac:dyDescent="0.25">
      <c r="A4" s="34">
        <v>3</v>
      </c>
      <c r="B4" s="35"/>
      <c r="C4" s="35"/>
      <c r="D4" s="35" t="s">
        <v>69</v>
      </c>
      <c r="E4" s="35" t="s">
        <v>70</v>
      </c>
      <c r="F4" s="35" t="s">
        <v>71</v>
      </c>
      <c r="G4" s="36" t="s">
        <v>72</v>
      </c>
      <c r="H4" s="36" t="s">
        <v>87</v>
      </c>
      <c r="I4" s="36" t="s">
        <v>87</v>
      </c>
      <c r="J4" s="36" t="s">
        <v>74</v>
      </c>
      <c r="K4" s="37" t="s">
        <v>83</v>
      </c>
      <c r="L4" s="38" t="s">
        <v>76</v>
      </c>
      <c r="M4" s="35" t="s">
        <v>88</v>
      </c>
      <c r="N4" s="35"/>
      <c r="O4" s="39"/>
      <c r="P4" s="40" t="s">
        <v>89</v>
      </c>
      <c r="Q4" s="40" t="s">
        <v>90</v>
      </c>
      <c r="R4" s="35" t="s">
        <v>79</v>
      </c>
      <c r="S4" s="41">
        <v>1.61</v>
      </c>
      <c r="T4" s="42">
        <v>1.61</v>
      </c>
      <c r="U4" s="35" t="s">
        <v>80</v>
      </c>
      <c r="V4" s="35"/>
      <c r="W4" s="43">
        <v>29</v>
      </c>
      <c r="X4" s="44">
        <v>21.5</v>
      </c>
      <c r="Y4" s="44">
        <v>14</v>
      </c>
      <c r="Z4" s="43">
        <v>29</v>
      </c>
      <c r="AA4" s="44">
        <v>21.5</v>
      </c>
      <c r="AB4" s="44">
        <v>14</v>
      </c>
      <c r="AC4" s="45">
        <v>3</v>
      </c>
      <c r="AD4" s="46">
        <v>4</v>
      </c>
      <c r="AE4" s="47">
        <f t="shared" si="9"/>
        <v>8.7290000000000006E-3</v>
      </c>
      <c r="AF4" s="45">
        <v>63</v>
      </c>
      <c r="AG4" s="48">
        <f t="shared" si="10"/>
        <v>28869.286287089013</v>
      </c>
      <c r="AH4" s="49">
        <v>2250</v>
      </c>
      <c r="AI4" s="50">
        <f t="shared" si="11"/>
        <v>7.7937500000000007E-2</v>
      </c>
      <c r="AJ4" s="51" t="s">
        <v>81</v>
      </c>
      <c r="AK4" s="52">
        <f t="shared" si="0"/>
        <v>0.23300000000000001</v>
      </c>
      <c r="AL4" s="50">
        <f t="shared" si="1"/>
        <v>0.37513000000000002</v>
      </c>
      <c r="AM4" s="50">
        <f t="shared" si="2"/>
        <v>2.0630675000000003</v>
      </c>
      <c r="AN4" s="53">
        <v>0</v>
      </c>
      <c r="AO4" s="50">
        <f t="shared" si="3"/>
        <v>0</v>
      </c>
      <c r="AP4" s="54">
        <v>0.05</v>
      </c>
      <c r="AQ4" s="50">
        <f t="shared" si="12"/>
        <v>0.17250000000000001</v>
      </c>
      <c r="AR4" s="53">
        <v>0</v>
      </c>
      <c r="AS4" s="50">
        <f t="shared" si="13"/>
        <v>0</v>
      </c>
      <c r="AT4" s="41">
        <v>0</v>
      </c>
      <c r="AU4" s="53">
        <v>0</v>
      </c>
      <c r="AV4" s="50">
        <f t="shared" si="4"/>
        <v>0</v>
      </c>
      <c r="AW4" s="41">
        <v>0</v>
      </c>
      <c r="AX4" s="53">
        <v>0</v>
      </c>
      <c r="AY4" s="50">
        <f t="shared" si="14"/>
        <v>0</v>
      </c>
      <c r="AZ4" s="41">
        <v>0</v>
      </c>
      <c r="BA4" s="53">
        <v>0</v>
      </c>
      <c r="BB4" s="50">
        <f t="shared" si="15"/>
        <v>0</v>
      </c>
      <c r="BC4" s="53">
        <v>0.08</v>
      </c>
      <c r="BD4" s="50">
        <f t="shared" si="5"/>
        <v>0.27600000000000002</v>
      </c>
      <c r="BE4" s="50">
        <f t="shared" si="16"/>
        <v>0.44850000000000001</v>
      </c>
      <c r="BF4" s="50">
        <f t="shared" si="6"/>
        <v>2.5115675000000004</v>
      </c>
      <c r="BG4" s="55">
        <f t="shared" si="7"/>
        <v>0.27200942028985498</v>
      </c>
      <c r="BH4" s="56">
        <v>3.45</v>
      </c>
      <c r="BI4" s="41">
        <v>7.99</v>
      </c>
      <c r="BJ4" s="55">
        <f t="shared" si="17"/>
        <v>0.56821026282853571</v>
      </c>
      <c r="BK4" s="57"/>
      <c r="BL4" s="58">
        <v>2000</v>
      </c>
      <c r="BM4" s="50">
        <f t="shared" si="18"/>
        <v>5023.1350000000011</v>
      </c>
      <c r="BN4" s="50">
        <f t="shared" si="19"/>
        <v>6900</v>
      </c>
      <c r="BO4" s="50">
        <f t="shared" si="20"/>
        <v>15980</v>
      </c>
      <c r="BP4" s="59">
        <f t="shared" si="8"/>
        <v>4.3645000000000005</v>
      </c>
      <c r="BQ4" s="45"/>
    </row>
    <row r="5" spans="1:69" s="60" customFormat="1" ht="80.099999999999994" customHeight="1" x14ac:dyDescent="0.25">
      <c r="A5" s="34">
        <v>4</v>
      </c>
      <c r="B5" s="35"/>
      <c r="C5" s="35"/>
      <c r="D5" s="35" t="s">
        <v>69</v>
      </c>
      <c r="E5" s="35" t="s">
        <v>70</v>
      </c>
      <c r="F5" s="35" t="s">
        <v>71</v>
      </c>
      <c r="G5" s="36" t="s">
        <v>72</v>
      </c>
      <c r="H5" s="36" t="s">
        <v>91</v>
      </c>
      <c r="I5" s="36" t="s">
        <v>91</v>
      </c>
      <c r="J5" s="36" t="s">
        <v>74</v>
      </c>
      <c r="K5" s="37" t="s">
        <v>83</v>
      </c>
      <c r="L5" s="38" t="s">
        <v>84</v>
      </c>
      <c r="M5" s="35" t="s">
        <v>88</v>
      </c>
      <c r="N5" s="35"/>
      <c r="O5" s="39"/>
      <c r="P5" s="40" t="s">
        <v>92</v>
      </c>
      <c r="Q5" s="40" t="s">
        <v>93</v>
      </c>
      <c r="R5" s="35" t="s">
        <v>79</v>
      </c>
      <c r="S5" s="41">
        <v>1.61</v>
      </c>
      <c r="T5" s="42">
        <v>1.61</v>
      </c>
      <c r="U5" s="35" t="s">
        <v>80</v>
      </c>
      <c r="V5" s="35"/>
      <c r="W5" s="43">
        <v>29</v>
      </c>
      <c r="X5" s="44">
        <v>21.5</v>
      </c>
      <c r="Y5" s="44">
        <v>14</v>
      </c>
      <c r="Z5" s="43">
        <v>29</v>
      </c>
      <c r="AA5" s="44">
        <v>21.5</v>
      </c>
      <c r="AB5" s="44">
        <v>14</v>
      </c>
      <c r="AC5" s="45">
        <v>3</v>
      </c>
      <c r="AD5" s="46">
        <v>4</v>
      </c>
      <c r="AE5" s="47">
        <f t="shared" si="9"/>
        <v>8.7290000000000006E-3</v>
      </c>
      <c r="AF5" s="45">
        <v>63</v>
      </c>
      <c r="AG5" s="48">
        <f t="shared" si="10"/>
        <v>28869.286287089013</v>
      </c>
      <c r="AH5" s="49">
        <v>2250</v>
      </c>
      <c r="AI5" s="50">
        <f t="shared" si="11"/>
        <v>7.7937500000000007E-2</v>
      </c>
      <c r="AJ5" s="51" t="s">
        <v>81</v>
      </c>
      <c r="AK5" s="52">
        <f t="shared" si="0"/>
        <v>0.23300000000000001</v>
      </c>
      <c r="AL5" s="50">
        <f t="shared" si="1"/>
        <v>0.37513000000000002</v>
      </c>
      <c r="AM5" s="50">
        <f t="shared" si="2"/>
        <v>2.0630675000000003</v>
      </c>
      <c r="AN5" s="53">
        <v>0</v>
      </c>
      <c r="AO5" s="50">
        <f t="shared" si="3"/>
        <v>0</v>
      </c>
      <c r="AP5" s="54">
        <v>0.05</v>
      </c>
      <c r="AQ5" s="50">
        <f t="shared" si="12"/>
        <v>0.17250000000000001</v>
      </c>
      <c r="AR5" s="53">
        <v>0</v>
      </c>
      <c r="AS5" s="50">
        <f t="shared" si="13"/>
        <v>0</v>
      </c>
      <c r="AT5" s="41">
        <v>0</v>
      </c>
      <c r="AU5" s="53">
        <v>0</v>
      </c>
      <c r="AV5" s="50">
        <f t="shared" si="4"/>
        <v>0</v>
      </c>
      <c r="AW5" s="41">
        <v>0</v>
      </c>
      <c r="AX5" s="53">
        <v>0</v>
      </c>
      <c r="AY5" s="50">
        <f t="shared" si="14"/>
        <v>0</v>
      </c>
      <c r="AZ5" s="41">
        <v>0</v>
      </c>
      <c r="BA5" s="53">
        <v>0</v>
      </c>
      <c r="BB5" s="50">
        <f t="shared" si="15"/>
        <v>0</v>
      </c>
      <c r="BC5" s="53">
        <v>0.08</v>
      </c>
      <c r="BD5" s="50">
        <f t="shared" si="5"/>
        <v>0.27600000000000002</v>
      </c>
      <c r="BE5" s="50">
        <f t="shared" si="16"/>
        <v>0.44850000000000001</v>
      </c>
      <c r="BF5" s="50">
        <f t="shared" si="6"/>
        <v>2.5115675000000004</v>
      </c>
      <c r="BG5" s="55">
        <f t="shared" si="7"/>
        <v>0.27200942028985498</v>
      </c>
      <c r="BH5" s="56">
        <v>3.45</v>
      </c>
      <c r="BI5" s="41">
        <v>7.99</v>
      </c>
      <c r="BJ5" s="55">
        <f t="shared" si="17"/>
        <v>0.56821026282853571</v>
      </c>
      <c r="BK5" s="57"/>
      <c r="BL5" s="58">
        <v>2000</v>
      </c>
      <c r="BM5" s="50">
        <f t="shared" si="18"/>
        <v>5023.1350000000011</v>
      </c>
      <c r="BN5" s="50">
        <f t="shared" si="19"/>
        <v>6900</v>
      </c>
      <c r="BO5" s="50">
        <f t="shared" si="20"/>
        <v>15980</v>
      </c>
      <c r="BP5" s="59">
        <f t="shared" si="8"/>
        <v>4.3645000000000005</v>
      </c>
      <c r="BQ5" s="45"/>
    </row>
  </sheetData>
  <sheetProtection insertRows="0" deleteRows="0" sort="0"/>
  <protectedRanges>
    <protectedRange sqref="BH6:BH245 BP2:BP5 AI2:AI5 BJ2:BJ5 AT2:AV245 A6:J245 L6:N245 A2:F5 M2:N5 P6:AO245 AE2:AG5 AL2:AO5 BC2:BG245 Q2:V5" name="Range1"/>
    <protectedRange sqref="AC2:AC5" name="Range1_2"/>
    <protectedRange sqref="AH2:AH5" name="Range1_3"/>
    <protectedRange sqref="BI2:BI5" name="Range1_5"/>
    <protectedRange sqref="BL2:BL5" name="Range1_6"/>
    <protectedRange sqref="AP2:AS207" name="Range1_1"/>
    <protectedRange sqref="AW2:BB207" name="Range1_7"/>
    <protectedRange sqref="K2:K248" name="Range1_1_1"/>
    <protectedRange sqref="O2:O243" name="Range1_8"/>
    <protectedRange sqref="BK2:BK243" name="Range1_9"/>
    <protectedRange sqref="G2:G5" name="Range1_1_2"/>
    <protectedRange sqref="H2:H5" name="Range1_1_4"/>
    <protectedRange sqref="I2:I5" name="Range1_1_5"/>
    <protectedRange sqref="J2:J5" name="Range1_1_1_1"/>
    <protectedRange sqref="W2:AB5" name="Range1_2_2_1"/>
  </protectedRanges>
  <phoneticPr fontId="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U2:U5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2026-05-12T09:06:11Z</dcterms:created>
  <dcterms:modified xsi:type="dcterms:W3CDTF">2026-05-12T09:12:54Z</dcterms:modified>
</cp:coreProperties>
</file>