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2" i="1"/>
  <c r="AJ2" i="1" s="1"/>
  <c r="BC2" i="1" s="1"/>
  <c r="BI2" i="1" l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<sst xmlns="http://schemas.openxmlformats.org/spreadsheetml/2006/main" count="74" uniqueCount="74">
  <si>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</si>
  <si>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</si>
  <si>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</si>
  <si>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</si>
  <si>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</si>
  <si>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</si>
  <si>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</si>
  <si>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</si>
  <si>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</si>
  <si>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</si>
  <si>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</si>
  <si>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</si>
  <si>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</si>
  <si>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</si>
  <si>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</si>
  <si>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</si>
  <si>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</si>
  <si>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</si>
  <si>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</si>
  <si>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</si>
  <si>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</si>
  <si>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</si>
  <si>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</si>
  <si>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</si>
  <si>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</si>
  <si>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</si>
  <si>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</si>
  <si>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</si>
  <si>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</si>
  <si>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</si>
  <si>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</si>
  <si>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</si>
  <si>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</si>
  <si>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</si>
  <si>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</si>
  <si>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</si>
  <si>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</si>
  <si>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</si>
  <si>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</si>
  <si>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</si>
  <si>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</si>
  <si>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</si>
  <si>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</si>
  <si>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</si>
  <si>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</si>
  <si>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</si>
  <si>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</si>
  <si>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</si>
  <si>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</si>
  <si>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</si>
  <si>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</si>
  <si>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</si>
  <si>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</si>
  <si>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</si>
  <si>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</si>
  <si>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</si>
  <si>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</si>
  <si>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</si>
  <si>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</si>
  <si>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</si>
  <si>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</si>
  <si>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</si>
  <si>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</si>
  <si>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350gsm Printed Glimmersoft Plush Juvi THW</t>
  </si>
  <si>
    <r>
      <rPr>
        <sz val="11"/>
        <color rgb="FFFF0000"/>
        <rFont val="Calibri"/>
        <family val="2"/>
      </rPr>
      <t>350gsm</t>
    </r>
    <r>
      <rPr>
        <sz val="11"/>
        <rFont val="Calibri"/>
        <family val="2"/>
      </rPr>
      <t xml:space="preserve"> Printed Glimmersoft Plush 1" folded edges; Packaging: wood hanger with insert, vacuum compressed 12pcs per ctn</t>
    </r>
  </si>
  <si>
    <r>
      <t xml:space="preserve">100% polyester 350gsm Printed Glimmersoft Plush knitted </t>
    </r>
    <r>
      <rPr>
        <sz val="11"/>
        <color rgb="FFFF0000"/>
        <rFont val="Calibri"/>
        <family val="2"/>
      </rPr>
      <t>Juvi THW</t>
    </r>
  </si>
  <si>
    <t>Juvi 1 Throw 50"W x 70" L</t>
  </si>
  <si>
    <t>multi</t>
  </si>
  <si>
    <t>Piece</t>
  </si>
  <si>
    <t>6301.40.0020</t>
  </si>
  <si>
    <t>TESSA</t>
  </si>
  <si>
    <t>100% Polyester 350gsm Printed Glimmersoft Plush knitted Juvi Throw</t>
    <phoneticPr fontId="10" type="noConversion"/>
  </si>
  <si>
    <t>RS50-9006</t>
    <phoneticPr fontId="2" type="noConversion"/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</si>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</sst>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0000FF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180" fontId="8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4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9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9" fillId="8" borderId="1" xfId="6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180" fontId="6" fillId="5" borderId="1" xfId="3" quotePrefix="1" applyFont="1" applyFill="1" applyBorder="1" applyAlignment="1">
      <alignment horizontal="left" wrapText="1"/>
    </xf>
  </cellXfs>
  <cellStyles count="7">
    <cellStyle name="Currency 2" xfId="5"/>
    <cellStyle name="Normal 2" xfId="1"/>
    <cellStyle name="Normal 2 18 2" xfId="2"/>
    <cellStyle name="Percent 2" xfId="6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Oct26%20Juvi%20350gsm%20GS%20Plush%20THW%20commit%2010tsrif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4.30.26"/>
      <sheetName val="HZ 400gsm 8.22.2025"/>
      <sheetName val="RS proj Oct-Nov26"/>
      <sheetName val="images"/>
      <sheetName val="ValueSelection"/>
      <sheetName val="Data"/>
    </sheetNames>
    <sheetDataSet>
      <sheetData sheetId="0"/>
      <sheetData sheetId="1"/>
      <sheetData sheetId="2">
        <row r="71">
          <cell r="B71">
            <v>3.45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topLeftCell="F1" workbookViewId="0">
      <selection activeCell="L8" sqref="L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2.85546875" style="2" customWidth="1"/>
    <col min="8" max="8" width="17.7109375" style="2" customWidth="1"/>
    <col min="9" max="9" width="16.7109375" style="2" customWidth="1"/>
    <col min="10" max="10" width="31.5703125" style="2" customWidth="1"/>
    <col min="11" max="11" width="17.7109375" style="3" customWidth="1"/>
    <col min="12" max="12" width="13.140625" style="2" customWidth="1"/>
    <col min="13" max="14" width="6.140625" style="2" customWidth="1"/>
    <col min="15" max="15" width="11.28515625" style="2" customWidth="1"/>
    <col min="16" max="16" width="14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61.5" customHeight="1" x14ac:dyDescent="0.25">
      <c r="A2" s="39">
        <v>4</v>
      </c>
      <c r="B2" s="40"/>
      <c r="C2" s="40"/>
      <c r="D2" s="40"/>
      <c r="E2" s="40"/>
      <c r="F2" s="40" t="s">
        <v>62</v>
      </c>
      <c r="G2" s="61" t="s">
        <v>70</v>
      </c>
      <c r="H2" s="41" t="s">
        <v>71</v>
      </c>
      <c r="I2" s="41" t="s">
        <v>63</v>
      </c>
      <c r="J2" s="41" t="s">
        <v>64</v>
      </c>
      <c r="K2" s="42" t="s">
        <v>65</v>
      </c>
      <c r="L2" s="41" t="s">
        <v>66</v>
      </c>
      <c r="M2" s="41" t="s">
        <v>67</v>
      </c>
      <c r="N2" s="40"/>
      <c r="O2" s="62" t="s">
        <v>72</v>
      </c>
      <c r="P2" s="43"/>
      <c r="Q2" s="40" t="s">
        <v>68</v>
      </c>
      <c r="R2" s="44"/>
      <c r="S2" s="45">
        <v>7.7</v>
      </c>
      <c r="T2" s="46">
        <f t="shared" ref="T2" si="0">IF(ISERROR(R2/S2),"",R2/S2)</f>
        <v>0</v>
      </c>
      <c r="U2" s="47">
        <f>'[1]HZ CCD 4.30.26'!B71</f>
        <v>3.45</v>
      </c>
      <c r="V2" s="48">
        <v>3.25</v>
      </c>
      <c r="W2" s="40" t="s">
        <v>73</v>
      </c>
      <c r="X2" s="49">
        <v>43</v>
      </c>
      <c r="Y2" s="49">
        <v>38</v>
      </c>
      <c r="Z2" s="49">
        <v>66</v>
      </c>
      <c r="AA2" s="45">
        <v>4</v>
      </c>
      <c r="AB2" s="50">
        <v>16</v>
      </c>
      <c r="AC2" s="51">
        <f>IF(X2="","",X2*Y2*Z2/1000000)</f>
        <v>0.107844</v>
      </c>
      <c r="AD2" s="52">
        <f t="shared" ref="AD2" si="1">IF(AB2="","",65/AC2*AB2)</f>
        <v>9643.5592151626424</v>
      </c>
      <c r="AE2" s="53">
        <v>2250</v>
      </c>
      <c r="AF2" s="54">
        <f t="shared" ref="AF2" si="2">IF(ISERROR(AE2/AD2),"",AE2/AD2)</f>
        <v>0.23331634615384614</v>
      </c>
      <c r="AG2" s="41" t="s">
        <v>69</v>
      </c>
      <c r="AH2" s="55">
        <f t="shared" ref="AH2" si="3">8.5%+10%</f>
        <v>0.185</v>
      </c>
      <c r="AI2" s="54">
        <f t="shared" ref="AI2" si="4">IF(ISERROR(U2*AH2),"",U2*AH2)</f>
        <v>0.63824999999999998</v>
      </c>
      <c r="AJ2" s="54">
        <f t="shared" ref="AJ2" si="5">IF(ISERROR(U2+AF2+AI2),"",U2+AF2+AI2)</f>
        <v>4.3215663461538467</v>
      </c>
      <c r="AK2" s="55">
        <v>0.01</v>
      </c>
      <c r="AL2" s="54">
        <f t="shared" ref="AL2" si="6">IF(ISERROR(BE2*AK2),"",BE2*AK2)</f>
        <v>4.9400000000000006E-2</v>
      </c>
      <c r="AM2" s="56">
        <v>0</v>
      </c>
      <c r="AN2" s="54">
        <f t="shared" ref="AN2" si="7">IF(ISERROR(BE2*AM2),"",BE2*AM2)</f>
        <v>0</v>
      </c>
      <c r="AO2" s="56">
        <v>0</v>
      </c>
      <c r="AP2" s="54">
        <f t="shared" ref="AP2" si="8">IF(ISERROR(BE2*AO2),"",BE2*AO2)</f>
        <v>0</v>
      </c>
      <c r="AQ2" s="56">
        <v>0</v>
      </c>
      <c r="AR2" s="54">
        <f t="shared" ref="AR2" si="9">IF(ISERROR(BE2*AQ2),"",BE2*AQ2)</f>
        <v>0</v>
      </c>
      <c r="AS2" s="40">
        <v>0</v>
      </c>
      <c r="AT2" s="56">
        <v>0</v>
      </c>
      <c r="AU2" s="54">
        <f t="shared" ref="AU2" si="10">IF(ISERROR(BE2*AT2),"",BE2*AT2)</f>
        <v>0</v>
      </c>
      <c r="AV2" s="54">
        <v>0</v>
      </c>
      <c r="AW2" s="56">
        <v>0</v>
      </c>
      <c r="AX2" s="54">
        <f t="shared" ref="AX2" si="11">IF(ISERROR(BE2*AW2),"",BE2*AW2)</f>
        <v>0</v>
      </c>
      <c r="AY2" s="54">
        <v>0</v>
      </c>
      <c r="AZ2" s="56">
        <v>0</v>
      </c>
      <c r="BA2" s="54">
        <f t="shared" ref="BA2" si="12">IF(ISERROR(BE2*AZ2),"",BE2*AZ2)</f>
        <v>0</v>
      </c>
      <c r="BB2" s="54">
        <f t="shared" ref="BB2" si="13">IF(ISERROR(AL2+AN2+AP2+AU2),"",AL2+AN2+AP2+AU2)</f>
        <v>4.9400000000000006E-2</v>
      </c>
      <c r="BC2" s="54">
        <f t="shared" ref="BC2" si="14">IF(ISERROR(AJ2+BB2),"",AJ2+BB2)</f>
        <v>4.370966346153847</v>
      </c>
      <c r="BD2" s="57">
        <f t="shared" ref="BD2" si="15">IF(ISERROR((BE2-BC2)/BE2),"",(BE2-BC2)/BE2)</f>
        <v>0.11518899875428204</v>
      </c>
      <c r="BE2" s="58">
        <v>4.9400000000000004</v>
      </c>
      <c r="BF2" s="11">
        <v>9.99</v>
      </c>
      <c r="BG2" s="59">
        <f t="shared" ref="BG2" si="16">IF(ISERROR((BF2-BE2)/BF2),"",(BF2-BE2)/BF2)</f>
        <v>0.50550550550550544</v>
      </c>
      <c r="BH2" s="60">
        <v>1996</v>
      </c>
      <c r="BI2" s="54">
        <f t="shared" ref="BI2" si="17">IF(ISERROR(BC2*BH2),"",BC2*BH2)</f>
        <v>8724.4488269230787</v>
      </c>
      <c r="BJ2" s="54">
        <f t="shared" ref="BJ2" si="18">IF(ISERROR(BE2*BH2),"",BE2*BH2)</f>
        <v>9860.2400000000016</v>
      </c>
    </row>
  </sheetData>
  <sheetProtection insertRows="0" deleteRows="0" sort="0"/>
  <protectedRanges>
    <protectedRange sqref="A2:J240 L2:N2 AQ1:AR1 AV1 AY1 L3:BA240 P2:BD2 BF2:BH2" name="Range1"/>
    <protectedRange sqref="K2:K245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Q2</xm:sqref>
        </x14:dataValidation>
        <x14:dataValidation type="list" allowBlank="1" showInputMessage="1" showErrorMessage="1">
          <x14:formula1>
            <xm:f>[1]Data!#REF!</xm:f>
          </x14:formula1>
          <xm:sqref>W2</xm:sqref>
        </x14:dataValidation>
        <x14:dataValidation type="list" allowBlank="1" showInputMessage="1" showErrorMessage="1">
          <x14:formula1>
            <xm:f>[1]ValueSelection!#REF!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2026-05-14T00:37:52Z</dcterms:created>
  <dcterms:modified xsi:type="dcterms:W3CDTF">2026-05-14T00:38:30Z</dcterms:modified>
</cp:coreProperties>
</file>