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81151BC3-8A6F-493C-B036-0CE5B54C3BB7}" xr6:coauthVersionLast="47" xr6:coauthVersionMax="47" xr10:uidLastSave="{00000000-0000-0000-0000-000000000000}"/>
  <bookViews>
    <workbookView xWindow="-110" yWindow="-110" windowWidth="19420" windowHeight="11500" xr2:uid="{E32EF2F4-B03C-4C78-A9D8-DE959CF083B8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BB3" i="1" s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4" i="1"/>
  <c r="AJ3" i="1"/>
  <c r="BC3" i="1" s="1"/>
  <c r="AJ4" i="1"/>
  <c r="BC4" i="1" s="1"/>
  <c r="AI3" i="1"/>
  <c r="BI4" i="1"/>
  <c r="BD4" i="1"/>
  <c r="AI2" i="1"/>
  <c r="AJ2" i="1" s="1"/>
  <c r="BC2" i="1" s="1"/>
  <c r="BI2" i="1" l="1"/>
  <c r="BD2" i="1"/>
  <c r="BD3" i="1"/>
  <c r="B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9074ED9-0E04-48F8-8522-A92BD3D92BBE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3D27625-8D32-4CB6-8A8F-29583C6095F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83B692B-1C63-4A5A-8F62-C26616300271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2784B6C-7173-419C-8DEF-8790C07857F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B64CB17-C860-4138-8348-1CEB2D2B9E0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6096C01-8BE6-4160-9A8A-0B5A70C9105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CCF23FD1-95E5-475E-ACEA-DDDCC5D9842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0FEDC787-D864-4F4B-ABC1-AA3F0F4CA24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8741CE9C-ECB2-4729-91CE-62A8E0FF329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9923A6DB-A8E1-4CA9-95B7-B87712D039DE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A07D659C-3E30-4F05-B2D7-7D324DB5BEC4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1AA54A54-CD11-419B-8CE6-95AF9E14F763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4049BFF5-B4C8-48EF-8246-FEFA643C0519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FAC8DEFB-373D-4226-9972-335280C1B98C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F61880DF-1605-4C03-AF1F-1D9EB8B53B34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8FEB082D-EDF5-4729-9FF7-975E4E182C94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FF50B47D-07B9-49BC-8727-34183367B02F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2E89E165-3929-41FA-9170-30D8BC756EB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705A6B6D-A2D1-44D4-867F-0B0EB52BC8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63AE84B0-1673-4C30-91A7-7DFD8ABFBDD0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<sst xmlns="http://schemas.openxmlformats.org/spreadsheetml/2006/main" count="98" uniqueCount="77">
  <si>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</si>
  <si>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</si>
  <si>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</si>
  <si>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</si>
  <si>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</si>
  <si>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</si>
  <si>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</si>
  <si>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</si>
  <si>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</si>
  <si>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</si>
  <si>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</si>
  <si>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</si>
  <si>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</si>
  <si>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</si>
  <si>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</si>
  <si>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</si>
  <si>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</si>
  <si>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</si>
  <si>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</si>
  <si>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</si>
  <si>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</si>
  <si>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</si>
  <si>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</si>
  <si>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</si>
  <si>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</si>
  <si>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</si>
  <si>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</si>
  <si>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</si>
  <si>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</si>
  <si>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</si>
  <si>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</si>
  <si>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</si>
  <si>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</si>
  <si>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</si>
  <si>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</si>
  <si>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</si>
  <si>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</si>
  <si>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</si>
  <si>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</si>
  <si>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</si>
  <si>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</si>
  <si>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</si>
  <si>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</si>
  <si>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</si>
  <si>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</si>
  <si>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</si>
  <si>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</si>
  <si>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</si>
  <si>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</si>
  <si>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</si>
  <si>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</si>
  <si>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</si>
  <si>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</si>
  <si>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</si>
  <si>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</si>
  <si>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</si>
  <si>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</si>
  <si>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</si>
  <si>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</si>
  <si>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</si>
  <si>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</si>
  <si>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</si>
  <si>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</si>
  <si>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TW GS PLAID NAVY/GRN 400</t>
  </si>
  <si>
    <t>100% polyester 400gsm Printed Glimmersoft Plush knitted Blanket</t>
  </si>
  <si>
    <t>400gsm Printed Plush Blanket</t>
    <phoneticPr fontId="8" type="noConversion"/>
  </si>
  <si>
    <t>400gsm Printed Glimmersoft Plush 1" folded edges; Packaging: wood hanger with insert, vacuum compressed 8pcs per ctn</t>
  </si>
  <si>
    <t>Twin 1 blanket 60"W x 90" L</t>
  </si>
  <si>
    <t>multi</t>
  </si>
  <si>
    <t>RS51-8963</t>
    <phoneticPr fontId="2" type="noConversion"/>
  </si>
  <si>
    <t>Piece</t>
  </si>
  <si>
    <t>Normal</t>
  </si>
  <si>
    <t>6301.40.0020</t>
  </si>
  <si>
    <t>TW GS STRIPE DRK GREEN 400</t>
  </si>
  <si>
    <t>RS51-8964</t>
  </si>
  <si>
    <t>TW GS PLAID RED 400</t>
  </si>
  <si>
    <t>RS51-8965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</si>
</sst>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9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6" fillId="5" borderId="1" xfId="3" quotePrefix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10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1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</cellXfs>
  <cellStyles count="6">
    <cellStyle name="Currency 2" xfId="4" xr:uid="{B5FA7B9B-9ECB-42AB-877B-CD7B176D8461}"/>
    <cellStyle name="Normal 2" xfId="1" xr:uid="{36B2E679-6DC6-42CB-9A59-B7FAA9E76F65}"/>
    <cellStyle name="Normal 2 18 2" xfId="2" xr:uid="{C983AC29-8B20-41E3-BA40-770634455E20}"/>
    <cellStyle name="Percent 2" xfId="5" xr:uid="{4FE019BB-6E88-48ED-9A62-42E4A58F16D1}"/>
    <cellStyle name="常规" xfId="0" builtinId="0"/>
    <cellStyle name="常规 2" xfId="3" xr:uid="{564CB8D2-F1FF-40AC-844B-78043D72D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Nov26%20400gsm%20GS%20Plush%20Blk%20commit%2010tsriff.xlsx" TargetMode="External"/><Relationship Id="rId2" Type="http://schemas.openxmlformats.org/officeDocument/2006/relationships/externalLinkPath" Target="file:///C:\Users\liujie\Downloads\RS%20Nov26%20400gsm%20GS%20Plush%20Blk%20commit%2010tsriff.xlsx" TargetMode="External"/><Relationship Id="rId1" Type="http://schemas.openxmlformats.org/officeDocument/2006/relationships/externalLinkPath" Target="/Users/liujie/Downloads/RS%20Nov26%20400gsm%20GS%20Plush%20Blk%20commit%2010tsrif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HZ 400gsm 8.22.2025"/>
      <sheetName val="RS proj. Noc26"/>
      <sheetName val="ValueSelection"/>
      <sheetName val="Data"/>
    </sheetNames>
    <sheetDataSet>
      <sheetData sheetId="0"/>
      <sheetData sheetId="1"/>
      <sheetData sheetId="2">
        <row r="70">
          <cell r="C70">
            <v>4.99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61A6-669C-4712-80F1-50C302BA1762}">
  <dimension ref="A1:BJ4"/>
  <sheetViews>
    <sheetView tabSelected="1" topLeftCell="E1" workbookViewId="0">
      <selection activeCell="G4" sqref="G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12.81640625" style="2" customWidth="1"/>
    <col min="8" max="8" width="17.7265625" style="2" customWidth="1"/>
    <col min="9" max="9" width="13" style="2" customWidth="1"/>
    <col min="10" max="10" width="31.54296875" style="2" customWidth="1"/>
    <col min="11" max="11" width="17.7265625" style="3" customWidth="1"/>
    <col min="12" max="12" width="13.1796875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2.25" customHeight="1" x14ac:dyDescent="0.3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1" t="s">
        <v>66</v>
      </c>
      <c r="K2" s="43" t="s">
        <v>64</v>
      </c>
      <c r="L2" s="42" t="s">
        <v>67</v>
      </c>
      <c r="M2" s="42" t="s">
        <v>68</v>
      </c>
      <c r="N2" s="41"/>
      <c r="O2" s="44" t="s">
        <v>69</v>
      </c>
      <c r="P2" s="41"/>
      <c r="Q2" s="41" t="s">
        <v>70</v>
      </c>
      <c r="R2" s="45"/>
      <c r="S2" s="46">
        <v>7.7</v>
      </c>
      <c r="T2" s="47">
        <f>IF(ISERROR(R2/S2),"",R2/S2)</f>
        <v>0</v>
      </c>
      <c r="U2" s="48">
        <f>'[1]HZ 400gsm 8.22.2025'!C70</f>
        <v>4.99</v>
      </c>
      <c r="V2" s="49">
        <v>4.99</v>
      </c>
      <c r="W2" s="41" t="s">
        <v>71</v>
      </c>
      <c r="X2" s="50">
        <v>57</v>
      </c>
      <c r="Y2" s="50">
        <v>41</v>
      </c>
      <c r="Z2" s="50">
        <v>38</v>
      </c>
      <c r="AA2" s="46">
        <v>4</v>
      </c>
      <c r="AB2" s="51">
        <v>8</v>
      </c>
      <c r="AC2" s="52">
        <f>IF(X2="","",X2*Y2*Z2/1000000)</f>
        <v>8.8805999999999996E-2</v>
      </c>
      <c r="AD2" s="53">
        <f>IF(AB2="","",65/AC2*AB2)</f>
        <v>5855.4602166520281</v>
      </c>
      <c r="AE2" s="54">
        <v>2250</v>
      </c>
      <c r="AF2" s="55">
        <f>IF(ISERROR(AE2/AD2),"",AE2/AD2)</f>
        <v>0.38425673076923078</v>
      </c>
      <c r="AG2" s="41" t="s">
        <v>72</v>
      </c>
      <c r="AH2" s="56">
        <f>8.5%+10%</f>
        <v>0.185</v>
      </c>
      <c r="AI2" s="55">
        <f>IF(ISERROR(U2*AH2),"",U2*AH2)</f>
        <v>0.92315000000000003</v>
      </c>
      <c r="AJ2" s="55">
        <f t="shared" ref="AJ2:AJ4" si="0">IF(ISERROR(U2+AF2+AI2),"",U2+AF2+AI2)</f>
        <v>6.2974067307692305</v>
      </c>
      <c r="AK2" s="56">
        <v>0.01</v>
      </c>
      <c r="AL2" s="55">
        <f t="shared" ref="AL2:AL4" si="1">IF(ISERROR(BE2*AK2),"",BE2*AK2)</f>
        <v>8.0199999999999994E-2</v>
      </c>
      <c r="AM2" s="57">
        <v>0</v>
      </c>
      <c r="AN2" s="55">
        <f t="shared" ref="AN2:AN4" si="2">IF(ISERROR(BE2*AM2),"",BE2*AM2)</f>
        <v>0</v>
      </c>
      <c r="AO2" s="57">
        <v>0</v>
      </c>
      <c r="AP2" s="55">
        <f t="shared" ref="AP2:AP4" si="3">IF(ISERROR(BE2*AO2),"",BE2*AO2)</f>
        <v>0</v>
      </c>
      <c r="AQ2" s="57">
        <v>0</v>
      </c>
      <c r="AR2" s="55">
        <f>IF(ISERROR(BE2*AQ2),"",BE2*AQ2)</f>
        <v>0</v>
      </c>
      <c r="AS2" s="41">
        <v>0</v>
      </c>
      <c r="AT2" s="57">
        <v>0</v>
      </c>
      <c r="AU2" s="55">
        <f t="shared" ref="AU2:AU4" si="4">IF(ISERROR(BE2*AT2),"",BE2*AT2)</f>
        <v>0</v>
      </c>
      <c r="AV2" s="55">
        <v>0</v>
      </c>
      <c r="AW2" s="57">
        <v>0</v>
      </c>
      <c r="AX2" s="55">
        <f>IF(ISERROR(BE2*AW2),"",BE2*AW2)</f>
        <v>0</v>
      </c>
      <c r="AY2" s="55">
        <v>0</v>
      </c>
      <c r="AZ2" s="57">
        <v>0</v>
      </c>
      <c r="BA2" s="55">
        <f>IF(ISERROR(BE2*AZ2),"",BE2*AZ2)</f>
        <v>0</v>
      </c>
      <c r="BB2" s="55">
        <f t="shared" ref="BB2:BB4" si="5">IF(ISERROR(AL2+AN2+AP2+AU2),"",AL2+AN2+AP2+AU2)</f>
        <v>8.0199999999999994E-2</v>
      </c>
      <c r="BC2" s="55">
        <f t="shared" ref="BC2:BC4" si="6">IF(ISERROR(AJ2+BB2),"",AJ2+BB2)</f>
        <v>6.3776067307692301</v>
      </c>
      <c r="BD2" s="58">
        <f t="shared" ref="BD2:BD4" si="7">IF(ISERROR((BE2-BC2)/BE2),"",(BE2-BC2)/BE2)</f>
        <v>0.20478719067715331</v>
      </c>
      <c r="BE2" s="59">
        <v>8.02</v>
      </c>
      <c r="BF2" s="12">
        <v>16.989999999999998</v>
      </c>
      <c r="BG2" s="60">
        <f>IF(ISERROR((BF2-BE2)/BF2),"",(BF2-BE2)/BF2)</f>
        <v>0.52795762213066511</v>
      </c>
      <c r="BH2" s="11">
        <v>1920</v>
      </c>
      <c r="BI2" s="55">
        <f>IF(ISERROR(BC2*BH2),"",BC2*BH2)</f>
        <v>12245.004923076922</v>
      </c>
      <c r="BJ2" s="55">
        <f>IF(ISERROR(BE2*BH2),"",BE2*BH2)</f>
        <v>15398.4</v>
      </c>
    </row>
    <row r="3" spans="1:62" ht="62.25" customHeight="1" x14ac:dyDescent="0.35">
      <c r="A3" s="40">
        <v>2</v>
      </c>
      <c r="B3" s="41"/>
      <c r="C3" s="41"/>
      <c r="D3" s="41"/>
      <c r="E3" s="41"/>
      <c r="F3" s="41" t="s">
        <v>62</v>
      </c>
      <c r="G3" s="41" t="s">
        <v>73</v>
      </c>
      <c r="H3" s="42" t="s">
        <v>64</v>
      </c>
      <c r="I3" s="42" t="s">
        <v>65</v>
      </c>
      <c r="J3" s="41" t="s">
        <v>66</v>
      </c>
      <c r="K3" s="43" t="s">
        <v>64</v>
      </c>
      <c r="L3" s="42" t="s">
        <v>67</v>
      </c>
      <c r="M3" s="42" t="s">
        <v>68</v>
      </c>
      <c r="N3" s="41"/>
      <c r="O3" s="44" t="s">
        <v>74</v>
      </c>
      <c r="P3" s="41"/>
      <c r="Q3" s="41" t="s">
        <v>70</v>
      </c>
      <c r="R3" s="45"/>
      <c r="S3" s="46">
        <v>7.7</v>
      </c>
      <c r="T3" s="47">
        <f t="shared" ref="T3:T4" si="8">IF(ISERROR(R3/S3),"",R3/S3)</f>
        <v>0</v>
      </c>
      <c r="U3" s="48">
        <f>'[1]HZ 400gsm 8.22.2025'!C70</f>
        <v>4.99</v>
      </c>
      <c r="V3" s="49">
        <v>4.99</v>
      </c>
      <c r="W3" s="41" t="s">
        <v>71</v>
      </c>
      <c r="X3" s="50">
        <v>57</v>
      </c>
      <c r="Y3" s="50">
        <v>41</v>
      </c>
      <c r="Z3" s="50">
        <v>38</v>
      </c>
      <c r="AA3" s="46">
        <v>4</v>
      </c>
      <c r="AB3" s="11">
        <v>8</v>
      </c>
      <c r="AC3" s="52">
        <f t="shared" ref="AC3:AC4" si="9">IF(X3="","",X3*Y3*Z3/1000000)</f>
        <v>8.8805999999999996E-2</v>
      </c>
      <c r="AD3" s="53">
        <f t="shared" ref="AD3:AD4" si="10">IF(AB3="","",65/AC3*AB3)</f>
        <v>5855.4602166520281</v>
      </c>
      <c r="AE3" s="54">
        <v>2250</v>
      </c>
      <c r="AF3" s="55">
        <f t="shared" ref="AF3:AF4" si="11">IF(ISERROR(AE3/AD3),"",AE3/AD3)</f>
        <v>0.38425673076923078</v>
      </c>
      <c r="AG3" s="41" t="s">
        <v>72</v>
      </c>
      <c r="AH3" s="56">
        <f t="shared" ref="AH3:AH4" si="12">8.5%+10%</f>
        <v>0.185</v>
      </c>
      <c r="AI3" s="55">
        <f>IF(ISERROR(U3*AH3),"",U3*AH3)</f>
        <v>0.92315000000000003</v>
      </c>
      <c r="AJ3" s="55">
        <f t="shared" si="0"/>
        <v>6.2974067307692305</v>
      </c>
      <c r="AK3" s="56">
        <v>0.01</v>
      </c>
      <c r="AL3" s="55">
        <f t="shared" si="1"/>
        <v>8.0199999999999994E-2</v>
      </c>
      <c r="AM3" s="57">
        <v>0</v>
      </c>
      <c r="AN3" s="55">
        <f t="shared" si="2"/>
        <v>0</v>
      </c>
      <c r="AO3" s="57">
        <v>0</v>
      </c>
      <c r="AP3" s="55">
        <f t="shared" si="3"/>
        <v>0</v>
      </c>
      <c r="AQ3" s="57">
        <v>0</v>
      </c>
      <c r="AR3" s="55">
        <f t="shared" ref="AR3:AR4" si="13">IF(ISERROR(BE3*AQ3),"",BE3*AQ3)</f>
        <v>0</v>
      </c>
      <c r="AS3" s="41">
        <v>0</v>
      </c>
      <c r="AT3" s="57">
        <v>0</v>
      </c>
      <c r="AU3" s="55">
        <f t="shared" si="4"/>
        <v>0</v>
      </c>
      <c r="AV3" s="55">
        <v>0</v>
      </c>
      <c r="AW3" s="57">
        <v>0</v>
      </c>
      <c r="AX3" s="55">
        <f t="shared" ref="AX3:AX4" si="14">IF(ISERROR(BE3*AW3),"",BE3*AW3)</f>
        <v>0</v>
      </c>
      <c r="AY3" s="55">
        <v>0</v>
      </c>
      <c r="AZ3" s="57">
        <v>0</v>
      </c>
      <c r="BA3" s="55">
        <f t="shared" ref="BA3:BA4" si="15">IF(ISERROR(BE3*AZ3),"",BE3*AZ3)</f>
        <v>0</v>
      </c>
      <c r="BB3" s="55">
        <f t="shared" si="5"/>
        <v>8.0199999999999994E-2</v>
      </c>
      <c r="BC3" s="55">
        <f t="shared" si="6"/>
        <v>6.3776067307692301</v>
      </c>
      <c r="BD3" s="58">
        <f t="shared" si="7"/>
        <v>0.20478719067715331</v>
      </c>
      <c r="BE3" s="59">
        <v>8.02</v>
      </c>
      <c r="BF3" s="12">
        <v>16.989999999999998</v>
      </c>
      <c r="BG3" s="60">
        <f t="shared" ref="BG3:BG4" si="16">IF(ISERROR((BF3-BE3)/BF3),"",(BF3-BE3)/BF3)</f>
        <v>0.52795762213066511</v>
      </c>
      <c r="BH3" s="11">
        <v>1920</v>
      </c>
      <c r="BI3" s="55">
        <f t="shared" ref="BI3:BI4" si="17">IF(ISERROR(BC3*BH3),"",BC3*BH3)</f>
        <v>12245.004923076922</v>
      </c>
      <c r="BJ3" s="55">
        <f t="shared" ref="BJ3:BJ4" si="18">IF(ISERROR(BE3*BH3),"",BE3*BH3)</f>
        <v>15398.4</v>
      </c>
    </row>
    <row r="4" spans="1:62" ht="62.25" customHeight="1" x14ac:dyDescent="0.35">
      <c r="A4" s="40">
        <v>3</v>
      </c>
      <c r="B4" s="41"/>
      <c r="C4" s="41"/>
      <c r="D4" s="41"/>
      <c r="E4" s="41"/>
      <c r="F4" s="41" t="s">
        <v>62</v>
      </c>
      <c r="G4" s="41" t="s">
        <v>75</v>
      </c>
      <c r="H4" s="42" t="s">
        <v>64</v>
      </c>
      <c r="I4" s="42" t="s">
        <v>65</v>
      </c>
      <c r="J4" s="41" t="s">
        <v>66</v>
      </c>
      <c r="K4" s="43" t="s">
        <v>64</v>
      </c>
      <c r="L4" s="42" t="s">
        <v>67</v>
      </c>
      <c r="M4" s="42" t="s">
        <v>68</v>
      </c>
      <c r="N4" s="41"/>
      <c r="O4" s="44" t="s">
        <v>76</v>
      </c>
      <c r="P4" s="41"/>
      <c r="Q4" s="41" t="s">
        <v>70</v>
      </c>
      <c r="R4" s="45"/>
      <c r="S4" s="46">
        <v>7.7</v>
      </c>
      <c r="T4" s="47">
        <f t="shared" si="8"/>
        <v>0</v>
      </c>
      <c r="U4" s="48">
        <f>'[1]HZ 400gsm 8.22.2025'!C70</f>
        <v>4.99</v>
      </c>
      <c r="V4" s="49">
        <v>4.99</v>
      </c>
      <c r="W4" s="41" t="s">
        <v>71</v>
      </c>
      <c r="X4" s="50">
        <v>57</v>
      </c>
      <c r="Y4" s="50">
        <v>41</v>
      </c>
      <c r="Z4" s="50">
        <v>38</v>
      </c>
      <c r="AA4" s="46">
        <v>4</v>
      </c>
      <c r="AB4" s="11">
        <v>8</v>
      </c>
      <c r="AC4" s="52">
        <f t="shared" si="9"/>
        <v>8.8805999999999996E-2</v>
      </c>
      <c r="AD4" s="53">
        <f t="shared" si="10"/>
        <v>5855.4602166520281</v>
      </c>
      <c r="AE4" s="54">
        <v>2250</v>
      </c>
      <c r="AF4" s="55">
        <f t="shared" si="11"/>
        <v>0.38425673076923078</v>
      </c>
      <c r="AG4" s="41" t="s">
        <v>72</v>
      </c>
      <c r="AH4" s="56">
        <f t="shared" si="12"/>
        <v>0.185</v>
      </c>
      <c r="AI4" s="55">
        <f t="shared" ref="AI4" si="19">IF(ISERROR(U4*AH4),"",U4*AH4)</f>
        <v>0.92315000000000003</v>
      </c>
      <c r="AJ4" s="55">
        <f t="shared" si="0"/>
        <v>6.2974067307692305</v>
      </c>
      <c r="AK4" s="56">
        <v>0.01</v>
      </c>
      <c r="AL4" s="55">
        <f t="shared" si="1"/>
        <v>8.0199999999999994E-2</v>
      </c>
      <c r="AM4" s="57">
        <v>0</v>
      </c>
      <c r="AN4" s="55">
        <f t="shared" si="2"/>
        <v>0</v>
      </c>
      <c r="AO4" s="57">
        <v>0</v>
      </c>
      <c r="AP4" s="55">
        <f t="shared" si="3"/>
        <v>0</v>
      </c>
      <c r="AQ4" s="57">
        <v>0</v>
      </c>
      <c r="AR4" s="55">
        <f t="shared" si="13"/>
        <v>0</v>
      </c>
      <c r="AS4" s="41">
        <v>0</v>
      </c>
      <c r="AT4" s="57">
        <v>0</v>
      </c>
      <c r="AU4" s="55">
        <f t="shared" si="4"/>
        <v>0</v>
      </c>
      <c r="AV4" s="55">
        <v>0</v>
      </c>
      <c r="AW4" s="57">
        <v>0</v>
      </c>
      <c r="AX4" s="55">
        <f t="shared" si="14"/>
        <v>0</v>
      </c>
      <c r="AY4" s="55">
        <v>0</v>
      </c>
      <c r="AZ4" s="57">
        <v>0</v>
      </c>
      <c r="BA4" s="55">
        <f t="shared" si="15"/>
        <v>0</v>
      </c>
      <c r="BB4" s="55">
        <f t="shared" si="5"/>
        <v>8.0199999999999994E-2</v>
      </c>
      <c r="BC4" s="55">
        <f t="shared" si="6"/>
        <v>6.3776067307692301</v>
      </c>
      <c r="BD4" s="58">
        <f t="shared" si="7"/>
        <v>0.20478719067715331</v>
      </c>
      <c r="BE4" s="59">
        <v>8.02</v>
      </c>
      <c r="BF4" s="12">
        <v>16.989999999999998</v>
      </c>
      <c r="BG4" s="60">
        <f t="shared" si="16"/>
        <v>0.52795762213066511</v>
      </c>
      <c r="BH4" s="11">
        <v>1920</v>
      </c>
      <c r="BI4" s="55">
        <f t="shared" si="17"/>
        <v>12245.004923076922</v>
      </c>
      <c r="BJ4" s="55">
        <f t="shared" si="18"/>
        <v>15398.4</v>
      </c>
    </row>
  </sheetData>
  <sheetProtection insertRows="0" deleteRows="0" sort="0"/>
  <protectedRanges>
    <protectedRange sqref="BF2:BH4 P2:BD4 AQ1:AR1 AV1 AY1 L5:BA241 A2:J241 L2:N4" name="Range1"/>
    <protectedRange sqref="K2:K246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2026-05-06T02:24:54Z</dcterms:created>
  <dcterms:modified xsi:type="dcterms:W3CDTF">2026-05-06T02:25:26Z</dcterms:modified>
</cp:coreProperties>
</file>