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cat82" localSheetId="0">#REF!</definedName>
    <definedName name="_cat82">#REF!</definedName>
    <definedName name="AIM" localSheetId="0">#REF!</definedName>
    <definedName name="AIM">#REF!</definedName>
    <definedName name="ATTR">'[2]PT TABLE'!$B$2:$F$2</definedName>
    <definedName name="b" localSheetId="0">#REF!</definedName>
    <definedName name="b">#REF!</definedName>
    <definedName name="bm" localSheetId="0">#REF!</definedName>
    <definedName name="bm">#REF!</definedName>
    <definedName name="brown" localSheetId="0">#REF!</definedName>
    <definedName name="brown">#REF!</definedName>
    <definedName name="CATEGORY" localSheetId="0">[3]Sheet1!$DW$2:$DW$3</definedName>
    <definedName name="CATEGORY">[4]Sheet1!$DW$2:$DW$3</definedName>
    <definedName name="CH">'[2]COMMON ATTR'!$C$4:$C$249</definedName>
    <definedName name="colour" localSheetId="0">[3]Sheet1!$EH$2:$EH$3</definedName>
    <definedName name="colour">[4]Sheet1!$EH$2:$EH$3</definedName>
    <definedName name="COLUMN">'[2]PT TABLE'!$A$2</definedName>
    <definedName name="Commitment" localSheetId="0">#REF!</definedName>
    <definedName name="Commitment">#REF!</definedName>
    <definedName name="dumb" localSheetId="0">#REF!</definedName>
    <definedName name="dumb">#REF!</definedName>
    <definedName name="feed" localSheetId="0">#REF!</definedName>
    <definedName name="feed">#REF!</definedName>
    <definedName name="foam" localSheetId="0">[3]Sheet1!$EC$2:$EC$3</definedName>
    <definedName name="foam">[4]Sheet1!$EC$2:$EC$3</definedName>
    <definedName name="Gold1" localSheetId="0">#REF!</definedName>
    <definedName name="Gold1">#REF!</definedName>
    <definedName name="h" localSheetId="0">#REF!</definedName>
    <definedName name="h">#REF!</definedName>
    <definedName name="help" localSheetId="0">#REF!</definedName>
    <definedName name="help">#REF!</definedName>
    <definedName name="here" localSheetId="0">#REF!</definedName>
    <definedName name="here">#REF!</definedName>
    <definedName name="i">'[5] Projected 2006 VS. 2005'!#REF!</definedName>
    <definedName name="IAN">'[6]FLASH WK 23'!$F$1:$AJ$65536</definedName>
    <definedName name="ItemInfoList" localSheetId="0">#REF!</definedName>
    <definedName name="ItemInfoList">#REF!</definedName>
    <definedName name="ItemList" localSheetId="0">#REF!</definedName>
    <definedName name="ItemList">#REF!</definedName>
    <definedName name="katie" localSheetId="0">#REF!</definedName>
    <definedName name="katie">#REF!</definedName>
    <definedName name="KD" localSheetId="0">[3]Sheet1!$DS$2:$DS$2</definedName>
    <definedName name="KD">[4]Sheet1!$DS$2:$DS$2</definedName>
    <definedName name="M" localSheetId="0">[3]Sheet1!$EA$2:$EA$3</definedName>
    <definedName name="M">[4]Sheet1!$EA$2:$EA$3</definedName>
    <definedName name="madeline" localSheetId="0">#REF!</definedName>
    <definedName name="madeline">#REF!</definedName>
    <definedName name="mal" localSheetId="0">#REF!</definedName>
    <definedName name="mal">#REF!</definedName>
    <definedName name="malpass" localSheetId="0">#REF!</definedName>
    <definedName name="malpass">#REF!</definedName>
    <definedName name="mason" localSheetId="0">#REF!</definedName>
    <definedName name="mason">#REF!</definedName>
    <definedName name="mia" localSheetId="0">#REF!</definedName>
    <definedName name="mia">#REF!</definedName>
    <definedName name="mm" localSheetId="0">#REF!</definedName>
    <definedName name="mm">#REF!</definedName>
    <definedName name="mn" localSheetId="0">#REF!</definedName>
    <definedName name="mn">#REF!</definedName>
    <definedName name="ok">[7]Sheet1!$A$1:$C$65536</definedName>
    <definedName name="one" localSheetId="0">#REF!</definedName>
    <definedName name="one">#REF!</definedName>
    <definedName name="PACK" localSheetId="0">[3]Sheet1!$EE$2:$EE$3</definedName>
    <definedName name="PACK">[4]Sheet1!$EE$2:$EE$3</definedName>
    <definedName name="PL">'[8]UNIQUE ATTR 2'!#REF!</definedName>
    <definedName name="PORT_IFF" localSheetId="0">[9]a!$A$10:$B$35</definedName>
    <definedName name="PORT_IFF">#N/A</definedName>
    <definedName name="PT">'[2]PT TABLE'!$A$4:$A$42</definedName>
    <definedName name="PW">'[8]UNIQUE ATTR 2'!#REF!</definedName>
    <definedName name="RN">'[2]RN_Item Disposition'!$A$12:$A$81</definedName>
    <definedName name="ROW">'[2]PT TABLE'!$A$1</definedName>
    <definedName name="sbm" localSheetId="0">#REF!</definedName>
    <definedName name="sbm">#REF!</definedName>
    <definedName name="SKU_ID" localSheetId="0">#REF!</definedName>
    <definedName name="SKU_ID">#REF!</definedName>
    <definedName name="SUB" localSheetId="0">#REF!</definedName>
    <definedName name="SUB">#REF!</definedName>
    <definedName name="subcat" localSheetId="0">#REF!</definedName>
    <definedName name="subcat">#REF!</definedName>
    <definedName name="suzi">[10]Sheet3!$A:$IV</definedName>
    <definedName name="suzie" localSheetId="0">#REF!</definedName>
    <definedName name="suzie">#REF!</definedName>
    <definedName name="t" localSheetId="0">#REF!</definedName>
    <definedName name="t">#REF!</definedName>
    <definedName name="three">[10]Sheet3!$A:$IV</definedName>
    <definedName name="TOTAL" localSheetId="0">#REF!</definedName>
    <definedName name="TOTAL">#REF!</definedName>
    <definedName name="totals" localSheetId="0">#REF!</definedName>
    <definedName name="totals">#REF!</definedName>
    <definedName name="toys" localSheetId="0">#REF!</definedName>
    <definedName name="toys">#REF!</definedName>
    <definedName name="two">[10]Sheet2!$A:$IV</definedName>
    <definedName name="UNIT" localSheetId="0">[3]Sheet1!$EF$2:$EF$3</definedName>
    <definedName name="UNIT">[4]Sheet1!$EF$2:$EF$3</definedName>
    <definedName name="upc" localSheetId="0">#REF!</definedName>
    <definedName name="upc">#REF!</definedName>
    <definedName name="vlook">#REF!</definedName>
    <definedName name="WD">'[8]UNIQUE ATTR 2'!#REF!</definedName>
    <definedName name="wer" localSheetId="0">#REF!</definedName>
    <definedName name="wer">#REF!</definedName>
    <definedName name="wood" localSheetId="0">[3]Sheet1!$EG$2:$EG$3</definedName>
    <definedName name="wood">[4]Sheet1!$EG$2:$EG$3</definedName>
    <definedName name="y" localSheetId="0">#REF!</definedName>
    <definedName name="y">#REF!</definedName>
    <definedName name="z" localSheetId="0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3" i="1" l="1"/>
  <c r="AW13" i="1"/>
  <c r="AT13" i="1"/>
  <c r="AQ13" i="1"/>
  <c r="AO13" i="1"/>
  <c r="AM13" i="1"/>
  <c r="AK13" i="1"/>
  <c r="AX13" i="1" s="1"/>
  <c r="AH13" i="1"/>
  <c r="AA13" i="1"/>
  <c r="AC13" i="1" s="1"/>
  <c r="AE13" i="1" s="1"/>
  <c r="AI13" i="1" s="1"/>
  <c r="AY13" i="1" s="1"/>
  <c r="BE12" i="1"/>
  <c r="AW12" i="1"/>
  <c r="AT12" i="1"/>
  <c r="AQ12" i="1"/>
  <c r="AO12" i="1"/>
  <c r="AM12" i="1"/>
  <c r="AK12" i="1"/>
  <c r="AX12" i="1" s="1"/>
  <c r="AH12" i="1"/>
  <c r="AA12" i="1"/>
  <c r="AC12" i="1" s="1"/>
  <c r="AE12" i="1" s="1"/>
  <c r="AI12" i="1" s="1"/>
  <c r="AY12" i="1" s="1"/>
  <c r="BE11" i="1"/>
  <c r="AW11" i="1"/>
  <c r="AT11" i="1"/>
  <c r="AQ11" i="1"/>
  <c r="AO11" i="1"/>
  <c r="AM11" i="1"/>
  <c r="AX11" i="1" s="1"/>
  <c r="AK11" i="1"/>
  <c r="AH11" i="1"/>
  <c r="AA11" i="1"/>
  <c r="AC11" i="1" s="1"/>
  <c r="AE11" i="1" s="1"/>
  <c r="AI11" i="1" s="1"/>
  <c r="AY11" i="1" s="1"/>
  <c r="BE10" i="1"/>
  <c r="AW10" i="1"/>
  <c r="AT10" i="1"/>
  <c r="AQ10" i="1"/>
  <c r="AO10" i="1"/>
  <c r="AM10" i="1"/>
  <c r="AX10" i="1" s="1"/>
  <c r="AK10" i="1"/>
  <c r="AH10" i="1"/>
  <c r="AA10" i="1"/>
  <c r="AC10" i="1" s="1"/>
  <c r="AE10" i="1" s="1"/>
  <c r="AI10" i="1" s="1"/>
  <c r="BE9" i="1"/>
  <c r="AW9" i="1"/>
  <c r="AT9" i="1"/>
  <c r="AQ9" i="1"/>
  <c r="AO9" i="1"/>
  <c r="AM9" i="1"/>
  <c r="AX9" i="1" s="1"/>
  <c r="AK9" i="1"/>
  <c r="AH9" i="1"/>
  <c r="AA9" i="1"/>
  <c r="AC9" i="1" s="1"/>
  <c r="AE9" i="1" s="1"/>
  <c r="AI9" i="1" s="1"/>
  <c r="AY9" i="1" s="1"/>
  <c r="BE8" i="1"/>
  <c r="AW8" i="1"/>
  <c r="AT8" i="1"/>
  <c r="AQ8" i="1"/>
  <c r="AO8" i="1"/>
  <c r="AM8" i="1"/>
  <c r="AX8" i="1" s="1"/>
  <c r="AK8" i="1"/>
  <c r="AH8" i="1"/>
  <c r="AA8" i="1"/>
  <c r="AC8" i="1" s="1"/>
  <c r="AE8" i="1" s="1"/>
  <c r="AI8" i="1" s="1"/>
  <c r="BE7" i="1"/>
  <c r="AW7" i="1"/>
  <c r="AT7" i="1"/>
  <c r="AQ7" i="1"/>
  <c r="AO7" i="1"/>
  <c r="AM7" i="1"/>
  <c r="AX7" i="1" s="1"/>
  <c r="AK7" i="1"/>
  <c r="AA7" i="1"/>
  <c r="AC7" i="1" s="1"/>
  <c r="AE7" i="1" s="1"/>
  <c r="T7" i="1"/>
  <c r="AH7" i="1" s="1"/>
  <c r="BE6" i="1"/>
  <c r="AW6" i="1"/>
  <c r="AT6" i="1"/>
  <c r="AO6" i="1"/>
  <c r="AX6" i="1" s="1"/>
  <c r="AM6" i="1"/>
  <c r="AK6" i="1"/>
  <c r="AC6" i="1"/>
  <c r="AE6" i="1" s="1"/>
  <c r="AA6" i="1"/>
  <c r="T6" i="1"/>
  <c r="AQ6" i="1" s="1"/>
  <c r="BE5" i="1"/>
  <c r="AW5" i="1"/>
  <c r="AT5" i="1"/>
  <c r="AQ5" i="1"/>
  <c r="AO5" i="1"/>
  <c r="AM5" i="1"/>
  <c r="AK5" i="1"/>
  <c r="AX5" i="1" s="1"/>
  <c r="AA5" i="1"/>
  <c r="AC5" i="1" s="1"/>
  <c r="AE5" i="1" s="1"/>
  <c r="T5" i="1"/>
  <c r="AH5" i="1" s="1"/>
  <c r="BE4" i="1"/>
  <c r="AW4" i="1"/>
  <c r="AT4" i="1"/>
  <c r="AO4" i="1"/>
  <c r="AM4" i="1"/>
  <c r="AK4" i="1"/>
  <c r="AX4" i="1" s="1"/>
  <c r="AC4" i="1"/>
  <c r="AE4" i="1" s="1"/>
  <c r="AA4" i="1"/>
  <c r="T4" i="1"/>
  <c r="AQ4" i="1" s="1"/>
  <c r="BE3" i="1"/>
  <c r="AW3" i="1"/>
  <c r="AT3" i="1"/>
  <c r="AO3" i="1"/>
  <c r="AM3" i="1"/>
  <c r="AK3" i="1"/>
  <c r="AA3" i="1"/>
  <c r="AC3" i="1" s="1"/>
  <c r="AE3" i="1" s="1"/>
  <c r="BE2" i="1"/>
  <c r="AW2" i="1"/>
  <c r="AT2" i="1"/>
  <c r="AO2" i="1"/>
  <c r="AM2" i="1"/>
  <c r="AK2" i="1"/>
  <c r="AC2" i="1"/>
  <c r="AE2" i="1" s="1"/>
  <c r="AA2" i="1"/>
  <c r="T2" i="1"/>
  <c r="T3" i="1" s="1"/>
  <c r="BD9" i="1" l="1"/>
  <c r="AZ9" i="1"/>
  <c r="BD13" i="1"/>
  <c r="AZ13" i="1"/>
  <c r="AI5" i="1"/>
  <c r="AY5" i="1" s="1"/>
  <c r="AY10" i="1"/>
  <c r="BD11" i="1"/>
  <c r="AZ11" i="1"/>
  <c r="AH3" i="1"/>
  <c r="AI3" i="1" s="1"/>
  <c r="AQ3" i="1"/>
  <c r="AX3" i="1" s="1"/>
  <c r="AI7" i="1"/>
  <c r="AY7" i="1" s="1"/>
  <c r="AY8" i="1"/>
  <c r="BD12" i="1"/>
  <c r="AZ12" i="1"/>
  <c r="AH2" i="1"/>
  <c r="AH6" i="1"/>
  <c r="AH4" i="1"/>
  <c r="AI4" i="1" s="1"/>
  <c r="AY4" i="1" s="1"/>
  <c r="AI2" i="1"/>
  <c r="AQ2" i="1"/>
  <c r="AX2" i="1" s="1"/>
  <c r="AI6" i="1"/>
  <c r="AY6" i="1" s="1"/>
  <c r="BD4" i="1" l="1"/>
  <c r="AZ4" i="1"/>
  <c r="AY3" i="1"/>
  <c r="BD6" i="1"/>
  <c r="AZ6" i="1"/>
  <c r="BD8" i="1"/>
  <c r="AZ8" i="1"/>
  <c r="AZ10" i="1"/>
  <c r="BD10" i="1"/>
  <c r="AY2" i="1"/>
  <c r="BD7" i="1"/>
  <c r="AZ7" i="1"/>
  <c r="AZ5" i="1"/>
  <c r="BD5" i="1"/>
  <c r="AZ3" i="1" l="1"/>
  <c r="BD3" i="1"/>
  <c r="BD2" i="1"/>
  <c r="AZ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>
      <text>
        <r>
          <rPr>
            <sz val="11"/>
            <rFont val="Calibri"/>
            <family val="2"/>
          </rPr>
          <t>[FOB Cost]*[AVN %]</t>
        </r>
      </text>
    </comment>
    <comment ref="AT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<sst xmlns="http://schemas.openxmlformats.org/spreadsheetml/2006/main" count="213" uniqueCount="89">
  <si>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</si>
  <si>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</si>
  <si>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</si>
  <si>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</si>
  <si>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</si>
  <si>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</si>
  <si>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</si>
  <si>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</si>
  <si>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</si>
  <si>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</si>
  <si>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</si>
  <si>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</si>
  <si>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</si>
  <si>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</si>
  <si>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</si>
  <si>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</si>
  <si>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</si>
  <si>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</si>
  <si>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r>
      <rPr>
        <b/>
        <sz val="11"/>
        <rFont val="Arial"/>
        <family val="2"/>
      </rPr>
      <t xml:space="preserve">	</t>
    </r>
    <r>
      <rPr>
        <b/>
        <sz val="11"/>
        <rFont val="Calibri"/>
        <family val="2"/>
      </rPr>
      <t>UCCPM Price</t>
    </r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</si>
  <si>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</si>
  <si>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</si>
  <si>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</si>
  <si>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</si>
  <si>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</si>
  <si>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</si>
  <si>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</si>
  <si>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</si>
  <si>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</si>
  <si>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</si>
  <si>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</si>
  <si>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</si>
  <si>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</si>
  <si>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</si>
  <si>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</si>
  <si>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</si>
  <si>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</si>
  <si>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</si>
  <si>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</si>
  <si>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</si>
  <si>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</si>
  <si>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</si>
  <si>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</si>
  <si>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</si>
  <si>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</si>
  <si>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</si>
  <si>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</si>
  <si>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</si>
  <si>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</si>
  <si>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</si>
  <si>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</si>
  <si>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POE Cost with Load $</t>
    <phoneticPr fontId="8" type="noConversion"/>
  </si>
  <si>
    <t>JLA POE MU%</t>
    <phoneticPr fontId="8" type="noConversion"/>
  </si>
  <si>
    <t>JLA POE Prices</t>
    <phoneticPr fontId="8" type="noConversion"/>
  </si>
  <si>
    <t>Additional Customer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</si>
  <si>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</si>
  <si>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</si>
  <si>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</si>
  <si>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</si>
  <si>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</si>
  <si>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</si>
  <si>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</si>
  <si>
    <t>100% polyester 80gsm Solid Microfiber Cooling Sheet Set</t>
  </si>
  <si>
    <t>Solid Microfiber Sheets</t>
  </si>
  <si>
    <t>100% polyester sheets, cooling treatment, VZB packaging, z hem, 4 piece set, Serta Brand 80gsm Microfiber</t>
    <phoneticPr fontId="8" type="noConversion"/>
  </si>
  <si>
    <t>Twin: 
Flat sheet:66X96"
Fitted sheet:39X75"x12"
Pillowcases:20x30"#2</t>
    <phoneticPr fontId="8" type="noConversion"/>
  </si>
  <si>
    <t>CHILI PEPPER</t>
    <phoneticPr fontId="9" type="noConversion"/>
  </si>
  <si>
    <t>SH20-1231</t>
  </si>
  <si>
    <t>Set</t>
  </si>
  <si>
    <t>Normal</t>
  </si>
  <si>
    <t>6302.32.2040</t>
  </si>
  <si>
    <t>Twin XL: 
Flat sheet:66x100"
Fitted sheet:39X80"x12"
Pillowcases:20x30"#2</t>
    <phoneticPr fontId="8" type="noConversion"/>
  </si>
  <si>
    <t>CHILI PEPPER</t>
    <phoneticPr fontId="9" type="noConversion"/>
  </si>
  <si>
    <t>SH20-1232</t>
  </si>
  <si>
    <t>100% polyester sheets, cooling treatment, VZB packaging, z hem, 6 piece set, Serta Brand 80gsm Microfiber</t>
  </si>
  <si>
    <t>Full: 
Flat sheet:81X96"
Fitted sheet:54X75"x12"
Pillowcases:20x30"#4</t>
    <phoneticPr fontId="8" type="noConversion"/>
  </si>
  <si>
    <t>SH20-1233</t>
  </si>
  <si>
    <t>Queen: 
Flat sheet:90X102"
Fitted sheet:60X80"x12"
Pillowcases:20x30"#4</t>
    <phoneticPr fontId="8" type="noConversion"/>
  </si>
  <si>
    <t>SH20-1234</t>
  </si>
  <si>
    <t>King: 
Flat sheet:108X102"
Fitted sheet:78X80"x12"
Pillowcases:20x40"#4</t>
    <phoneticPr fontId="8" type="noConversion"/>
  </si>
  <si>
    <t>SH20-1235</t>
  </si>
  <si>
    <t>CKing: 
Flat sheet:90X102"
Fitted sheet:72X84"x12"
Pillowcases:20x30"#4</t>
    <phoneticPr fontId="8" type="noConversion"/>
  </si>
  <si>
    <t>SH20-1236</t>
  </si>
  <si>
    <t>SYCAMOR GREE</t>
    <phoneticPr fontId="9" type="noConversion"/>
  </si>
  <si>
    <t>SH20-1237</t>
  </si>
  <si>
    <t>SH20-1238</t>
  </si>
  <si>
    <t>SH20-1239</t>
  </si>
  <si>
    <t>SH20-1240</t>
  </si>
  <si>
    <t>SH20-1241</t>
  </si>
  <si>
    <t>SH20-1242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</si>
</sst>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"/>
    <numFmt numFmtId="177" formatCode="0.0"/>
    <numFmt numFmtId="178" formatCode="[$$-409]#,##0.00;\-[$$-409]#,##0.00"/>
    <numFmt numFmtId="179" formatCode="0.0000"/>
    <numFmt numFmtId="180" formatCode="0.0%"/>
    <numFmt numFmtId="181" formatCode="_(&quot;$&quot;* #,##0.00_);_(&quot;$&quot;* \(#,##0.00\);_(&quot;$&quot;* &quot;-&quot;??_);_(@_)"/>
    <numFmt numFmtId="182" formatCode="_([$$-409]* #,##0.00_);_([$$-409]* \(#,##0.00\);_([$$-409]* &quot;-&quot;??_);_(@_)"/>
    <numFmt numFmtId="183" formatCode="_ \¥* #,##0.00_ ;_ \¥* \-#,##0.00_ ;_ \¥* &quot;-&quot;??_ ;_ @_ "/>
    <numFmt numFmtId="184" formatCode="0.00_);[Red]\(0.00\)"/>
  </numFmts>
  <fonts count="14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name val="宋体"/>
      <family val="2"/>
      <charset val="134"/>
      <scheme val="minor"/>
    </font>
    <font>
      <b/>
      <i/>
      <sz val="1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9"/>
      <name val="宋体"/>
      <family val="3"/>
      <charset val="134"/>
    </font>
    <font>
      <sz val="9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0"/>
      <color indexed="10"/>
      <name val="Arial"/>
      <family val="2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81" fontId="6" fillId="0" borderId="0" applyFont="0" applyFill="0" applyBorder="0" applyAlignment="0" applyProtection="0"/>
    <xf numFmtId="183" fontId="13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wrapText="1"/>
    </xf>
    <xf numFmtId="176" fontId="5" fillId="4" borderId="2" xfId="1" applyNumberFormat="1" applyFont="1" applyFill="1" applyBorder="1" applyAlignment="1">
      <alignment horizontal="center" wrapText="1"/>
    </xf>
    <xf numFmtId="176" fontId="2" fillId="5" borderId="2" xfId="1" applyNumberFormat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77" fontId="2" fillId="0" borderId="1" xfId="1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2" fontId="7" fillId="0" borderId="1" xfId="3" applyNumberFormat="1" applyFont="1" applyBorder="1" applyAlignment="1">
      <alignment wrapText="1"/>
    </xf>
    <xf numFmtId="2" fontId="2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0" fontId="2" fillId="0" borderId="1" xfId="1" applyNumberFormat="1" applyFont="1" applyBorder="1" applyAlignment="1">
      <alignment horizontal="center" wrapText="1"/>
    </xf>
    <xf numFmtId="176" fontId="7" fillId="3" borderId="1" xfId="3" applyNumberFormat="1" applyFont="1" applyFill="1" applyBorder="1" applyAlignment="1">
      <alignment wrapText="1"/>
    </xf>
    <xf numFmtId="176" fontId="2" fillId="0" borderId="1" xfId="3" applyNumberFormat="1" applyFont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0" fontId="7" fillId="6" borderId="1" xfId="3" applyNumberFormat="1" applyFont="1" applyFill="1" applyBorder="1" applyAlignment="1">
      <alignment wrapText="1"/>
    </xf>
    <xf numFmtId="176" fontId="2" fillId="7" borderId="1" xfId="3" applyNumberFormat="1" applyFont="1" applyFill="1" applyBorder="1" applyAlignment="1">
      <alignment wrapText="1"/>
    </xf>
    <xf numFmtId="176" fontId="2" fillId="6" borderId="1" xfId="3" applyNumberFormat="1" applyFont="1" applyFill="1" applyBorder="1" applyAlignment="1">
      <alignment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0" fontId="1" fillId="0" borderId="1" xfId="1" applyBorder="1"/>
    <xf numFmtId="178" fontId="1" fillId="0" borderId="1" xfId="1" applyNumberFormat="1" applyBorder="1"/>
    <xf numFmtId="0" fontId="0" fillId="0" borderId="1" xfId="4" applyFont="1" applyBorder="1" applyAlignment="1">
      <alignment vertical="center" wrapText="1"/>
    </xf>
    <xf numFmtId="0" fontId="1" fillId="0" borderId="1" xfId="5" applyFont="1" applyBorder="1" applyAlignment="1">
      <alignment vertical="center" wrapText="1"/>
    </xf>
    <xf numFmtId="0" fontId="1" fillId="8" borderId="1" xfId="6" applyFont="1" applyFill="1" applyBorder="1" applyAlignment="1">
      <alignment horizontal="left" vertical="center" wrapText="1"/>
    </xf>
    <xf numFmtId="0" fontId="1" fillId="8" borderId="3" xfId="6" applyFont="1" applyFill="1" applyBorder="1" applyAlignment="1">
      <alignment vertical="center" wrapText="1"/>
    </xf>
    <xf numFmtId="0" fontId="1" fillId="0" borderId="1" xfId="2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1" fillId="6" borderId="1" xfId="2" applyFill="1" applyBorder="1" applyAlignment="1">
      <alignment wrapText="1"/>
    </xf>
    <xf numFmtId="0" fontId="1" fillId="3" borderId="1" xfId="2" applyFill="1" applyBorder="1" applyAlignment="1">
      <alignment wrapText="1"/>
    </xf>
    <xf numFmtId="176" fontId="1" fillId="0" borderId="2" xfId="1" applyNumberFormat="1" applyBorder="1"/>
    <xf numFmtId="176" fontId="10" fillId="0" borderId="2" xfId="1" applyNumberFormat="1" applyFont="1" applyBorder="1"/>
    <xf numFmtId="177" fontId="0" fillId="0" borderId="1" xfId="7" applyNumberFormat="1" applyFont="1" applyBorder="1" applyAlignment="1">
      <alignment horizontal="center" wrapText="1"/>
    </xf>
    <xf numFmtId="0" fontId="0" fillId="0" borderId="1" xfId="7" applyFont="1" applyBorder="1" applyAlignment="1">
      <alignment wrapText="1"/>
    </xf>
    <xf numFmtId="1" fontId="1" fillId="0" borderId="1" xfId="1" applyNumberFormat="1" applyBorder="1"/>
    <xf numFmtId="179" fontId="1" fillId="9" borderId="1" xfId="1" applyNumberFormat="1" applyFill="1" applyBorder="1"/>
    <xf numFmtId="2" fontId="1" fillId="0" borderId="1" xfId="1" applyNumberFormat="1" applyBorder="1"/>
    <xf numFmtId="1" fontId="1" fillId="9" borderId="1" xfId="1" applyNumberFormat="1" applyFill="1" applyBorder="1"/>
    <xf numFmtId="3" fontId="1" fillId="0" borderId="1" xfId="1" applyNumberFormat="1" applyBorder="1"/>
    <xf numFmtId="176" fontId="1" fillId="9" borderId="1" xfId="1" applyNumberFormat="1" applyFill="1" applyBorder="1"/>
    <xf numFmtId="180" fontId="1" fillId="0" borderId="1" xfId="1" applyNumberFormat="1" applyBorder="1"/>
    <xf numFmtId="10" fontId="1" fillId="0" borderId="1" xfId="1" applyNumberFormat="1" applyBorder="1"/>
    <xf numFmtId="176" fontId="1" fillId="0" borderId="1" xfId="1" applyNumberFormat="1" applyBorder="1"/>
    <xf numFmtId="176" fontId="10" fillId="9" borderId="1" xfId="1" applyNumberFormat="1" applyFont="1" applyFill="1" applyBorder="1"/>
    <xf numFmtId="10" fontId="11" fillId="9" borderId="1" xfId="8" applyNumberFormat="1" applyFont="1" applyFill="1" applyBorder="1" applyAlignment="1"/>
    <xf numFmtId="182" fontId="12" fillId="3" borderId="1" xfId="9" applyNumberFormat="1" applyFont="1" applyFill="1" applyBorder="1" applyAlignment="1"/>
    <xf numFmtId="184" fontId="0" fillId="0" borderId="1" xfId="10" applyNumberFormat="1" applyFont="1" applyFill="1" applyBorder="1" applyAlignment="1"/>
    <xf numFmtId="0" fontId="1" fillId="0" borderId="0" xfId="1"/>
    <xf numFmtId="0" fontId="0" fillId="0" borderId="1" xfId="5" applyFont="1" applyBorder="1" applyAlignment="1">
      <alignment vertical="center" wrapText="1"/>
    </xf>
    <xf numFmtId="0" fontId="1" fillId="8" borderId="1" xfId="6" applyFont="1" applyFill="1" applyBorder="1" applyAlignment="1">
      <alignment vertical="center" wrapText="1"/>
    </xf>
    <xf numFmtId="0" fontId="1" fillId="0" borderId="0" xfId="1" applyAlignment="1">
      <alignment horizontal="center" wrapText="1"/>
    </xf>
    <xf numFmtId="0" fontId="11" fillId="0" borderId="0" xfId="2" applyFont="1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</cellXfs>
  <cellStyles count="11">
    <cellStyle name="Currency_Meijer WR cotton flannel sheet set  01202014 flannel quote hellen 2" xfId="10"/>
    <cellStyle name="Normal 2 18 2" xfId="3"/>
    <cellStyle name="Normal 2 31" xfId="1"/>
    <cellStyle name="Normal_2010 NY-showroom sheet set for JCP 0330" xfId="6"/>
    <cellStyle name="Normal_2010 NY-showroom sheet set for JCP 0330 2" xfId="7"/>
    <cellStyle name="Normal_March 2011 Macys market quote" xfId="5"/>
    <cellStyle name="Normal_Sheet1" xfId="4"/>
    <cellStyle name="Percent 2 5" xfId="8"/>
    <cellStyle name="常规" xfId="0" builtinId="0"/>
    <cellStyle name="常规 4" xfId="2"/>
    <cellStyle name="货币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JX%20Q3%20Serta%2080gsm%20Perfect%20Cool%20Sheet%20Sets%20Commitment%205-18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202602%20ALDI\https:\jlahome1-my.sharepoint.com\@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10-2026"/>
      <sheetName val="CHN 10-29-2025"/>
      <sheetName val="CHN 11-06-2025"/>
      <sheetName val="CHN 04-09-2025"/>
      <sheetName val="ValueSelect"/>
      <sheetName val="Data"/>
    </sheetNames>
    <sheetDataSet>
      <sheetData sheetId="0"/>
      <sheetData sheetId="1"/>
      <sheetData sheetId="2">
        <row r="12">
          <cell r="I12">
            <v>3.53</v>
          </cell>
        </row>
        <row r="13">
          <cell r="I13">
            <v>4.5199999999999996</v>
          </cell>
        </row>
        <row r="14">
          <cell r="I14">
            <v>4.87</v>
          </cell>
        </row>
        <row r="15">
          <cell r="I15">
            <v>5.67</v>
          </cell>
        </row>
      </sheetData>
      <sheetData sheetId="3">
        <row r="30">
          <cell r="G30">
            <v>5.77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FLASH WK 2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UNIQUE ATTR 2"/>
      <sheetName val="FLASH WK 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  <sheetName val="UNIQUE ATTR 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 Projected 2006 VS. 2005"/>
      <sheetName val="PT TABLE"/>
      <sheetName val="COMMON ATTR"/>
      <sheetName val="RN_Item 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3"/>
  <sheetViews>
    <sheetView tabSelected="1" topLeftCell="C1" workbookViewId="0">
      <selection activeCell="F7" sqref="F7"/>
    </sheetView>
  </sheetViews>
  <sheetFormatPr defaultColWidth="7.875" defaultRowHeight="15" x14ac:dyDescent="0.25"/>
  <cols>
    <col min="1" max="1" width="8.75" style="60" customWidth="1"/>
    <col min="2" max="2" width="6.25" style="28" customWidth="1"/>
    <col min="3" max="3" width="7.25" style="28" customWidth="1"/>
    <col min="4" max="4" width="6.625" style="28" customWidth="1"/>
    <col min="5" max="5" width="15.875" style="28" customWidth="1"/>
    <col min="6" max="6" width="8.5" style="28" customWidth="1"/>
    <col min="7" max="7" width="15.625" style="28" customWidth="1"/>
    <col min="8" max="8" width="37.5" style="28" customWidth="1"/>
    <col min="9" max="9" width="20.375" style="28" customWidth="1"/>
    <col min="10" max="10" width="17.125" style="28" customWidth="1"/>
    <col min="11" max="11" width="32.875" style="28" customWidth="1"/>
    <col min="12" max="12" width="12.5" style="28" customWidth="1"/>
    <col min="13" max="14" width="10.625" style="61" customWidth="1"/>
    <col min="15" max="15" width="9.875" style="61" customWidth="1"/>
    <col min="16" max="17" width="14.875" style="28" customWidth="1"/>
    <col min="18" max="18" width="7.5" style="28" customWidth="1"/>
    <col min="19" max="20" width="7.375" style="62" customWidth="1"/>
    <col min="21" max="21" width="8" style="28" customWidth="1"/>
    <col min="22" max="22" width="7" style="63" customWidth="1"/>
    <col min="23" max="23" width="7.5" style="63" customWidth="1"/>
    <col min="24" max="24" width="6.25" style="63" customWidth="1"/>
    <col min="25" max="25" width="7.75" style="64" customWidth="1"/>
    <col min="26" max="26" width="5.375" style="65" customWidth="1"/>
    <col min="27" max="28" width="8.625" style="64" customWidth="1"/>
    <col min="29" max="29" width="8.25" style="65" customWidth="1"/>
    <col min="30" max="30" width="6.625" style="28" customWidth="1"/>
    <col min="31" max="31" width="7.625" style="62" customWidth="1"/>
    <col min="32" max="32" width="10.5" style="28" customWidth="1"/>
    <col min="33" max="33" width="7.25" style="66" customWidth="1"/>
    <col min="34" max="34" width="7.75" style="62" customWidth="1"/>
    <col min="35" max="35" width="7.125" style="62" customWidth="1"/>
    <col min="36" max="36" width="6.75" style="66" customWidth="1"/>
    <col min="37" max="37" width="7" style="62" customWidth="1"/>
    <col min="38" max="38" width="10" style="66" customWidth="1"/>
    <col min="39" max="39" width="9.25" style="62" customWidth="1"/>
    <col min="40" max="40" width="6.875" style="66" customWidth="1"/>
    <col min="41" max="41" width="7.875" style="62" customWidth="1"/>
    <col min="42" max="42" width="6.875" style="66" customWidth="1"/>
    <col min="43" max="44" width="7.875" style="62" customWidth="1"/>
    <col min="45" max="45" width="10" style="66" customWidth="1"/>
    <col min="46" max="46" width="9.25" style="62" customWidth="1"/>
    <col min="47" max="47" width="6.75" style="62" customWidth="1"/>
    <col min="48" max="48" width="6.875" style="66" customWidth="1"/>
    <col min="49" max="49" width="7.875" style="62" customWidth="1"/>
    <col min="50" max="50" width="6.625" style="62" customWidth="1"/>
    <col min="51" max="51" width="8.25" style="62" customWidth="1"/>
    <col min="52" max="52" width="9.5" style="62" customWidth="1"/>
    <col min="53" max="54" width="10.5" style="62" customWidth="1"/>
    <col min="55" max="55" width="9.125" style="28" customWidth="1"/>
    <col min="56" max="56" width="9.875" style="62" customWidth="1"/>
    <col min="57" max="57" width="12.875" style="62" customWidth="1"/>
    <col min="58" max="16384" width="7.875" style="28"/>
  </cols>
  <sheetData>
    <row r="1" spans="1:57" ht="67.900000000000006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8" t="s">
        <v>13</v>
      </c>
      <c r="O1" s="8" t="s">
        <v>14</v>
      </c>
      <c r="P1" s="9" t="s">
        <v>15</v>
      </c>
      <c r="Q1" s="9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4" t="s">
        <v>22</v>
      </c>
      <c r="X1" s="14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1" t="s">
        <v>29</v>
      </c>
      <c r="AE1" s="20" t="s">
        <v>30</v>
      </c>
      <c r="AF1" s="1" t="s">
        <v>31</v>
      </c>
      <c r="AG1" s="21" t="s">
        <v>32</v>
      </c>
      <c r="AH1" s="22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1" t="s">
        <v>41</v>
      </c>
      <c r="AQ1" s="20" t="s">
        <v>42</v>
      </c>
      <c r="AR1" s="23" t="s">
        <v>43</v>
      </c>
      <c r="AS1" s="21" t="s">
        <v>44</v>
      </c>
      <c r="AT1" s="20" t="s">
        <v>45</v>
      </c>
      <c r="AU1" s="23" t="s">
        <v>46</v>
      </c>
      <c r="AV1" s="21" t="s">
        <v>47</v>
      </c>
      <c r="AW1" s="20" t="s">
        <v>48</v>
      </c>
      <c r="AX1" s="20" t="s">
        <v>49</v>
      </c>
      <c r="AY1" s="24" t="s">
        <v>50</v>
      </c>
      <c r="AZ1" s="25" t="s">
        <v>51</v>
      </c>
      <c r="BA1" s="26" t="s">
        <v>52</v>
      </c>
      <c r="BB1" s="27" t="s">
        <v>53</v>
      </c>
      <c r="BC1" s="1" t="s">
        <v>54</v>
      </c>
      <c r="BD1" s="20" t="s">
        <v>55</v>
      </c>
      <c r="BE1" s="20" t="s">
        <v>56</v>
      </c>
    </row>
    <row r="2" spans="1:57" s="57" customFormat="1" ht="48.6" customHeight="1" x14ac:dyDescent="0.25">
      <c r="A2" s="29">
        <v>1</v>
      </c>
      <c r="B2" s="30"/>
      <c r="C2" s="30"/>
      <c r="D2" s="30" t="s">
        <v>57</v>
      </c>
      <c r="E2" s="30" t="s">
        <v>58</v>
      </c>
      <c r="F2" s="30" t="s">
        <v>59</v>
      </c>
      <c r="G2" s="31" t="s">
        <v>60</v>
      </c>
      <c r="H2" s="32" t="s">
        <v>61</v>
      </c>
      <c r="I2" s="30" t="s">
        <v>62</v>
      </c>
      <c r="J2" s="33" t="s">
        <v>63</v>
      </c>
      <c r="K2" s="34" t="s">
        <v>64</v>
      </c>
      <c r="L2" s="35" t="s">
        <v>65</v>
      </c>
      <c r="M2" s="36"/>
      <c r="N2" s="36"/>
      <c r="O2" s="37"/>
      <c r="P2" s="38" t="s">
        <v>66</v>
      </c>
      <c r="Q2" s="39"/>
      <c r="R2" s="30" t="s">
        <v>67</v>
      </c>
      <c r="S2" s="40"/>
      <c r="T2" s="41">
        <f>'[1]Internal Commitment'!I12</f>
        <v>3.53</v>
      </c>
      <c r="U2" s="30" t="s">
        <v>68</v>
      </c>
      <c r="V2" s="42">
        <v>38</v>
      </c>
      <c r="W2" s="42">
        <v>25</v>
      </c>
      <c r="X2" s="42">
        <v>19</v>
      </c>
      <c r="Y2" s="43">
        <v>5</v>
      </c>
      <c r="Z2" s="44">
        <v>4</v>
      </c>
      <c r="AA2" s="45">
        <f t="shared" ref="AA2:AA13" si="0">IF(V2="","",V2*W2*X2/1000000)</f>
        <v>1.805E-2</v>
      </c>
      <c r="AB2" s="46">
        <v>65</v>
      </c>
      <c r="AC2" s="47">
        <f t="shared" ref="AC2:AC13" si="1">IF(Z2="","",AB2/AA2*Z2)</f>
        <v>14404.43213296399</v>
      </c>
      <c r="AD2" s="48">
        <v>3500</v>
      </c>
      <c r="AE2" s="49">
        <f t="shared" ref="AE2:AE13" si="2">IF(ISERROR(AD2/AC2),"",AD2/AC2)</f>
        <v>0.24298076923076922</v>
      </c>
      <c r="AF2" s="30" t="s">
        <v>69</v>
      </c>
      <c r="AG2" s="50">
        <v>0.214</v>
      </c>
      <c r="AH2" s="49">
        <f t="shared" ref="AH2:AH13" si="3">IF(ISERROR(T2*AG2),"",T2*AG2)</f>
        <v>0.75541999999999998</v>
      </c>
      <c r="AI2" s="49">
        <f t="shared" ref="AI2:AI13" si="4">IF(ISERROR(T2+AE2+AH2),"",T2+AE2+AH2)</f>
        <v>4.5284007692307693</v>
      </c>
      <c r="AJ2" s="51">
        <v>0</v>
      </c>
      <c r="AK2" s="49">
        <f t="shared" ref="AK2:AK13" si="5">IF(ISERROR(BA2*AJ2),"",BA2*AJ2)</f>
        <v>0</v>
      </c>
      <c r="AL2" s="51">
        <v>0</v>
      </c>
      <c r="AM2" s="49">
        <f t="shared" ref="AM2:AM13" si="6">IF(ISERROR(BA2*AL2),"",BA2*AL2)</f>
        <v>0</v>
      </c>
      <c r="AN2" s="51">
        <v>5.5E-2</v>
      </c>
      <c r="AO2" s="49">
        <f t="shared" ref="AO2:AO13" si="7">IF(ISERROR(BA2*AN2),"",BA2*AN2)</f>
        <v>0.40479999999999999</v>
      </c>
      <c r="AP2" s="51">
        <v>0</v>
      </c>
      <c r="AQ2" s="49">
        <f t="shared" ref="AQ2:AQ13" si="8">IF(ISERROR(T2*AP2),"",T2*AP2)</f>
        <v>0</v>
      </c>
      <c r="AR2" s="52">
        <v>0</v>
      </c>
      <c r="AS2" s="51">
        <v>0</v>
      </c>
      <c r="AT2" s="49">
        <f t="shared" ref="AT2:AT13" si="9">IF(ISERROR(BA2*AS2),"",BA2*AS2)</f>
        <v>0</v>
      </c>
      <c r="AU2" s="52">
        <v>0</v>
      </c>
      <c r="AV2" s="51">
        <v>0</v>
      </c>
      <c r="AW2" s="49">
        <f t="shared" ref="AW2:AW13" si="10">IF(ISERROR(BA2*AV2),"",BA2*AV2)</f>
        <v>0</v>
      </c>
      <c r="AX2" s="49">
        <f t="shared" ref="AX2:AX13" si="11">IF(ISERROR(AK2+AM2+AO2+AQ2),"",AK2+AM2+AO2+AQ2)</f>
        <v>0.40479999999999999</v>
      </c>
      <c r="AY2" s="53">
        <f>IF(ISERROR(AI2+AX2),"",AI2+AX2)</f>
        <v>4.9332007692307691</v>
      </c>
      <c r="AZ2" s="54">
        <f t="shared" ref="AZ2:AZ13" si="12">IF(ISERROR((BA2-AY2)/BA2),"",(BA2-AY2)/BA2)</f>
        <v>0.32972815635451508</v>
      </c>
      <c r="BA2" s="55">
        <v>7.36</v>
      </c>
      <c r="BB2" s="55">
        <v>7.36</v>
      </c>
      <c r="BC2" s="56"/>
      <c r="BD2" s="49">
        <f t="shared" ref="BD2:BD13" si="13">IF(ISERROR(AY2*BC2),"",AY2*BC2)</f>
        <v>0</v>
      </c>
      <c r="BE2" s="49">
        <f t="shared" ref="BE2:BE13" si="14">IF(ISERROR(BA2*BC2),"",BA2*BC2)</f>
        <v>0</v>
      </c>
    </row>
    <row r="3" spans="1:57" s="57" customFormat="1" ht="48.6" customHeight="1" x14ac:dyDescent="0.25">
      <c r="A3" s="29"/>
      <c r="B3" s="30"/>
      <c r="C3" s="30"/>
      <c r="D3" s="30" t="s">
        <v>57</v>
      </c>
      <c r="E3" s="30" t="s">
        <v>58</v>
      </c>
      <c r="F3" s="30" t="s">
        <v>59</v>
      </c>
      <c r="G3" s="31" t="s">
        <v>60</v>
      </c>
      <c r="H3" s="32" t="s">
        <v>61</v>
      </c>
      <c r="I3" s="30" t="s">
        <v>62</v>
      </c>
      <c r="J3" s="33" t="s">
        <v>63</v>
      </c>
      <c r="K3" s="34" t="s">
        <v>70</v>
      </c>
      <c r="L3" s="35" t="s">
        <v>71</v>
      </c>
      <c r="M3" s="36"/>
      <c r="N3" s="36"/>
      <c r="O3" s="37"/>
      <c r="P3" s="38" t="s">
        <v>72</v>
      </c>
      <c r="Q3" s="39"/>
      <c r="R3" s="30" t="s">
        <v>67</v>
      </c>
      <c r="S3" s="40"/>
      <c r="T3" s="41">
        <f>T2</f>
        <v>3.53</v>
      </c>
      <c r="U3" s="30" t="s">
        <v>68</v>
      </c>
      <c r="V3" s="42">
        <v>38</v>
      </c>
      <c r="W3" s="42">
        <v>25</v>
      </c>
      <c r="X3" s="42">
        <v>19</v>
      </c>
      <c r="Y3" s="43">
        <v>5</v>
      </c>
      <c r="Z3" s="44">
        <v>4</v>
      </c>
      <c r="AA3" s="45">
        <f t="shared" si="0"/>
        <v>1.805E-2</v>
      </c>
      <c r="AB3" s="46">
        <v>65</v>
      </c>
      <c r="AC3" s="47">
        <f t="shared" si="1"/>
        <v>14404.43213296399</v>
      </c>
      <c r="AD3" s="48">
        <v>3500</v>
      </c>
      <c r="AE3" s="49">
        <f t="shared" si="2"/>
        <v>0.24298076923076922</v>
      </c>
      <c r="AF3" s="30" t="s">
        <v>69</v>
      </c>
      <c r="AG3" s="50">
        <v>0.214</v>
      </c>
      <c r="AH3" s="49">
        <f t="shared" si="3"/>
        <v>0.75541999999999998</v>
      </c>
      <c r="AI3" s="49">
        <f t="shared" si="4"/>
        <v>4.5284007692307693</v>
      </c>
      <c r="AJ3" s="51">
        <v>0</v>
      </c>
      <c r="AK3" s="49">
        <f t="shared" si="5"/>
        <v>0</v>
      </c>
      <c r="AL3" s="51">
        <v>0</v>
      </c>
      <c r="AM3" s="49">
        <f t="shared" si="6"/>
        <v>0</v>
      </c>
      <c r="AN3" s="51">
        <v>5.5E-2</v>
      </c>
      <c r="AO3" s="49">
        <f t="shared" si="7"/>
        <v>0.40479999999999999</v>
      </c>
      <c r="AP3" s="51">
        <v>0</v>
      </c>
      <c r="AQ3" s="49">
        <f t="shared" si="8"/>
        <v>0</v>
      </c>
      <c r="AR3" s="52">
        <v>0</v>
      </c>
      <c r="AS3" s="51">
        <v>0</v>
      </c>
      <c r="AT3" s="49">
        <f t="shared" si="9"/>
        <v>0</v>
      </c>
      <c r="AU3" s="52">
        <v>0</v>
      </c>
      <c r="AV3" s="51">
        <v>0</v>
      </c>
      <c r="AW3" s="49">
        <f t="shared" si="10"/>
        <v>0</v>
      </c>
      <c r="AX3" s="49">
        <f t="shared" si="11"/>
        <v>0.40479999999999999</v>
      </c>
      <c r="AY3" s="53">
        <f>IF(ISERROR(AI3+AX3),"",AI3+AX3)</f>
        <v>4.9332007692307691</v>
      </c>
      <c r="AZ3" s="54">
        <f t="shared" si="12"/>
        <v>0.32972815635451508</v>
      </c>
      <c r="BA3" s="55">
        <v>7.36</v>
      </c>
      <c r="BB3" s="55">
        <v>7.36</v>
      </c>
      <c r="BC3" s="56"/>
      <c r="BD3" s="49">
        <f t="shared" si="13"/>
        <v>0</v>
      </c>
      <c r="BE3" s="49">
        <f t="shared" si="14"/>
        <v>0</v>
      </c>
    </row>
    <row r="4" spans="1:57" s="57" customFormat="1" ht="48.6" customHeight="1" x14ac:dyDescent="0.25">
      <c r="A4" s="29">
        <v>2</v>
      </c>
      <c r="B4" s="30"/>
      <c r="C4" s="30"/>
      <c r="D4" s="30" t="s">
        <v>57</v>
      </c>
      <c r="E4" s="30" t="s">
        <v>58</v>
      </c>
      <c r="F4" s="30" t="s">
        <v>59</v>
      </c>
      <c r="G4" s="31" t="s">
        <v>60</v>
      </c>
      <c r="H4" s="32" t="s">
        <v>61</v>
      </c>
      <c r="I4" s="30" t="s">
        <v>62</v>
      </c>
      <c r="J4" s="58" t="s">
        <v>73</v>
      </c>
      <c r="K4" s="34" t="s">
        <v>74</v>
      </c>
      <c r="L4" s="35" t="s">
        <v>65</v>
      </c>
      <c r="M4" s="36"/>
      <c r="N4" s="36"/>
      <c r="O4" s="37"/>
      <c r="P4" s="38" t="s">
        <v>75</v>
      </c>
      <c r="Q4" s="39"/>
      <c r="R4" s="30" t="s">
        <v>67</v>
      </c>
      <c r="S4" s="40"/>
      <c r="T4" s="41">
        <f>'[1]Internal Commitment'!I13</f>
        <v>4.5199999999999996</v>
      </c>
      <c r="U4" s="30" t="s">
        <v>68</v>
      </c>
      <c r="V4" s="42">
        <v>38</v>
      </c>
      <c r="W4" s="42">
        <v>25</v>
      </c>
      <c r="X4" s="42">
        <v>22</v>
      </c>
      <c r="Y4" s="43">
        <v>5</v>
      </c>
      <c r="Z4" s="44">
        <v>4</v>
      </c>
      <c r="AA4" s="45">
        <f t="shared" si="0"/>
        <v>2.0899999999999998E-2</v>
      </c>
      <c r="AB4" s="46">
        <v>65</v>
      </c>
      <c r="AC4" s="47">
        <f t="shared" si="1"/>
        <v>12440.191387559809</v>
      </c>
      <c r="AD4" s="48">
        <v>3500</v>
      </c>
      <c r="AE4" s="49">
        <f t="shared" si="2"/>
        <v>0.28134615384615386</v>
      </c>
      <c r="AF4" s="30" t="s">
        <v>69</v>
      </c>
      <c r="AG4" s="50">
        <v>0.214</v>
      </c>
      <c r="AH4" s="49">
        <f t="shared" si="3"/>
        <v>0.96727999999999992</v>
      </c>
      <c r="AI4" s="49">
        <f t="shared" si="4"/>
        <v>5.768626153846153</v>
      </c>
      <c r="AJ4" s="51">
        <v>0</v>
      </c>
      <c r="AK4" s="49">
        <f t="shared" si="5"/>
        <v>0</v>
      </c>
      <c r="AL4" s="51">
        <v>0</v>
      </c>
      <c r="AM4" s="49">
        <f t="shared" si="6"/>
        <v>0</v>
      </c>
      <c r="AN4" s="51">
        <v>5.5E-2</v>
      </c>
      <c r="AO4" s="49">
        <f t="shared" si="7"/>
        <v>0.48510000000000003</v>
      </c>
      <c r="AP4" s="51">
        <v>0</v>
      </c>
      <c r="AQ4" s="49">
        <f t="shared" si="8"/>
        <v>0</v>
      </c>
      <c r="AR4" s="52">
        <v>0</v>
      </c>
      <c r="AS4" s="51">
        <v>0</v>
      </c>
      <c r="AT4" s="49">
        <f t="shared" si="9"/>
        <v>0</v>
      </c>
      <c r="AU4" s="52">
        <v>0</v>
      </c>
      <c r="AV4" s="51">
        <v>0</v>
      </c>
      <c r="AW4" s="49">
        <f t="shared" si="10"/>
        <v>0</v>
      </c>
      <c r="AX4" s="49">
        <f t="shared" si="11"/>
        <v>0.48510000000000003</v>
      </c>
      <c r="AY4" s="53">
        <f t="shared" ref="AY4:AY7" si="15">IF(ISERROR(AI4+AX4),"",AI4+AX4)</f>
        <v>6.253726153846153</v>
      </c>
      <c r="AZ4" s="54">
        <f t="shared" si="12"/>
        <v>0.2909607535321822</v>
      </c>
      <c r="BA4" s="55">
        <v>8.82</v>
      </c>
      <c r="BB4" s="55">
        <v>8.82</v>
      </c>
      <c r="BC4" s="56"/>
      <c r="BD4" s="49">
        <f t="shared" si="13"/>
        <v>0</v>
      </c>
      <c r="BE4" s="49">
        <f t="shared" si="14"/>
        <v>0</v>
      </c>
    </row>
    <row r="5" spans="1:57" s="57" customFormat="1" ht="48.6" customHeight="1" x14ac:dyDescent="0.25">
      <c r="A5" s="29">
        <v>3</v>
      </c>
      <c r="B5" s="30"/>
      <c r="C5" s="30"/>
      <c r="D5" s="30" t="s">
        <v>57</v>
      </c>
      <c r="E5" s="30" t="s">
        <v>58</v>
      </c>
      <c r="F5" s="30" t="s">
        <v>59</v>
      </c>
      <c r="G5" s="31" t="s">
        <v>60</v>
      </c>
      <c r="H5" s="32" t="s">
        <v>61</v>
      </c>
      <c r="I5" s="30" t="s">
        <v>62</v>
      </c>
      <c r="J5" s="58" t="s">
        <v>73</v>
      </c>
      <c r="K5" s="34" t="s">
        <v>76</v>
      </c>
      <c r="L5" s="35" t="s">
        <v>65</v>
      </c>
      <c r="M5" s="36"/>
      <c r="N5" s="36"/>
      <c r="O5" s="37"/>
      <c r="P5" s="38" t="s">
        <v>77</v>
      </c>
      <c r="Q5" s="39"/>
      <c r="R5" s="30" t="s">
        <v>67</v>
      </c>
      <c r="S5" s="40"/>
      <c r="T5" s="41">
        <f>'[1]Internal Commitment'!I14</f>
        <v>4.87</v>
      </c>
      <c r="U5" s="30" t="s">
        <v>68</v>
      </c>
      <c r="V5" s="42">
        <v>38</v>
      </c>
      <c r="W5" s="42">
        <v>25</v>
      </c>
      <c r="X5" s="42">
        <v>26</v>
      </c>
      <c r="Y5" s="43">
        <v>5</v>
      </c>
      <c r="Z5" s="44">
        <v>4</v>
      </c>
      <c r="AA5" s="45">
        <f t="shared" si="0"/>
        <v>2.47E-2</v>
      </c>
      <c r="AB5" s="46">
        <v>65</v>
      </c>
      <c r="AC5" s="47">
        <f t="shared" si="1"/>
        <v>10526.315789473685</v>
      </c>
      <c r="AD5" s="48">
        <v>3500</v>
      </c>
      <c r="AE5" s="49">
        <f t="shared" si="2"/>
        <v>0.33249999999999996</v>
      </c>
      <c r="AF5" s="30" t="s">
        <v>69</v>
      </c>
      <c r="AG5" s="50">
        <v>0.214</v>
      </c>
      <c r="AH5" s="49">
        <f t="shared" si="3"/>
        <v>1.0421800000000001</v>
      </c>
      <c r="AI5" s="49">
        <f t="shared" si="4"/>
        <v>6.2446799999999998</v>
      </c>
      <c r="AJ5" s="51">
        <v>0</v>
      </c>
      <c r="AK5" s="49">
        <f t="shared" si="5"/>
        <v>0</v>
      </c>
      <c r="AL5" s="51">
        <v>0</v>
      </c>
      <c r="AM5" s="49">
        <f t="shared" si="6"/>
        <v>0</v>
      </c>
      <c r="AN5" s="51">
        <v>5.5E-2</v>
      </c>
      <c r="AO5" s="49">
        <f t="shared" si="7"/>
        <v>0.51700000000000002</v>
      </c>
      <c r="AP5" s="51">
        <v>0</v>
      </c>
      <c r="AQ5" s="49">
        <f t="shared" si="8"/>
        <v>0</v>
      </c>
      <c r="AR5" s="52">
        <v>0</v>
      </c>
      <c r="AS5" s="51">
        <v>0</v>
      </c>
      <c r="AT5" s="49">
        <f t="shared" si="9"/>
        <v>0</v>
      </c>
      <c r="AU5" s="52">
        <v>0</v>
      </c>
      <c r="AV5" s="51">
        <v>0</v>
      </c>
      <c r="AW5" s="49">
        <f t="shared" si="10"/>
        <v>0</v>
      </c>
      <c r="AX5" s="49">
        <f t="shared" si="11"/>
        <v>0.51700000000000002</v>
      </c>
      <c r="AY5" s="53">
        <f t="shared" si="15"/>
        <v>6.7616800000000001</v>
      </c>
      <c r="AZ5" s="54">
        <f t="shared" si="12"/>
        <v>0.28067234042553191</v>
      </c>
      <c r="BA5" s="55">
        <v>9.4</v>
      </c>
      <c r="BB5" s="55">
        <v>9.4</v>
      </c>
      <c r="BC5" s="56"/>
      <c r="BD5" s="49">
        <f t="shared" si="13"/>
        <v>0</v>
      </c>
      <c r="BE5" s="49">
        <f t="shared" si="14"/>
        <v>0</v>
      </c>
    </row>
    <row r="6" spans="1:57" s="57" customFormat="1" ht="48.6" customHeight="1" x14ac:dyDescent="0.25">
      <c r="A6" s="29">
        <v>4</v>
      </c>
      <c r="B6" s="30"/>
      <c r="C6" s="30"/>
      <c r="D6" s="30" t="s">
        <v>57</v>
      </c>
      <c r="E6" s="30" t="s">
        <v>58</v>
      </c>
      <c r="F6" s="30" t="s">
        <v>59</v>
      </c>
      <c r="G6" s="31" t="s">
        <v>60</v>
      </c>
      <c r="H6" s="32" t="s">
        <v>61</v>
      </c>
      <c r="I6" s="30" t="s">
        <v>62</v>
      </c>
      <c r="J6" s="58" t="s">
        <v>73</v>
      </c>
      <c r="K6" s="34" t="s">
        <v>78</v>
      </c>
      <c r="L6" s="35" t="s">
        <v>71</v>
      </c>
      <c r="M6" s="36"/>
      <c r="N6" s="36"/>
      <c r="O6" s="37"/>
      <c r="P6" s="38" t="s">
        <v>79</v>
      </c>
      <c r="Q6" s="39"/>
      <c r="R6" s="30" t="s">
        <v>67</v>
      </c>
      <c r="S6" s="40"/>
      <c r="T6" s="41">
        <f>'[1]Internal Commitment'!I15</f>
        <v>5.67</v>
      </c>
      <c r="U6" s="30" t="s">
        <v>68</v>
      </c>
      <c r="V6" s="42">
        <v>38</v>
      </c>
      <c r="W6" s="42">
        <v>25</v>
      </c>
      <c r="X6" s="42">
        <v>28.5</v>
      </c>
      <c r="Y6" s="43">
        <v>5</v>
      </c>
      <c r="Z6" s="44">
        <v>4</v>
      </c>
      <c r="AA6" s="45">
        <f t="shared" si="0"/>
        <v>2.7074999999999998E-2</v>
      </c>
      <c r="AB6" s="46">
        <v>65</v>
      </c>
      <c r="AC6" s="47">
        <f t="shared" si="1"/>
        <v>9602.9547553093271</v>
      </c>
      <c r="AD6" s="48">
        <v>3500</v>
      </c>
      <c r="AE6" s="49">
        <f t="shared" si="2"/>
        <v>0.36447115384615381</v>
      </c>
      <c r="AF6" s="30" t="s">
        <v>69</v>
      </c>
      <c r="AG6" s="50">
        <v>0.214</v>
      </c>
      <c r="AH6" s="49">
        <f t="shared" si="3"/>
        <v>1.2133799999999999</v>
      </c>
      <c r="AI6" s="49">
        <f t="shared" si="4"/>
        <v>7.2478511538461534</v>
      </c>
      <c r="AJ6" s="51">
        <v>0</v>
      </c>
      <c r="AK6" s="49">
        <f t="shared" si="5"/>
        <v>0</v>
      </c>
      <c r="AL6" s="51">
        <v>0</v>
      </c>
      <c r="AM6" s="49">
        <f t="shared" si="6"/>
        <v>0</v>
      </c>
      <c r="AN6" s="51">
        <v>5.5E-2</v>
      </c>
      <c r="AO6" s="49">
        <f t="shared" si="7"/>
        <v>0.61159999999999992</v>
      </c>
      <c r="AP6" s="51">
        <v>0</v>
      </c>
      <c r="AQ6" s="49">
        <f t="shared" si="8"/>
        <v>0</v>
      </c>
      <c r="AR6" s="52">
        <v>0</v>
      </c>
      <c r="AS6" s="51">
        <v>0</v>
      </c>
      <c r="AT6" s="49">
        <f t="shared" si="9"/>
        <v>0</v>
      </c>
      <c r="AU6" s="52">
        <v>0</v>
      </c>
      <c r="AV6" s="51">
        <v>0</v>
      </c>
      <c r="AW6" s="49">
        <f t="shared" si="10"/>
        <v>0</v>
      </c>
      <c r="AX6" s="49">
        <f t="shared" si="11"/>
        <v>0.61159999999999992</v>
      </c>
      <c r="AY6" s="53">
        <f t="shared" si="15"/>
        <v>7.8594511538461536</v>
      </c>
      <c r="AZ6" s="54">
        <f t="shared" si="12"/>
        <v>0.29321482429441059</v>
      </c>
      <c r="BA6" s="55">
        <v>11.12</v>
      </c>
      <c r="BB6" s="55">
        <v>11.12</v>
      </c>
      <c r="BC6" s="56"/>
      <c r="BD6" s="49">
        <f t="shared" si="13"/>
        <v>0</v>
      </c>
      <c r="BE6" s="49">
        <f t="shared" si="14"/>
        <v>0</v>
      </c>
    </row>
    <row r="7" spans="1:57" s="57" customFormat="1" ht="48.6" customHeight="1" x14ac:dyDescent="0.25">
      <c r="A7" s="29">
        <v>5</v>
      </c>
      <c r="B7" s="30"/>
      <c r="C7" s="30"/>
      <c r="D7" s="30" t="s">
        <v>57</v>
      </c>
      <c r="E7" s="30" t="s">
        <v>58</v>
      </c>
      <c r="F7" s="30" t="s">
        <v>59</v>
      </c>
      <c r="G7" s="31" t="s">
        <v>60</v>
      </c>
      <c r="H7" s="32" t="s">
        <v>61</v>
      </c>
      <c r="I7" s="30" t="s">
        <v>62</v>
      </c>
      <c r="J7" s="58" t="s">
        <v>73</v>
      </c>
      <c r="K7" s="34" t="s">
        <v>80</v>
      </c>
      <c r="L7" s="35" t="s">
        <v>65</v>
      </c>
      <c r="M7" s="36"/>
      <c r="N7" s="36"/>
      <c r="O7" s="37"/>
      <c r="P7" s="38" t="s">
        <v>81</v>
      </c>
      <c r="Q7" s="39"/>
      <c r="R7" s="30" t="s">
        <v>67</v>
      </c>
      <c r="S7" s="40"/>
      <c r="T7" s="41">
        <f>'[1]CHN 04-10-2026'!G30</f>
        <v>5.77</v>
      </c>
      <c r="U7" s="30" t="s">
        <v>68</v>
      </c>
      <c r="V7" s="42">
        <v>38</v>
      </c>
      <c r="W7" s="42">
        <v>25</v>
      </c>
      <c r="X7" s="42">
        <v>28.5</v>
      </c>
      <c r="Y7" s="43">
        <v>5</v>
      </c>
      <c r="Z7" s="44">
        <v>4</v>
      </c>
      <c r="AA7" s="45">
        <f t="shared" si="0"/>
        <v>2.7074999999999998E-2</v>
      </c>
      <c r="AB7" s="46">
        <v>65</v>
      </c>
      <c r="AC7" s="47">
        <f t="shared" si="1"/>
        <v>9602.9547553093271</v>
      </c>
      <c r="AD7" s="48">
        <v>3500</v>
      </c>
      <c r="AE7" s="49">
        <f t="shared" si="2"/>
        <v>0.36447115384615381</v>
      </c>
      <c r="AF7" s="30" t="s">
        <v>69</v>
      </c>
      <c r="AG7" s="50">
        <v>0.214</v>
      </c>
      <c r="AH7" s="49">
        <f t="shared" si="3"/>
        <v>1.23478</v>
      </c>
      <c r="AI7" s="49">
        <f t="shared" si="4"/>
        <v>7.3692511538461529</v>
      </c>
      <c r="AJ7" s="51">
        <v>0</v>
      </c>
      <c r="AK7" s="49">
        <f t="shared" si="5"/>
        <v>0</v>
      </c>
      <c r="AL7" s="51">
        <v>0</v>
      </c>
      <c r="AM7" s="49">
        <f t="shared" si="6"/>
        <v>0</v>
      </c>
      <c r="AN7" s="51">
        <v>5.5E-2</v>
      </c>
      <c r="AO7" s="49">
        <f t="shared" si="7"/>
        <v>0.61159999999999992</v>
      </c>
      <c r="AP7" s="51">
        <v>0</v>
      </c>
      <c r="AQ7" s="49">
        <f t="shared" si="8"/>
        <v>0</v>
      </c>
      <c r="AR7" s="52">
        <v>0</v>
      </c>
      <c r="AS7" s="51">
        <v>0</v>
      </c>
      <c r="AT7" s="49">
        <f t="shared" si="9"/>
        <v>0</v>
      </c>
      <c r="AU7" s="52">
        <v>0</v>
      </c>
      <c r="AV7" s="51">
        <v>0</v>
      </c>
      <c r="AW7" s="49">
        <f t="shared" si="10"/>
        <v>0</v>
      </c>
      <c r="AX7" s="49">
        <f t="shared" si="11"/>
        <v>0.61159999999999992</v>
      </c>
      <c r="AY7" s="53">
        <f t="shared" si="15"/>
        <v>7.9808511538461531</v>
      </c>
      <c r="AZ7" s="54">
        <f t="shared" si="12"/>
        <v>0.28229755810736029</v>
      </c>
      <c r="BA7" s="55">
        <v>11.12</v>
      </c>
      <c r="BB7" s="55">
        <v>11.12</v>
      </c>
      <c r="BC7" s="56"/>
      <c r="BD7" s="49">
        <f t="shared" si="13"/>
        <v>0</v>
      </c>
      <c r="BE7" s="49">
        <f t="shared" si="14"/>
        <v>0</v>
      </c>
    </row>
    <row r="8" spans="1:57" s="57" customFormat="1" ht="48.6" customHeight="1" x14ac:dyDescent="0.25">
      <c r="A8" s="29">
        <v>1</v>
      </c>
      <c r="B8" s="30"/>
      <c r="C8" s="30"/>
      <c r="D8" s="30" t="s">
        <v>57</v>
      </c>
      <c r="E8" s="30" t="s">
        <v>58</v>
      </c>
      <c r="F8" s="30" t="s">
        <v>59</v>
      </c>
      <c r="G8" s="31" t="s">
        <v>60</v>
      </c>
      <c r="H8" s="32" t="s">
        <v>61</v>
      </c>
      <c r="I8" s="30" t="s">
        <v>62</v>
      </c>
      <c r="J8" s="33" t="s">
        <v>63</v>
      </c>
      <c r="K8" s="34" t="s">
        <v>64</v>
      </c>
      <c r="L8" s="35" t="s">
        <v>82</v>
      </c>
      <c r="M8" s="36"/>
      <c r="N8" s="36"/>
      <c r="O8" s="37"/>
      <c r="P8" s="38" t="s">
        <v>83</v>
      </c>
      <c r="Q8" s="39"/>
      <c r="R8" s="30" t="s">
        <v>67</v>
      </c>
      <c r="S8" s="40"/>
      <c r="T8" s="41">
        <v>3.53</v>
      </c>
      <c r="U8" s="30" t="s">
        <v>68</v>
      </c>
      <c r="V8" s="42">
        <v>38</v>
      </c>
      <c r="W8" s="42">
        <v>25</v>
      </c>
      <c r="X8" s="42">
        <v>19</v>
      </c>
      <c r="Y8" s="43">
        <v>5</v>
      </c>
      <c r="Z8" s="44">
        <v>4</v>
      </c>
      <c r="AA8" s="45">
        <f t="shared" si="0"/>
        <v>1.805E-2</v>
      </c>
      <c r="AB8" s="46">
        <v>65</v>
      </c>
      <c r="AC8" s="47">
        <f t="shared" si="1"/>
        <v>14404.43213296399</v>
      </c>
      <c r="AD8" s="48">
        <v>3500</v>
      </c>
      <c r="AE8" s="49">
        <f t="shared" si="2"/>
        <v>0.24298076923076922</v>
      </c>
      <c r="AF8" s="30" t="s">
        <v>69</v>
      </c>
      <c r="AG8" s="50">
        <v>0.214</v>
      </c>
      <c r="AH8" s="49">
        <f t="shared" si="3"/>
        <v>0.75541999999999998</v>
      </c>
      <c r="AI8" s="49">
        <f t="shared" si="4"/>
        <v>4.5284007692307693</v>
      </c>
      <c r="AJ8" s="51">
        <v>0</v>
      </c>
      <c r="AK8" s="49">
        <f t="shared" si="5"/>
        <v>0</v>
      </c>
      <c r="AL8" s="51">
        <v>0</v>
      </c>
      <c r="AM8" s="49">
        <f t="shared" si="6"/>
        <v>0</v>
      </c>
      <c r="AN8" s="51">
        <v>5.5E-2</v>
      </c>
      <c r="AO8" s="49">
        <f t="shared" si="7"/>
        <v>0.40479999999999999</v>
      </c>
      <c r="AP8" s="51">
        <v>0</v>
      </c>
      <c r="AQ8" s="49">
        <f t="shared" si="8"/>
        <v>0</v>
      </c>
      <c r="AR8" s="52">
        <v>0</v>
      </c>
      <c r="AS8" s="51">
        <v>0</v>
      </c>
      <c r="AT8" s="49">
        <f t="shared" si="9"/>
        <v>0</v>
      </c>
      <c r="AU8" s="52">
        <v>0</v>
      </c>
      <c r="AV8" s="51">
        <v>0</v>
      </c>
      <c r="AW8" s="49">
        <f t="shared" si="10"/>
        <v>0</v>
      </c>
      <c r="AX8" s="49">
        <f t="shared" si="11"/>
        <v>0.40479999999999999</v>
      </c>
      <c r="AY8" s="53">
        <f>IF(ISERROR(AI8+AX8),"",AI8+AX8)</f>
        <v>4.9332007692307691</v>
      </c>
      <c r="AZ8" s="54">
        <f t="shared" si="12"/>
        <v>0.32972815635451508</v>
      </c>
      <c r="BA8" s="55">
        <v>7.36</v>
      </c>
      <c r="BB8" s="55">
        <v>7.36</v>
      </c>
      <c r="BC8" s="56"/>
      <c r="BD8" s="49">
        <f t="shared" si="13"/>
        <v>0</v>
      </c>
      <c r="BE8" s="49">
        <f t="shared" si="14"/>
        <v>0</v>
      </c>
    </row>
    <row r="9" spans="1:57" s="57" customFormat="1" ht="48.6" customHeight="1" x14ac:dyDescent="0.25">
      <c r="A9" s="29"/>
      <c r="B9" s="30"/>
      <c r="C9" s="30"/>
      <c r="D9" s="30" t="s">
        <v>57</v>
      </c>
      <c r="E9" s="30" t="s">
        <v>58</v>
      </c>
      <c r="F9" s="30" t="s">
        <v>59</v>
      </c>
      <c r="G9" s="31" t="s">
        <v>60</v>
      </c>
      <c r="H9" s="32" t="s">
        <v>61</v>
      </c>
      <c r="I9" s="30" t="s">
        <v>62</v>
      </c>
      <c r="J9" s="33" t="s">
        <v>63</v>
      </c>
      <c r="K9" s="34" t="s">
        <v>70</v>
      </c>
      <c r="L9" s="35" t="s">
        <v>82</v>
      </c>
      <c r="M9" s="36"/>
      <c r="N9" s="36"/>
      <c r="O9" s="37"/>
      <c r="P9" s="38" t="s">
        <v>84</v>
      </c>
      <c r="Q9" s="39"/>
      <c r="R9" s="30" t="s">
        <v>67</v>
      </c>
      <c r="S9" s="40"/>
      <c r="T9" s="41">
        <v>3.53</v>
      </c>
      <c r="U9" s="30" t="s">
        <v>68</v>
      </c>
      <c r="V9" s="42">
        <v>38</v>
      </c>
      <c r="W9" s="42">
        <v>25</v>
      </c>
      <c r="X9" s="42">
        <v>19</v>
      </c>
      <c r="Y9" s="43">
        <v>5</v>
      </c>
      <c r="Z9" s="44">
        <v>4</v>
      </c>
      <c r="AA9" s="45">
        <f t="shared" si="0"/>
        <v>1.805E-2</v>
      </c>
      <c r="AB9" s="46">
        <v>65</v>
      </c>
      <c r="AC9" s="47">
        <f t="shared" si="1"/>
        <v>14404.43213296399</v>
      </c>
      <c r="AD9" s="48">
        <v>3500</v>
      </c>
      <c r="AE9" s="49">
        <f t="shared" si="2"/>
        <v>0.24298076923076922</v>
      </c>
      <c r="AF9" s="30" t="s">
        <v>69</v>
      </c>
      <c r="AG9" s="50">
        <v>0.214</v>
      </c>
      <c r="AH9" s="49">
        <f t="shared" si="3"/>
        <v>0.75541999999999998</v>
      </c>
      <c r="AI9" s="49">
        <f t="shared" si="4"/>
        <v>4.5284007692307693</v>
      </c>
      <c r="AJ9" s="51">
        <v>0</v>
      </c>
      <c r="AK9" s="49">
        <f t="shared" si="5"/>
        <v>0</v>
      </c>
      <c r="AL9" s="51">
        <v>0</v>
      </c>
      <c r="AM9" s="49">
        <f t="shared" si="6"/>
        <v>0</v>
      </c>
      <c r="AN9" s="51">
        <v>5.5E-2</v>
      </c>
      <c r="AO9" s="49">
        <f t="shared" si="7"/>
        <v>0.40479999999999999</v>
      </c>
      <c r="AP9" s="51">
        <v>0</v>
      </c>
      <c r="AQ9" s="49">
        <f t="shared" si="8"/>
        <v>0</v>
      </c>
      <c r="AR9" s="52">
        <v>0</v>
      </c>
      <c r="AS9" s="51">
        <v>0</v>
      </c>
      <c r="AT9" s="49">
        <f t="shared" si="9"/>
        <v>0</v>
      </c>
      <c r="AU9" s="52">
        <v>0</v>
      </c>
      <c r="AV9" s="51">
        <v>0</v>
      </c>
      <c r="AW9" s="49">
        <f t="shared" si="10"/>
        <v>0</v>
      </c>
      <c r="AX9" s="49">
        <f t="shared" si="11"/>
        <v>0.40479999999999999</v>
      </c>
      <c r="AY9" s="53">
        <f>IF(ISERROR(AI9+AX9),"",AI9+AX9)</f>
        <v>4.9332007692307691</v>
      </c>
      <c r="AZ9" s="54">
        <f t="shared" si="12"/>
        <v>0.32972815635451508</v>
      </c>
      <c r="BA9" s="55">
        <v>7.36</v>
      </c>
      <c r="BB9" s="55">
        <v>7.36</v>
      </c>
      <c r="BC9" s="56"/>
      <c r="BD9" s="49">
        <f t="shared" si="13"/>
        <v>0</v>
      </c>
      <c r="BE9" s="49">
        <f t="shared" si="14"/>
        <v>0</v>
      </c>
    </row>
    <row r="10" spans="1:57" s="57" customFormat="1" ht="48.6" customHeight="1" x14ac:dyDescent="0.25">
      <c r="A10" s="29">
        <v>2</v>
      </c>
      <c r="B10" s="30"/>
      <c r="C10" s="30"/>
      <c r="D10" s="30" t="s">
        <v>57</v>
      </c>
      <c r="E10" s="30" t="s">
        <v>58</v>
      </c>
      <c r="F10" s="30" t="s">
        <v>59</v>
      </c>
      <c r="G10" s="31" t="s">
        <v>60</v>
      </c>
      <c r="H10" s="32" t="s">
        <v>61</v>
      </c>
      <c r="I10" s="30" t="s">
        <v>62</v>
      </c>
      <c r="J10" s="58" t="s">
        <v>73</v>
      </c>
      <c r="K10" s="34" t="s">
        <v>74</v>
      </c>
      <c r="L10" s="35" t="s">
        <v>82</v>
      </c>
      <c r="M10" s="36"/>
      <c r="N10" s="36"/>
      <c r="O10" s="37"/>
      <c r="P10" s="38" t="s">
        <v>85</v>
      </c>
      <c r="Q10" s="39"/>
      <c r="R10" s="30" t="s">
        <v>67</v>
      </c>
      <c r="S10" s="40"/>
      <c r="T10" s="41">
        <v>4.5199999999999996</v>
      </c>
      <c r="U10" s="30" t="s">
        <v>68</v>
      </c>
      <c r="V10" s="42">
        <v>38</v>
      </c>
      <c r="W10" s="42">
        <v>25</v>
      </c>
      <c r="X10" s="42">
        <v>22</v>
      </c>
      <c r="Y10" s="43">
        <v>5</v>
      </c>
      <c r="Z10" s="44">
        <v>4</v>
      </c>
      <c r="AA10" s="45">
        <f t="shared" si="0"/>
        <v>2.0899999999999998E-2</v>
      </c>
      <c r="AB10" s="46">
        <v>65</v>
      </c>
      <c r="AC10" s="47">
        <f t="shared" si="1"/>
        <v>12440.191387559809</v>
      </c>
      <c r="AD10" s="48">
        <v>3500</v>
      </c>
      <c r="AE10" s="49">
        <f t="shared" si="2"/>
        <v>0.28134615384615386</v>
      </c>
      <c r="AF10" s="30" t="s">
        <v>69</v>
      </c>
      <c r="AG10" s="50">
        <v>0.214</v>
      </c>
      <c r="AH10" s="49">
        <f t="shared" si="3"/>
        <v>0.96727999999999992</v>
      </c>
      <c r="AI10" s="49">
        <f t="shared" si="4"/>
        <v>5.768626153846153</v>
      </c>
      <c r="AJ10" s="51">
        <v>0</v>
      </c>
      <c r="AK10" s="49">
        <f t="shared" si="5"/>
        <v>0</v>
      </c>
      <c r="AL10" s="51">
        <v>0</v>
      </c>
      <c r="AM10" s="49">
        <f t="shared" si="6"/>
        <v>0</v>
      </c>
      <c r="AN10" s="51">
        <v>5.5E-2</v>
      </c>
      <c r="AO10" s="49">
        <f t="shared" si="7"/>
        <v>0.48510000000000003</v>
      </c>
      <c r="AP10" s="51">
        <v>0</v>
      </c>
      <c r="AQ10" s="49">
        <f t="shared" si="8"/>
        <v>0</v>
      </c>
      <c r="AR10" s="52">
        <v>0</v>
      </c>
      <c r="AS10" s="51">
        <v>0</v>
      </c>
      <c r="AT10" s="49">
        <f t="shared" si="9"/>
        <v>0</v>
      </c>
      <c r="AU10" s="52">
        <v>0</v>
      </c>
      <c r="AV10" s="51">
        <v>0</v>
      </c>
      <c r="AW10" s="49">
        <f t="shared" si="10"/>
        <v>0</v>
      </c>
      <c r="AX10" s="49">
        <f t="shared" si="11"/>
        <v>0.48510000000000003</v>
      </c>
      <c r="AY10" s="53">
        <f t="shared" ref="AY10:AY13" si="16">IF(ISERROR(AI10+AX10),"",AI10+AX10)</f>
        <v>6.253726153846153</v>
      </c>
      <c r="AZ10" s="54">
        <f t="shared" si="12"/>
        <v>0.2909607535321822</v>
      </c>
      <c r="BA10" s="55">
        <v>8.82</v>
      </c>
      <c r="BB10" s="55">
        <v>8.82</v>
      </c>
      <c r="BC10" s="56"/>
      <c r="BD10" s="49">
        <f t="shared" si="13"/>
        <v>0</v>
      </c>
      <c r="BE10" s="49">
        <f t="shared" si="14"/>
        <v>0</v>
      </c>
    </row>
    <row r="11" spans="1:57" s="57" customFormat="1" ht="48.6" customHeight="1" x14ac:dyDescent="0.25">
      <c r="A11" s="29">
        <v>3</v>
      </c>
      <c r="B11" s="30"/>
      <c r="C11" s="30"/>
      <c r="D11" s="30" t="s">
        <v>57</v>
      </c>
      <c r="E11" s="30" t="s">
        <v>58</v>
      </c>
      <c r="F11" s="30" t="s">
        <v>59</v>
      </c>
      <c r="G11" s="31" t="s">
        <v>60</v>
      </c>
      <c r="H11" s="32" t="s">
        <v>61</v>
      </c>
      <c r="I11" s="30" t="s">
        <v>62</v>
      </c>
      <c r="J11" s="58" t="s">
        <v>73</v>
      </c>
      <c r="K11" s="34" t="s">
        <v>76</v>
      </c>
      <c r="L11" s="35" t="s">
        <v>82</v>
      </c>
      <c r="M11" s="36"/>
      <c r="N11" s="36"/>
      <c r="O11" s="37"/>
      <c r="P11" s="38" t="s">
        <v>86</v>
      </c>
      <c r="Q11" s="39"/>
      <c r="R11" s="30" t="s">
        <v>67</v>
      </c>
      <c r="S11" s="40"/>
      <c r="T11" s="41">
        <v>4.87</v>
      </c>
      <c r="U11" s="30" t="s">
        <v>68</v>
      </c>
      <c r="V11" s="42">
        <v>38</v>
      </c>
      <c r="W11" s="42">
        <v>25</v>
      </c>
      <c r="X11" s="42">
        <v>26</v>
      </c>
      <c r="Y11" s="43">
        <v>5</v>
      </c>
      <c r="Z11" s="44">
        <v>4</v>
      </c>
      <c r="AA11" s="45">
        <f t="shared" si="0"/>
        <v>2.47E-2</v>
      </c>
      <c r="AB11" s="46">
        <v>65</v>
      </c>
      <c r="AC11" s="47">
        <f t="shared" si="1"/>
        <v>10526.315789473685</v>
      </c>
      <c r="AD11" s="48">
        <v>3500</v>
      </c>
      <c r="AE11" s="49">
        <f t="shared" si="2"/>
        <v>0.33249999999999996</v>
      </c>
      <c r="AF11" s="30" t="s">
        <v>69</v>
      </c>
      <c r="AG11" s="50">
        <v>0.214</v>
      </c>
      <c r="AH11" s="49">
        <f t="shared" si="3"/>
        <v>1.0421800000000001</v>
      </c>
      <c r="AI11" s="49">
        <f t="shared" si="4"/>
        <v>6.2446799999999998</v>
      </c>
      <c r="AJ11" s="51">
        <v>0</v>
      </c>
      <c r="AK11" s="49">
        <f t="shared" si="5"/>
        <v>0</v>
      </c>
      <c r="AL11" s="51">
        <v>0</v>
      </c>
      <c r="AM11" s="49">
        <f t="shared" si="6"/>
        <v>0</v>
      </c>
      <c r="AN11" s="51">
        <v>5.5E-2</v>
      </c>
      <c r="AO11" s="49">
        <f t="shared" si="7"/>
        <v>0.51700000000000002</v>
      </c>
      <c r="AP11" s="51">
        <v>0</v>
      </c>
      <c r="AQ11" s="49">
        <f t="shared" si="8"/>
        <v>0</v>
      </c>
      <c r="AR11" s="52">
        <v>0</v>
      </c>
      <c r="AS11" s="51">
        <v>0</v>
      </c>
      <c r="AT11" s="49">
        <f t="shared" si="9"/>
        <v>0</v>
      </c>
      <c r="AU11" s="52">
        <v>0</v>
      </c>
      <c r="AV11" s="51">
        <v>0</v>
      </c>
      <c r="AW11" s="49">
        <f t="shared" si="10"/>
        <v>0</v>
      </c>
      <c r="AX11" s="49">
        <f t="shared" si="11"/>
        <v>0.51700000000000002</v>
      </c>
      <c r="AY11" s="53">
        <f t="shared" si="16"/>
        <v>6.7616800000000001</v>
      </c>
      <c r="AZ11" s="54">
        <f t="shared" si="12"/>
        <v>0.28067234042553191</v>
      </c>
      <c r="BA11" s="55">
        <v>9.4</v>
      </c>
      <c r="BB11" s="55">
        <v>9.4</v>
      </c>
      <c r="BC11" s="56"/>
      <c r="BD11" s="49">
        <f t="shared" si="13"/>
        <v>0</v>
      </c>
      <c r="BE11" s="49">
        <f t="shared" si="14"/>
        <v>0</v>
      </c>
    </row>
    <row r="12" spans="1:57" s="57" customFormat="1" ht="48.6" customHeight="1" x14ac:dyDescent="0.25">
      <c r="A12" s="29">
        <v>4</v>
      </c>
      <c r="B12" s="30"/>
      <c r="C12" s="30"/>
      <c r="D12" s="30" t="s">
        <v>57</v>
      </c>
      <c r="E12" s="30" t="s">
        <v>58</v>
      </c>
      <c r="F12" s="30" t="s">
        <v>59</v>
      </c>
      <c r="G12" s="31" t="s">
        <v>60</v>
      </c>
      <c r="H12" s="32" t="s">
        <v>61</v>
      </c>
      <c r="I12" s="30" t="s">
        <v>62</v>
      </c>
      <c r="J12" s="58" t="s">
        <v>73</v>
      </c>
      <c r="K12" s="34" t="s">
        <v>78</v>
      </c>
      <c r="L12" s="35" t="s">
        <v>82</v>
      </c>
      <c r="M12" s="36"/>
      <c r="N12" s="36"/>
      <c r="O12" s="37"/>
      <c r="P12" s="38" t="s">
        <v>87</v>
      </c>
      <c r="Q12" s="39"/>
      <c r="R12" s="30" t="s">
        <v>67</v>
      </c>
      <c r="S12" s="40"/>
      <c r="T12" s="41">
        <v>5.67</v>
      </c>
      <c r="U12" s="30" t="s">
        <v>68</v>
      </c>
      <c r="V12" s="42">
        <v>38</v>
      </c>
      <c r="W12" s="42">
        <v>25</v>
      </c>
      <c r="X12" s="42">
        <v>28.5</v>
      </c>
      <c r="Y12" s="43">
        <v>5</v>
      </c>
      <c r="Z12" s="44">
        <v>4</v>
      </c>
      <c r="AA12" s="45">
        <f t="shared" si="0"/>
        <v>2.7074999999999998E-2</v>
      </c>
      <c r="AB12" s="46">
        <v>65</v>
      </c>
      <c r="AC12" s="47">
        <f t="shared" si="1"/>
        <v>9602.9547553093271</v>
      </c>
      <c r="AD12" s="48">
        <v>3500</v>
      </c>
      <c r="AE12" s="49">
        <f t="shared" si="2"/>
        <v>0.36447115384615381</v>
      </c>
      <c r="AF12" s="30" t="s">
        <v>69</v>
      </c>
      <c r="AG12" s="50">
        <v>0.214</v>
      </c>
      <c r="AH12" s="49">
        <f t="shared" si="3"/>
        <v>1.2133799999999999</v>
      </c>
      <c r="AI12" s="49">
        <f t="shared" si="4"/>
        <v>7.2478511538461534</v>
      </c>
      <c r="AJ12" s="51">
        <v>0</v>
      </c>
      <c r="AK12" s="49">
        <f t="shared" si="5"/>
        <v>0</v>
      </c>
      <c r="AL12" s="51">
        <v>0</v>
      </c>
      <c r="AM12" s="49">
        <f t="shared" si="6"/>
        <v>0</v>
      </c>
      <c r="AN12" s="51">
        <v>5.5E-2</v>
      </c>
      <c r="AO12" s="49">
        <f t="shared" si="7"/>
        <v>0.61159999999999992</v>
      </c>
      <c r="AP12" s="51">
        <v>0</v>
      </c>
      <c r="AQ12" s="49">
        <f t="shared" si="8"/>
        <v>0</v>
      </c>
      <c r="AR12" s="52">
        <v>0</v>
      </c>
      <c r="AS12" s="51">
        <v>0</v>
      </c>
      <c r="AT12" s="49">
        <f t="shared" si="9"/>
        <v>0</v>
      </c>
      <c r="AU12" s="52">
        <v>0</v>
      </c>
      <c r="AV12" s="51">
        <v>0</v>
      </c>
      <c r="AW12" s="49">
        <f t="shared" si="10"/>
        <v>0</v>
      </c>
      <c r="AX12" s="49">
        <f t="shared" si="11"/>
        <v>0.61159999999999992</v>
      </c>
      <c r="AY12" s="53">
        <f t="shared" si="16"/>
        <v>7.8594511538461536</v>
      </c>
      <c r="AZ12" s="54">
        <f t="shared" si="12"/>
        <v>0.29321482429441059</v>
      </c>
      <c r="BA12" s="55">
        <v>11.12</v>
      </c>
      <c r="BB12" s="55">
        <v>11.12</v>
      </c>
      <c r="BC12" s="56"/>
      <c r="BD12" s="49">
        <f t="shared" si="13"/>
        <v>0</v>
      </c>
      <c r="BE12" s="49">
        <f t="shared" si="14"/>
        <v>0</v>
      </c>
    </row>
    <row r="13" spans="1:57" s="57" customFormat="1" ht="48.6" customHeight="1" x14ac:dyDescent="0.25">
      <c r="A13" s="29">
        <v>5</v>
      </c>
      <c r="B13" s="30"/>
      <c r="C13" s="30"/>
      <c r="D13" s="30" t="s">
        <v>57</v>
      </c>
      <c r="E13" s="30" t="s">
        <v>58</v>
      </c>
      <c r="F13" s="30" t="s">
        <v>59</v>
      </c>
      <c r="G13" s="31" t="s">
        <v>60</v>
      </c>
      <c r="H13" s="32" t="s">
        <v>61</v>
      </c>
      <c r="I13" s="30" t="s">
        <v>62</v>
      </c>
      <c r="J13" s="58" t="s">
        <v>73</v>
      </c>
      <c r="K13" s="34" t="s">
        <v>80</v>
      </c>
      <c r="L13" s="59" t="s">
        <v>82</v>
      </c>
      <c r="M13" s="36"/>
      <c r="N13" s="36"/>
      <c r="O13" s="37"/>
      <c r="P13" s="38" t="s">
        <v>88</v>
      </c>
      <c r="Q13" s="39"/>
      <c r="R13" s="30" t="s">
        <v>67</v>
      </c>
      <c r="S13" s="40"/>
      <c r="T13" s="41">
        <v>5.77</v>
      </c>
      <c r="U13" s="30" t="s">
        <v>68</v>
      </c>
      <c r="V13" s="42">
        <v>38</v>
      </c>
      <c r="W13" s="42">
        <v>25</v>
      </c>
      <c r="X13" s="42">
        <v>28.5</v>
      </c>
      <c r="Y13" s="43">
        <v>5</v>
      </c>
      <c r="Z13" s="44">
        <v>4</v>
      </c>
      <c r="AA13" s="45">
        <f t="shared" si="0"/>
        <v>2.7074999999999998E-2</v>
      </c>
      <c r="AB13" s="46">
        <v>65</v>
      </c>
      <c r="AC13" s="47">
        <f t="shared" si="1"/>
        <v>9602.9547553093271</v>
      </c>
      <c r="AD13" s="48">
        <v>3500</v>
      </c>
      <c r="AE13" s="49">
        <f t="shared" si="2"/>
        <v>0.36447115384615381</v>
      </c>
      <c r="AF13" s="30" t="s">
        <v>69</v>
      </c>
      <c r="AG13" s="50">
        <v>0.214</v>
      </c>
      <c r="AH13" s="49">
        <f t="shared" si="3"/>
        <v>1.23478</v>
      </c>
      <c r="AI13" s="49">
        <f t="shared" si="4"/>
        <v>7.3692511538461529</v>
      </c>
      <c r="AJ13" s="51">
        <v>0</v>
      </c>
      <c r="AK13" s="49">
        <f t="shared" si="5"/>
        <v>0</v>
      </c>
      <c r="AL13" s="51">
        <v>0</v>
      </c>
      <c r="AM13" s="49">
        <f t="shared" si="6"/>
        <v>0</v>
      </c>
      <c r="AN13" s="51">
        <v>5.5E-2</v>
      </c>
      <c r="AO13" s="49">
        <f t="shared" si="7"/>
        <v>0.61159999999999992</v>
      </c>
      <c r="AP13" s="51">
        <v>0</v>
      </c>
      <c r="AQ13" s="49">
        <f t="shared" si="8"/>
        <v>0</v>
      </c>
      <c r="AR13" s="52">
        <v>0</v>
      </c>
      <c r="AS13" s="51">
        <v>0</v>
      </c>
      <c r="AT13" s="49">
        <f t="shared" si="9"/>
        <v>0</v>
      </c>
      <c r="AU13" s="52">
        <v>0</v>
      </c>
      <c r="AV13" s="51">
        <v>0</v>
      </c>
      <c r="AW13" s="49">
        <f t="shared" si="10"/>
        <v>0</v>
      </c>
      <c r="AX13" s="49">
        <f t="shared" si="11"/>
        <v>0.61159999999999992</v>
      </c>
      <c r="AY13" s="53">
        <f t="shared" si="16"/>
        <v>7.9808511538461531</v>
      </c>
      <c r="AZ13" s="54">
        <f t="shared" si="12"/>
        <v>0.28229755810736029</v>
      </c>
      <c r="BA13" s="55">
        <v>11.12</v>
      </c>
      <c r="BB13" s="55">
        <v>11.12</v>
      </c>
      <c r="BC13" s="56"/>
      <c r="BD13" s="49">
        <f t="shared" si="13"/>
        <v>0</v>
      </c>
      <c r="BE13" s="49">
        <f t="shared" si="14"/>
        <v>0</v>
      </c>
    </row>
  </sheetData>
  <sheetProtection insertRows="0" deleteRows="0" sort="0"/>
  <protectedRanges>
    <protectedRange sqref="A4:G7 P14:BB178 A14:L178 F2:G3 A2:D3 A10:G13 F8:G9 A8:D9 I2:I13 AA2:AC13 AE2:AE13 U2:U13 AH2:AZ13" name="Range1"/>
    <protectedRange sqref="AD2:AD13" name="Range1_3"/>
    <protectedRange sqref="BC2:BC13" name="Range1_6"/>
    <protectedRange sqref="N14:N126" name="Range1_1"/>
    <protectedRange sqref="O14:O162" name="Range1_8"/>
    <protectedRange sqref="R2:T13" name="Range1_7"/>
    <protectedRange sqref="N2:N13" name="Range1_1_2"/>
    <protectedRange sqref="O2:O13" name="Range1_8_2"/>
    <protectedRange sqref="E2:E3 E8:E9" name="Range1_2"/>
  </protectedRange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2026-05-18T07:12:21Z</dcterms:created>
  <dcterms:modified xsi:type="dcterms:W3CDTF">2026-05-18T07:12:39Z</dcterms:modified>
</cp:coreProperties>
</file>