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021BPB">'[1]021BPB'!$B$33</definedName>
    <definedName name="_cat82">#REF!</definedName>
    <definedName name="A">#REF!</definedName>
    <definedName name="AGENT">#REF!</definedName>
    <definedName name="AGENT_ID">#REF!</definedName>
    <definedName name="AGENTREP">#REF!</definedName>
    <definedName name="AIM">#REF!</definedName>
    <definedName name="Artwork">#REF!</definedName>
    <definedName name="ASSOCIATE">#REF!</definedName>
    <definedName name="ATTR">'[2]PT TABLE'!$B$2:$F$2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ENEFICIARY">#REF!</definedName>
    <definedName name="Blankets_Throws">#REF!</definedName>
    <definedName name="bm">#REF!</definedName>
    <definedName name="brown">#REF!</definedName>
    <definedName name="BUYER">#REF!</definedName>
    <definedName name="BUYNAME">#REF!</definedName>
    <definedName name="BUYNO">[3]BUYERS!$C$1:$C$277</definedName>
    <definedName name="CASEPACK">[3]LISTS!$I$3:$I$4</definedName>
    <definedName name="CAT">#REF!</definedName>
    <definedName name="CATEGORY">[4]Sheet1!$DW$2:$DW$3</definedName>
    <definedName name="CBF">[3]LISTS!$G$2</definedName>
    <definedName name="CBM">[3]LISTS!$G$4</definedName>
    <definedName name="CH">'[2]COMMON ATTR'!$C$4:$C$249</definedName>
    <definedName name="CLASS">#REF!</definedName>
    <definedName name="CNT_CODE">[3]LISTS!$D$9:$E$43</definedName>
    <definedName name="COLOR">[3]!Table114[COLOR]</definedName>
    <definedName name="COLOR_CODE_LIST">[3]!Table114[COLOR Code]</definedName>
    <definedName name="COLOR_ID">#REF!</definedName>
    <definedName name="COLOR_LIST">[3]!Table114[#All]</definedName>
    <definedName name="colour">#REF!</definedName>
    <definedName name="COLUMN">'[2]PT TABLE'!$A$2</definedName>
    <definedName name="COMM">#REF!</definedName>
    <definedName name="COMMENTS">#REF!</definedName>
    <definedName name="Commitment">#REF!</definedName>
    <definedName name="COMMODITY">#REF!</definedName>
    <definedName name="COMMODITY_LIST">[3]LISTS!$O$9:$O$18</definedName>
    <definedName name="CON">'[5]317-TOP'!#REF!</definedName>
    <definedName name="CONS">#REF!</definedName>
    <definedName name="CONTSIZE">'[3]PORT LIST &amp; CONTAINER INFO'!$E$5:$I$8</definedName>
    <definedName name="COO">#REF!</definedName>
    <definedName name="COUNTRY">[3]LISTS!$D$9:$D$43</definedName>
    <definedName name="CUBIC_FEET">#REF!</definedName>
    <definedName name="DATE">#REF!</definedName>
    <definedName name="dds_PO">#REF!</definedName>
    <definedName name="Decorative_Accessories">#REF!</definedName>
    <definedName name="Decorative_Pillows_Inserts_Covers">#REF!</definedName>
    <definedName name="Down_Comforters">#REF!</definedName>
    <definedName name="dumb">#REF!</definedName>
    <definedName name="Duvet_Covers">#REF!</definedName>
    <definedName name="Electrics">#REF!</definedName>
    <definedName name="feed">#REF!</definedName>
    <definedName name="FIRST_COST">#REF!</definedName>
    <definedName name="foam">[4]Sheet1!$EC$2:$EC$3</definedName>
    <definedName name="FREIGHT">#REF!</definedName>
    <definedName name="FREIGHT_CONTAINER">[3]LISTS!$P$1:$V$1</definedName>
    <definedName name="FREIGHT_TERMS">#REF!</definedName>
    <definedName name="FREIGHTCUBE">#REF!</definedName>
    <definedName name="Gold1">#REF!</definedName>
    <definedName name="H">#REF!</definedName>
    <definedName name="HBC">'[6]Spec Sheet'!#REF!</definedName>
    <definedName name="HEADER">#REF!</definedName>
    <definedName name="help">#REF!</definedName>
    <definedName name="here">#REF!</definedName>
    <definedName name="Home_Décor">#REF!</definedName>
    <definedName name="Home_Décor.">#REF!</definedName>
    <definedName name="HTS_CODE">#REF!</definedName>
    <definedName name="i">'[7] Projected 2006 VS. 2005'!#REF!</definedName>
    <definedName name="IAN">'[8]FLASH WK 23'!$F$1:$AJ$65536</definedName>
    <definedName name="INDC_CANCEL">#REF!</definedName>
    <definedName name="INDC_START">#REF!</definedName>
    <definedName name="INNER">#REF!</definedName>
    <definedName name="ITEM_DESCRIPTION">#REF!</definedName>
    <definedName name="ItemInfoList">#REF!</definedName>
    <definedName name="ItemList">#REF!</definedName>
    <definedName name="katie">#REF!</definedName>
    <definedName name="KD">[4]Sheet1!$DS$2:$DS$2</definedName>
    <definedName name="Kids_Bath">#REF!</definedName>
    <definedName name="Kids_or_Teen">#REF!</definedName>
    <definedName name="L">#REF!</definedName>
    <definedName name="Lighting_or_Candleholders">#REF!</definedName>
    <definedName name="LINE">#REF!</definedName>
    <definedName name="LINE_ITEM">#REF!</definedName>
    <definedName name="lnk">[9]Sheet1!$A$2</definedName>
    <definedName name="LOAD">#REF!</definedName>
    <definedName name="M">[4]Sheet1!$EA$2:$EA$3</definedName>
    <definedName name="madeline">#REF!</definedName>
    <definedName name="mal">#REF!</definedName>
    <definedName name="malpass">#REF!</definedName>
    <definedName name="mason">#REF!</definedName>
    <definedName name="MASTER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AX_40">'[3]PORT LIST &amp; CONTAINER INFO'!$G$6</definedName>
    <definedName name="MAX_40_CBM">'[3]PORT LIST &amp; CONTAINER INFO'!$I$6</definedName>
    <definedName name="MAX_40HC">'[3]PORT LIST &amp; CONTAINER INFO'!$G$7</definedName>
    <definedName name="MAX_40HC_CBM">'[3]PORT LIST &amp; CONTAINER INFO'!$I$7</definedName>
    <definedName name="mia">#REF!</definedName>
    <definedName name="MIN_40">'[3]PORT LIST &amp; CONTAINER INFO'!$F$6</definedName>
    <definedName name="MIN_40CBM">'[3]PORT LIST &amp; CONTAINER INFO'!$H$6</definedName>
    <definedName name="MIN_40HC">'[3]PORT LIST &amp; CONTAINER INFO'!$F$7</definedName>
    <definedName name="MIN_40HC_CBM">'[3]PORT LIST &amp; CONTAINER INFO'!$H$7</definedName>
    <definedName name="MISC_COST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A_DAYS">#REF!</definedName>
    <definedName name="ok">[10]Sheet1!$A$1:$C$65536</definedName>
    <definedName name="one">#REF!</definedName>
    <definedName name="OTB_MON">[3]!Table14[OTB MONTH]</definedName>
    <definedName name="Outdoor">#REF!</definedName>
    <definedName name="PACK">[4]Sheet1!$EE$2:$EE$3</definedName>
    <definedName name="PACK_METHOD">[3]LISTS!$L$21:$L$24</definedName>
    <definedName name="PACKAGING">[3]LISTS!$A$9:$A$61</definedName>
    <definedName name="PACKTYPE">[3]LISTS!$A$2:$A$4</definedName>
    <definedName name="PAY_METHOD">#REF!</definedName>
    <definedName name="PAY_TERMS">#REF!</definedName>
    <definedName name="PAYMENT">[3]LISTS!$L$9:$L$12</definedName>
    <definedName name="PAYMENT_METHOD">[3]LISTS!$L$9:$M$11</definedName>
    <definedName name="Pet_Care">#REF!</definedName>
    <definedName name="Pillow_Shams">#REF!</definedName>
    <definedName name="Pillowcases">#REF!</definedName>
    <definedName name="PL">'[11]UNIQUE ATTR 2'!#REF!</definedName>
    <definedName name="PORT_DEST">[3]!Table110[Discharge Port]</definedName>
    <definedName name="PORT_DEST_CODE">[3]!Table110[#Data]</definedName>
    <definedName name="PORT_DISCHARGE">#REF!</definedName>
    <definedName name="PORT_IFF">[12]a!$A$10:$B$35</definedName>
    <definedName name="PORT_LADING">#REF!</definedName>
    <definedName name="PORT_ORIGIN_CODE">[3]!Table11011[#Data]</definedName>
    <definedName name="_xlnm.Print_Area">#REF!</definedName>
    <definedName name="PRINT_AREA_MI">#REF!</definedName>
    <definedName name="Prints">#REF!</definedName>
    <definedName name="PROD_GROUP">#REF!</definedName>
    <definedName name="PROP_65">[3]LISTS!$L$2:$L$6</definedName>
    <definedName name="PT">'[2]PT TABLE'!$A$4:$A$42</definedName>
    <definedName name="PW">'[11]UNIQUE ATTR 2'!#REF!</definedName>
    <definedName name="QTY">#REF!</definedName>
    <definedName name="Quilts">#REF!</definedName>
    <definedName name="RETAIL">#REF!</definedName>
    <definedName name="RN">'[2]RN_Item Disposition'!$A$12:$A$81</definedName>
    <definedName name="Ross_BA">#REF!</definedName>
    <definedName name="ROW">'[2]PT TABLE'!$A$1</definedName>
    <definedName name="sbm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IZE">[3]!Table1148[SIZE]</definedName>
    <definedName name="SIZE_CODE_LIST">#REF!</definedName>
    <definedName name="SIZE_ID">#REF!</definedName>
    <definedName name="SIZE_LIST">[3]!Table1148[#All]</definedName>
    <definedName name="SKU_ID">#REF!</definedName>
    <definedName name="Slipcovers_Chair_Pads">#REF!</definedName>
    <definedName name="Slipcovers_Chair_Pads.">#REF!</definedName>
    <definedName name="SUB">#REF!</definedName>
    <definedName name="SUB_COMMODITY">#REF!</definedName>
    <definedName name="SUB_COMMODITY_LIST">[3]!Table11[SUB COMMODITY]</definedName>
    <definedName name="subcat">#REF!</definedName>
    <definedName name="suzi">[13]Sheet3!$A:$IV</definedName>
    <definedName name="suzie">#REF!</definedName>
    <definedName name="t">#REF!</definedName>
    <definedName name="three">[13]Sheet3!$A:$IV</definedName>
    <definedName name="TOTAL">#REF!</definedName>
    <definedName name="totals">#REF!</definedName>
    <definedName name="Towels_Bath_Sheets">#REF!</definedName>
    <definedName name="toys">#REF!</definedName>
    <definedName name="TTL_CUBE">#REF!</definedName>
    <definedName name="two">[13]Sheet2!$A:$IV</definedName>
    <definedName name="UNIT">[4]Sheet1!$EF$2:$EF$3</definedName>
    <definedName name="upc">#REF!</definedName>
    <definedName name="VENDOR">#REF!</definedName>
    <definedName name="VENDOR_NO">#REF!</definedName>
    <definedName name="VENDOR_STYLE">#REF!</definedName>
    <definedName name="VENDORMOA">'[3]VENDOR MOA PIVOT'!$A:$B</definedName>
    <definedName name="W">#REF!</definedName>
    <definedName name="WD">'[11]UNIQUE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[4]Sheet1!$EG$2:$EG$3</definedName>
    <definedName name="XF_CANCEL">#REF!</definedName>
    <definedName name="XF_START">#REF!</definedName>
    <definedName name="y">#REF!</definedName>
    <definedName name="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4" i="1" l="1"/>
  <c r="BC4" i="1"/>
  <c r="AY4" i="1"/>
  <c r="AS4" i="1"/>
  <c r="AP4" i="1"/>
  <c r="AN4" i="1"/>
  <c r="AJ4" i="1"/>
  <c r="AD4" i="1"/>
  <c r="AF4" i="1" s="1"/>
  <c r="AH4" i="1" s="1"/>
  <c r="S4" i="1"/>
  <c r="BD3" i="1"/>
  <c r="BC3" i="1"/>
  <c r="AY3" i="1"/>
  <c r="AS3" i="1"/>
  <c r="AP3" i="1"/>
  <c r="AN3" i="1"/>
  <c r="AJ3" i="1"/>
  <c r="AD3" i="1"/>
  <c r="AF3" i="1" s="1"/>
  <c r="AH3" i="1" s="1"/>
  <c r="S3" i="1"/>
  <c r="BD2" i="1"/>
  <c r="BC2" i="1"/>
  <c r="AY2" i="1"/>
  <c r="AS2" i="1"/>
  <c r="AP2" i="1"/>
  <c r="AN2" i="1"/>
  <c r="AJ2" i="1"/>
  <c r="AD2" i="1"/>
  <c r="AF2" i="1" s="1"/>
  <c r="AH2" i="1" s="1"/>
  <c r="S2" i="1"/>
  <c r="AK3" i="1" l="1"/>
  <c r="AL3" i="1" s="1"/>
  <c r="AU3" i="1" s="1"/>
  <c r="AK2" i="1"/>
  <c r="AL2" i="1" s="1"/>
  <c r="AT4" i="1"/>
  <c r="AK4" i="1"/>
  <c r="AL4" i="1" s="1"/>
  <c r="AT2" i="1"/>
  <c r="AT3" i="1"/>
  <c r="AU4" i="1" l="1"/>
  <c r="BB4" i="1" s="1"/>
  <c r="AU2" i="1"/>
  <c r="AV3" i="1"/>
  <c r="BB3" i="1"/>
  <c r="AV4" i="1"/>
  <c r="BB2" i="1" l="1"/>
  <c r="AV2" i="1"/>
</calcChain>
</file>

<file path=xl/comments1.xml><?xml version="1.0" encoding="utf-8"?>
<comments xmlns="http://schemas.openxmlformats.org/spreadsheetml/2006/main">
  <authors>
    <author>Unknown Author</author>
  </authors>
  <commentList>
    <comment ref="AD1" authorId="0" shapeId="0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0"/>
            <rFont val="Arial"/>
            <family val="2"/>
          </rPr>
          <t>[FOB Cost $ (Value)]*[Duty Rate]</t>
        </r>
      </text>
    </comment>
    <comment ref="AL1" authorId="0" shapeId="0">
      <text>
        <r>
          <rPr>
            <sz val="10"/>
            <rFont val="Arial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0"/>
            <rFont val="Arial"/>
            <family val="2"/>
          </rPr>
          <t>[JLA Domestic Price]*[DA %]</t>
        </r>
      </text>
    </comment>
    <comment ref="AP1" authorId="0" shapeId="0">
      <text>
        <r>
          <rPr>
            <sz val="10"/>
            <rFont val="Arial"/>
            <family val="2"/>
          </rPr>
          <t>[JLA Domestic Price]*[Royalty %]</t>
        </r>
      </text>
    </comment>
    <comment ref="AS1" authorId="0" shapeId="0">
      <text>
        <r>
          <rPr>
            <sz val="10"/>
            <rFont val="Arial"/>
            <family val="2"/>
          </rPr>
          <t>[JLA Domestic Price]*[Warehouse Charge %]</t>
        </r>
      </text>
    </comment>
    <comment ref="AT1" authorId="0" shapeId="0">
      <text>
        <r>
          <rPr>
            <sz val="10"/>
            <rFont val="Arial"/>
            <family val="2"/>
          </rPr>
          <t>[DA $]+[Royalty $]+[Other Load $]</t>
        </r>
      </text>
    </comment>
    <comment ref="AU1" authorId="0" shapeId="0">
      <text>
        <r>
          <rPr>
            <sz val="10"/>
            <rFont val="Arial"/>
            <family val="2"/>
          </rPr>
          <t>[LDP Cost $]+[Total Load $]</t>
        </r>
      </text>
    </comment>
    <comment ref="AV1" authorId="0" shapeId="0">
      <text>
        <r>
          <rPr>
            <sz val="10"/>
            <rFont val="Arial"/>
            <family val="2"/>
          </rPr>
          <t>([JLA POE Price]-[LDP Cost with Load $])/[JLA POE Price]</t>
        </r>
      </text>
    </comment>
    <comment ref="AY1" authorId="0" shapeId="0">
      <text>
        <r>
          <rPr>
            <sz val="10"/>
            <rFont val="Arial"/>
            <family val="2"/>
          </rPr>
          <t>([Suggested Reatil Price]-[JLA Domestic Price])/[Suggested Reatil Price]</t>
        </r>
      </text>
    </comment>
    <comment ref="BB1" authorId="0" shapeId="0">
      <text>
        <r>
          <rPr>
            <sz val="10"/>
            <rFont val="Arial"/>
            <family val="2"/>
          </rPr>
          <t>[LDP Cost with Load $]*[MOQ]</t>
        </r>
      </text>
    </comment>
    <comment ref="BC1" authorId="0" shapeId="0">
      <text>
        <r>
          <rPr>
            <sz val="10"/>
            <rFont val="Arial"/>
            <family val="2"/>
          </rPr>
          <t>[JLA Domestic Price]*[MOQ]</t>
        </r>
      </text>
    </comment>
    <comment ref="BD1" authorId="0" shapeId="0">
      <text>
        <r>
          <rPr>
            <sz val="10"/>
            <rFont val="Arial"/>
            <family val="2"/>
          </rPr>
          <t>[Suggested Retail price]*[MOQ]</t>
        </r>
      </text>
    </comment>
    <comment ref="BE1" authorId="0" shapeId="0">
      <text>
        <r>
          <rPr>
            <sz val="10"/>
            <rFont val="Arial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<sst xmlns="http://schemas.openxmlformats.org/spreadsheetml/2006/main" count="107" uniqueCount="90">
  <si>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</si>
  <si>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</si>
  <si>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</si>
  <si>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</si>
  <si>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</si>
  <si>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</si>
  <si>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</si>
  <si>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</si>
  <si>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</si>
  <si>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</si>
  <si>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</si>
  <si>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</si>
  <si>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</si>
  <si>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</si>
  <si>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</si>
  <si>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</si>
  <si>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</si>
  <si>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</si>
  <si>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</si>
  <si>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</si>
  <si>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</si>
  <si>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</si>
  <si>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</si>
  <si>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</si>
  <si>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</si>
  <si>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</si>
  <si>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</si>
  <si>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</si>
  <si>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</si>
  <si>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</si>
  <si>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</si>
  <si>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</si>
  <si>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</si>
  <si>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</si>
  <si>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</si>
  <si>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</si>
  <si>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</si>
  <si>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</si>
  <si>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</si>
  <si>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</si>
  <si>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</si>
  <si>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</si>
  <si>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</si>
  <si>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</si>
  <si>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</si>
  <si>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</si>
  <si>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</si>
  <si>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</si>
  <si>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</si>
  <si>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</si>
  <si>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</si>
  <si>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</si>
  <si>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</si>
  <si>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</si>
  <si>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</si>
  <si>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</si>
  <si>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</si>
  <si>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</si>
  <si>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</si>
  <si>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</si>
  <si>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</si>
  <si>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</si>
  <si>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Bath Accessories</t>
  </si>
  <si>
    <t>Resin+handpainted</t>
  </si>
  <si>
    <t>multi</t>
    <phoneticPr fontId="9" type="noConversion"/>
  </si>
  <si>
    <t>Piece</t>
  </si>
  <si>
    <t>2 pcs /inner box ,8 pcs /master carton</t>
  </si>
  <si>
    <t>8424.89.9000</t>
  </si>
  <si>
    <t>Yantian,China</t>
  </si>
  <si>
    <t>China</t>
  </si>
  <si>
    <t>resin+hand painted</t>
  </si>
  <si>
    <t>5.2x3.5x8.3"</t>
  </si>
  <si>
    <t>Resin Lotion Pump(w/plastic chrome  pump)</t>
    <phoneticPr fontId="9" type="noConversion"/>
  </si>
  <si>
    <t>S-DGJY</t>
    <phoneticPr fontId="9" type="noConversion"/>
  </si>
  <si>
    <t>Resin Lotion Pump(w/plastic chrome  pump)</t>
    <phoneticPr fontId="9" type="noConversion"/>
  </si>
  <si>
    <t>3.1x3.1x8.2"</t>
    <phoneticPr fontId="9" type="noConversion"/>
  </si>
  <si>
    <t>multi</t>
    <phoneticPr fontId="9" type="noConversion"/>
  </si>
  <si>
    <t xml:space="preserve">Green Tree   </t>
  </si>
  <si>
    <r>
      <t xml:space="preserve">Resin+handpainted
</t>
    </r>
    <r>
      <rPr>
        <sz val="11"/>
        <color rgb="FFFF0000"/>
        <rFont val="Calibri"/>
        <family val="2"/>
      </rPr>
      <t>SOFT TOUCH</t>
    </r>
  </si>
  <si>
    <t>RS71-8981</t>
    <phoneticPr fontId="2" type="noConversion"/>
  </si>
  <si>
    <t>S-DGJY</t>
    <phoneticPr fontId="9" type="noConversion"/>
  </si>
  <si>
    <t xml:space="preserve">Red Bow/Presents </t>
  </si>
  <si>
    <t>3.1x3.1x8.2"</t>
    <phoneticPr fontId="9" type="noConversion"/>
  </si>
  <si>
    <t>RS71-8982</t>
  </si>
  <si>
    <t>polar bear family</t>
  </si>
  <si>
    <r>
      <t>Resin Lotion Pump(</t>
    </r>
    <r>
      <rPr>
        <b/>
        <sz val="11"/>
        <color rgb="FFFF0000"/>
        <rFont val="Aptos Display"/>
        <family val="2"/>
      </rPr>
      <t>gold</t>
    </r>
    <r>
      <rPr>
        <sz val="11"/>
        <rFont val="Aptos Display"/>
        <family val="2"/>
      </rPr>
      <t xml:space="preserve"> plastic pump )</t>
    </r>
  </si>
  <si>
    <t>multi</t>
    <phoneticPr fontId="0" type="noConversion"/>
  </si>
  <si>
    <t>RS71-8983</t>
  </si>
  <si>
    <t>3 pcs /inner box ,8 pcs /master carton</t>
  </si>
  <si>
    <t>S-DGDH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</si>
</sst>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[$¥-804]#,##0.00"/>
    <numFmt numFmtId="177" formatCode="\$#,##0.00"/>
    <numFmt numFmtId="178" formatCode="0.0"/>
    <numFmt numFmtId="179" formatCode="0.000"/>
    <numFmt numFmtId="180" formatCode="0.00_ "/>
    <numFmt numFmtId="181" formatCode="\$#,##0.00;\-\$#,##0.00"/>
    <numFmt numFmtId="182" formatCode="0.0_);[Red]\(0.0\)"/>
    <numFmt numFmtId="183" formatCode="_(* #,##0_);_(* \(#,##0\);_(* &quot;-&quot;??_);_(@_)"/>
    <numFmt numFmtId="184" formatCode="&quot;$&quot;#,##0.00"/>
    <numFmt numFmtId="185" formatCode="\$#,##0.00_);[Red]&quot;($&quot;#,##0.00\)"/>
    <numFmt numFmtId="186" formatCode="[$-409]d/mmm;@"/>
  </numFmts>
  <fonts count="20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sz val="11"/>
      <name val="Calibri"/>
      <family val="2"/>
      <charset val="1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  <charset val="1"/>
    </font>
    <font>
      <b/>
      <sz val="11"/>
      <color rgb="FF0000FF"/>
      <name val="Calibri"/>
      <family val="2"/>
    </font>
    <font>
      <sz val="11"/>
      <name val="Arial"/>
      <family val="2"/>
      <charset val="1"/>
    </font>
    <font>
      <sz val="11"/>
      <color rgb="FF0000FF"/>
      <name val="Calibri"/>
      <family val="2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rgb="FFFF0000"/>
      <name val="Calibri"/>
      <family val="2"/>
    </font>
    <font>
      <sz val="11"/>
      <name val="Aptos Display"/>
      <family val="2"/>
    </font>
    <font>
      <sz val="11"/>
      <color theme="1"/>
      <name val="Aptos Display"/>
      <family val="2"/>
    </font>
    <font>
      <b/>
      <sz val="11"/>
      <color rgb="FFFF0000"/>
      <name val="Aptos Display"/>
      <family val="2"/>
    </font>
    <font>
      <sz val="11"/>
      <color rgb="FFFF0000"/>
      <name val="Aptos Display"/>
      <family val="2"/>
    </font>
    <font>
      <sz val="11"/>
      <color rgb="FF0000FF"/>
      <name val="Aptos Display"/>
      <family val="2"/>
    </font>
    <font>
      <b/>
      <sz val="11"/>
      <name val="Aptos Display"/>
      <family val="2"/>
    </font>
  </fonts>
  <fills count="14">
    <fill>
      <patternFill patternType="none"/>
    </fill>
    <fill>
      <patternFill patternType="gray125"/>
    </fill>
    <fill>
      <patternFill patternType="solid">
        <fgColor rgb="FF92D050"/>
        <bgColor rgb="FF84E291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5" tint="0.59987182226020086"/>
        <bgColor rgb="FFFFC7CE"/>
      </patternFill>
    </fill>
    <fill>
      <patternFill patternType="solid">
        <fgColor theme="6" tint="0.39988402966399123"/>
        <bgColor rgb="FF84E291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rgb="FFFBE3D6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BE3D6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176" fontId="0" fillId="0" borderId="0"/>
    <xf numFmtId="176" fontId="4" fillId="0" borderId="0"/>
    <xf numFmtId="176" fontId="7" fillId="0" borderId="0"/>
    <xf numFmtId="176" fontId="11" fillId="0" borderId="0"/>
    <xf numFmtId="9" fontId="4" fillId="0" borderId="0"/>
    <xf numFmtId="176" fontId="1" fillId="0" borderId="0"/>
    <xf numFmtId="0" fontId="1" fillId="0" borderId="0"/>
    <xf numFmtId="186" fontId="12" fillId="0" borderId="0" applyProtection="0"/>
    <xf numFmtId="0" fontId="1" fillId="0" borderId="0"/>
  </cellStyleXfs>
  <cellXfs count="107">
    <xf numFmtId="176" fontId="0" fillId="0" borderId="0" xfId="0"/>
    <xf numFmtId="176" fontId="1" fillId="0" borderId="0" xfId="0" applyFont="1" applyAlignment="1">
      <alignment horizontal="center" wrapText="1"/>
    </xf>
    <xf numFmtId="176" fontId="1" fillId="0" borderId="0" xfId="0" applyFont="1" applyAlignment="1">
      <alignment wrapText="1"/>
    </xf>
    <xf numFmtId="176" fontId="1" fillId="0" borderId="0" xfId="1" applyFont="1" applyAlignment="1">
      <alignment wrapText="1"/>
    </xf>
    <xf numFmtId="10" fontId="1" fillId="0" borderId="0" xfId="0" applyNumberFormat="1" applyFont="1" applyAlignment="1">
      <alignment wrapText="1"/>
    </xf>
    <xf numFmtId="177" fontId="1" fillId="0" borderId="0" xfId="0" applyNumberFormat="1" applyFont="1" applyAlignment="1">
      <alignment wrapText="1"/>
    </xf>
    <xf numFmtId="176" fontId="0" fillId="0" borderId="0" xfId="0" applyAlignment="1">
      <alignment wrapText="1"/>
    </xf>
    <xf numFmtId="176" fontId="5" fillId="0" borderId="2" xfId="0" applyFont="1" applyBorder="1" applyAlignment="1">
      <alignment horizontal="center" wrapText="1"/>
    </xf>
    <xf numFmtId="176" fontId="5" fillId="3" borderId="2" xfId="0" applyFont="1" applyFill="1" applyBorder="1" applyAlignment="1">
      <alignment horizontal="center" wrapText="1"/>
    </xf>
    <xf numFmtId="176" fontId="6" fillId="3" borderId="2" xfId="0" applyFont="1" applyFill="1" applyBorder="1" applyAlignment="1">
      <alignment horizontal="center" wrapText="1"/>
    </xf>
    <xf numFmtId="176" fontId="6" fillId="4" borderId="2" xfId="0" applyFont="1" applyFill="1" applyBorder="1" applyAlignment="1">
      <alignment horizontal="center" wrapText="1"/>
    </xf>
    <xf numFmtId="176" fontId="5" fillId="4" borderId="2" xfId="0" applyFont="1" applyFill="1" applyBorder="1" applyAlignment="1">
      <alignment horizontal="center" wrapText="1"/>
    </xf>
    <xf numFmtId="176" fontId="5" fillId="4" borderId="2" xfId="1" applyFont="1" applyFill="1" applyBorder="1" applyAlignment="1">
      <alignment horizontal="center" wrapText="1"/>
    </xf>
    <xf numFmtId="177" fontId="5" fillId="5" borderId="1" xfId="0" applyNumberFormat="1" applyFont="1" applyFill="1" applyBorder="1" applyAlignment="1">
      <alignment horizontal="center" wrapText="1"/>
    </xf>
    <xf numFmtId="176" fontId="6" fillId="0" borderId="2" xfId="0" applyFont="1" applyBorder="1" applyAlignment="1">
      <alignment horizontal="center" wrapText="1"/>
    </xf>
    <xf numFmtId="178" fontId="5" fillId="0" borderId="2" xfId="0" applyNumberFormat="1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 wrapText="1"/>
    </xf>
    <xf numFmtId="179" fontId="8" fillId="0" borderId="2" xfId="2" applyNumberFormat="1" applyFont="1" applyBorder="1" applyAlignment="1">
      <alignment wrapText="1"/>
    </xf>
    <xf numFmtId="2" fontId="5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77" fontId="8" fillId="0" borderId="2" xfId="2" applyNumberFormat="1" applyFont="1" applyBorder="1" applyAlignment="1">
      <alignment wrapText="1"/>
    </xf>
    <xf numFmtId="10" fontId="5" fillId="0" borderId="2" xfId="0" applyNumberFormat="1" applyFont="1" applyBorder="1" applyAlignment="1">
      <alignment horizontal="center" wrapText="1"/>
    </xf>
    <xf numFmtId="177" fontId="8" fillId="4" borderId="2" xfId="2" applyNumberFormat="1" applyFont="1" applyFill="1" applyBorder="1" applyAlignment="1">
      <alignment wrapText="1"/>
    </xf>
    <xf numFmtId="177" fontId="5" fillId="0" borderId="2" xfId="2" applyNumberFormat="1" applyFont="1" applyBorder="1" applyAlignment="1">
      <alignment wrapText="1"/>
    </xf>
    <xf numFmtId="177" fontId="8" fillId="2" borderId="2" xfId="2" applyNumberFormat="1" applyFont="1" applyFill="1" applyBorder="1" applyAlignment="1">
      <alignment wrapText="1"/>
    </xf>
    <xf numFmtId="10" fontId="8" fillId="2" borderId="2" xfId="2" applyNumberFormat="1" applyFont="1" applyFill="1" applyBorder="1" applyAlignment="1">
      <alignment wrapText="1"/>
    </xf>
    <xf numFmtId="177" fontId="5" fillId="6" borderId="2" xfId="2" applyNumberFormat="1" applyFont="1" applyFill="1" applyBorder="1" applyAlignment="1">
      <alignment wrapText="1"/>
    </xf>
    <xf numFmtId="177" fontId="5" fillId="2" borderId="2" xfId="0" applyNumberFormat="1" applyFont="1" applyFill="1" applyBorder="1" applyAlignment="1">
      <alignment horizontal="center" wrapText="1"/>
    </xf>
    <xf numFmtId="177" fontId="5" fillId="2" borderId="1" xfId="2" applyNumberFormat="1" applyFont="1" applyFill="1" applyBorder="1" applyAlignment="1">
      <alignment wrapText="1"/>
    </xf>
    <xf numFmtId="2" fontId="8" fillId="0" borderId="2" xfId="2" applyNumberFormat="1" applyFont="1" applyBorder="1" applyAlignment="1">
      <alignment wrapText="1"/>
    </xf>
    <xf numFmtId="176" fontId="5" fillId="0" borderId="2" xfId="0" applyFont="1" applyBorder="1" applyAlignment="1">
      <alignment wrapText="1"/>
    </xf>
    <xf numFmtId="176" fontId="5" fillId="0" borderId="0" xfId="0" applyFont="1" applyAlignment="1">
      <alignment wrapText="1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horizontal="left" vertical="center" wrapText="1"/>
    </xf>
    <xf numFmtId="180" fontId="1" fillId="0" borderId="2" xfId="0" applyNumberFormat="1" applyFont="1" applyBorder="1" applyAlignment="1">
      <alignment horizontal="left" vertical="center"/>
    </xf>
    <xf numFmtId="176" fontId="1" fillId="0" borderId="2" xfId="0" applyFont="1" applyBorder="1" applyAlignment="1">
      <alignment vertical="center" wrapText="1"/>
    </xf>
    <xf numFmtId="181" fontId="5" fillId="7" borderId="2" xfId="0" applyNumberFormat="1" applyFont="1" applyFill="1" applyBorder="1" applyAlignment="1">
      <alignment horizontal="left" vertical="center"/>
    </xf>
    <xf numFmtId="182" fontId="1" fillId="0" borderId="2" xfId="0" applyNumberFormat="1" applyFont="1" applyBorder="1" applyAlignment="1">
      <alignment horizontal="left" vertical="center"/>
    </xf>
    <xf numFmtId="2" fontId="1" fillId="0" borderId="2" xfId="0" applyNumberFormat="1" applyFont="1" applyBorder="1" applyAlignment="1">
      <alignment vertical="center"/>
    </xf>
    <xf numFmtId="183" fontId="1" fillId="0" borderId="2" xfId="0" applyNumberFormat="1" applyFont="1" applyBorder="1" applyAlignment="1">
      <alignment horizontal="left" vertical="center"/>
    </xf>
    <xf numFmtId="179" fontId="1" fillId="8" borderId="2" xfId="0" applyNumberFormat="1" applyFont="1" applyFill="1" applyBorder="1" applyAlignment="1">
      <alignment vertical="center"/>
    </xf>
    <xf numFmtId="1" fontId="1" fillId="8" borderId="2" xfId="0" applyNumberFormat="1" applyFont="1" applyFill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177" fontId="1" fillId="8" borderId="2" xfId="0" applyNumberFormat="1" applyFont="1" applyFill="1" applyBorder="1" applyAlignment="1">
      <alignment vertical="center"/>
    </xf>
    <xf numFmtId="176" fontId="1" fillId="9" borderId="2" xfId="3" applyFont="1" applyFill="1" applyBorder="1" applyAlignment="1">
      <alignment horizontal="center" vertical="center" wrapText="1"/>
    </xf>
    <xf numFmtId="10" fontId="1" fillId="0" borderId="2" xfId="3" applyNumberFormat="1" applyFont="1" applyBorder="1" applyAlignment="1">
      <alignment horizontal="center" vertical="center" wrapText="1"/>
    </xf>
    <xf numFmtId="10" fontId="1" fillId="0" borderId="2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vertical="center"/>
    </xf>
    <xf numFmtId="10" fontId="1" fillId="8" borderId="2" xfId="4" applyNumberFormat="1" applyFont="1" applyFill="1" applyBorder="1" applyAlignment="1">
      <alignment vertical="center"/>
    </xf>
    <xf numFmtId="185" fontId="1" fillId="0" borderId="2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vertical="center" wrapText="1"/>
    </xf>
    <xf numFmtId="1" fontId="1" fillId="0" borderId="2" xfId="0" applyNumberFormat="1" applyFont="1" applyBorder="1" applyAlignment="1">
      <alignment horizontal="left" vertical="center"/>
    </xf>
    <xf numFmtId="2" fontId="1" fillId="8" borderId="2" xfId="0" applyNumberFormat="1" applyFont="1" applyFill="1" applyBorder="1" applyAlignment="1">
      <alignment vertical="center"/>
    </xf>
    <xf numFmtId="176" fontId="1" fillId="0" borderId="2" xfId="5" applyFont="1" applyBorder="1" applyAlignment="1">
      <alignment horizontal="left" vertical="center"/>
    </xf>
    <xf numFmtId="176" fontId="1" fillId="0" borderId="0" xfId="0" applyFont="1" applyAlignment="1">
      <alignment vertical="center" wrapText="1"/>
    </xf>
    <xf numFmtId="176" fontId="0" fillId="0" borderId="0" xfId="0" applyAlignment="1">
      <alignment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77" fontId="1" fillId="8" borderId="2" xfId="0" applyNumberFormat="1" applyFont="1" applyFill="1" applyBorder="1" applyAlignment="1">
      <alignment vertical="center" wrapText="1"/>
    </xf>
    <xf numFmtId="10" fontId="1" fillId="8" borderId="2" xfId="4" applyNumberFormat="1" applyFont="1" applyFill="1" applyBorder="1" applyAlignment="1">
      <alignment vertical="center" wrapText="1"/>
    </xf>
    <xf numFmtId="176" fontId="1" fillId="10" borderId="2" xfId="0" applyFont="1" applyFill="1" applyBorder="1" applyAlignment="1">
      <alignment vertical="center" wrapText="1"/>
    </xf>
    <xf numFmtId="176" fontId="1" fillId="7" borderId="2" xfId="0" applyFont="1" applyFill="1" applyBorder="1" applyAlignment="1">
      <alignment horizontal="left" vertical="center"/>
    </xf>
    <xf numFmtId="176" fontId="1" fillId="7" borderId="2" xfId="0" applyFont="1" applyFill="1" applyBorder="1" applyAlignment="1">
      <alignment horizontal="left" vertical="center" wrapText="1"/>
    </xf>
    <xf numFmtId="176" fontId="10" fillId="11" borderId="2" xfId="0" applyFont="1" applyFill="1" applyBorder="1" applyAlignment="1">
      <alignment vertical="center" wrapText="1"/>
    </xf>
    <xf numFmtId="184" fontId="13" fillId="7" borderId="2" xfId="0" applyNumberFormat="1" applyFont="1" applyFill="1" applyBorder="1" applyAlignment="1">
      <alignment horizontal="left" vertical="center"/>
    </xf>
    <xf numFmtId="1" fontId="14" fillId="0" borderId="2" xfId="0" applyNumberFormat="1" applyFont="1" applyFill="1" applyBorder="1" applyAlignment="1">
      <alignment horizontal="center" vertical="center" wrapText="1"/>
    </xf>
    <xf numFmtId="176" fontId="14" fillId="0" borderId="2" xfId="0" applyFont="1" applyFill="1" applyBorder="1" applyAlignment="1">
      <alignment vertical="center" wrapText="1"/>
    </xf>
    <xf numFmtId="0" fontId="14" fillId="0" borderId="2" xfId="6" applyFont="1" applyFill="1" applyBorder="1" applyAlignment="1">
      <alignment horizontal="left" vertical="center"/>
    </xf>
    <xf numFmtId="176" fontId="14" fillId="0" borderId="2" xfId="0" applyFont="1" applyFill="1" applyBorder="1" applyAlignment="1">
      <alignment vertical="center"/>
    </xf>
    <xf numFmtId="0" fontId="15" fillId="7" borderId="2" xfId="6" applyFont="1" applyFill="1" applyBorder="1" applyAlignment="1">
      <alignment horizontal="left" vertical="center"/>
    </xf>
    <xf numFmtId="0" fontId="14" fillId="7" borderId="2" xfId="6" applyFont="1" applyFill="1" applyBorder="1" applyAlignment="1">
      <alignment horizontal="left" vertical="center" wrapText="1"/>
    </xf>
    <xf numFmtId="186" fontId="14" fillId="7" borderId="2" xfId="7" applyFont="1" applyFill="1" applyBorder="1" applyAlignment="1">
      <alignment horizontal="left" vertical="center" wrapText="1"/>
    </xf>
    <xf numFmtId="180" fontId="17" fillId="7" borderId="2" xfId="6" applyNumberFormat="1" applyFont="1" applyFill="1" applyBorder="1" applyAlignment="1">
      <alignment horizontal="left" vertical="center" wrapText="1"/>
    </xf>
    <xf numFmtId="0" fontId="14" fillId="0" borderId="2" xfId="6" applyFont="1" applyBorder="1" applyAlignment="1">
      <alignment horizontal="left" vertical="center"/>
    </xf>
    <xf numFmtId="176" fontId="14" fillId="12" borderId="2" xfId="0" applyFont="1" applyFill="1" applyBorder="1" applyAlignment="1">
      <alignment vertical="center" wrapText="1"/>
    </xf>
    <xf numFmtId="176" fontId="18" fillId="11" borderId="2" xfId="0" applyFont="1" applyFill="1" applyBorder="1" applyAlignment="1">
      <alignment vertical="center" wrapText="1"/>
    </xf>
    <xf numFmtId="176" fontId="14" fillId="12" borderId="2" xfId="0" applyFont="1" applyFill="1" applyBorder="1" applyAlignment="1">
      <alignment vertical="center"/>
    </xf>
    <xf numFmtId="181" fontId="19" fillId="7" borderId="2" xfId="0" applyNumberFormat="1" applyFont="1" applyFill="1" applyBorder="1" applyAlignment="1">
      <alignment horizontal="left" vertical="center" wrapText="1"/>
    </xf>
    <xf numFmtId="176" fontId="14" fillId="12" borderId="2" xfId="0" applyFont="1" applyFill="1" applyBorder="1" applyAlignment="1">
      <alignment horizontal="left" vertical="center" wrapText="1"/>
    </xf>
    <xf numFmtId="182" fontId="14" fillId="7" borderId="2" xfId="6" applyNumberFormat="1" applyFont="1" applyFill="1" applyBorder="1" applyAlignment="1">
      <alignment horizontal="center" vertical="center" wrapText="1"/>
    </xf>
    <xf numFmtId="1" fontId="17" fillId="12" borderId="2" xfId="0" applyNumberFormat="1" applyFont="1" applyFill="1" applyBorder="1" applyAlignment="1">
      <alignment horizontal="center" vertical="center" wrapText="1"/>
    </xf>
    <xf numFmtId="2" fontId="14" fillId="12" borderId="2" xfId="0" applyNumberFormat="1" applyFont="1" applyFill="1" applyBorder="1" applyAlignment="1">
      <alignment vertical="center"/>
    </xf>
    <xf numFmtId="1" fontId="14" fillId="0" borderId="2" xfId="6" applyNumberFormat="1" applyFont="1" applyBorder="1" applyAlignment="1">
      <alignment horizontal="center" vertical="center" wrapText="1"/>
    </xf>
    <xf numFmtId="179" fontId="14" fillId="13" borderId="2" xfId="0" applyNumberFormat="1" applyFont="1" applyFill="1" applyBorder="1" applyAlignment="1">
      <alignment vertical="center"/>
    </xf>
    <xf numFmtId="1" fontId="14" fillId="13" borderId="2" xfId="0" applyNumberFormat="1" applyFont="1" applyFill="1" applyBorder="1" applyAlignment="1">
      <alignment vertical="center"/>
    </xf>
    <xf numFmtId="3" fontId="14" fillId="12" borderId="2" xfId="0" applyNumberFormat="1" applyFont="1" applyFill="1" applyBorder="1" applyAlignment="1">
      <alignment vertical="center"/>
    </xf>
    <xf numFmtId="177" fontId="14" fillId="13" borderId="2" xfId="0" applyNumberFormat="1" applyFont="1" applyFill="1" applyBorder="1" applyAlignment="1">
      <alignment vertical="center"/>
    </xf>
    <xf numFmtId="176" fontId="14" fillId="12" borderId="2" xfId="3" applyFont="1" applyFill="1" applyBorder="1" applyAlignment="1">
      <alignment horizontal="center" vertical="center" wrapText="1"/>
    </xf>
    <xf numFmtId="10" fontId="14" fillId="12" borderId="2" xfId="3" applyNumberFormat="1" applyFont="1" applyFill="1" applyBorder="1" applyAlignment="1">
      <alignment horizontal="center" vertical="center" wrapText="1"/>
    </xf>
    <xf numFmtId="177" fontId="14" fillId="13" borderId="2" xfId="0" applyNumberFormat="1" applyFont="1" applyFill="1" applyBorder="1" applyAlignment="1">
      <alignment vertical="center" wrapText="1"/>
    </xf>
    <xf numFmtId="10" fontId="14" fillId="12" borderId="2" xfId="0" applyNumberFormat="1" applyFont="1" applyFill="1" applyBorder="1" applyAlignment="1">
      <alignment vertical="center"/>
    </xf>
    <xf numFmtId="177" fontId="14" fillId="12" borderId="2" xfId="0" applyNumberFormat="1" applyFont="1" applyFill="1" applyBorder="1" applyAlignment="1">
      <alignment vertical="center"/>
    </xf>
    <xf numFmtId="10" fontId="14" fillId="13" borderId="2" xfId="4" applyNumberFormat="1" applyFont="1" applyFill="1" applyBorder="1" applyAlignment="1">
      <alignment vertical="center"/>
    </xf>
    <xf numFmtId="184" fontId="19" fillId="7" borderId="2" xfId="0" applyNumberFormat="1" applyFont="1" applyFill="1" applyBorder="1" applyAlignment="1">
      <alignment horizontal="left" vertical="center" wrapText="1"/>
    </xf>
    <xf numFmtId="185" fontId="14" fillId="12" borderId="2" xfId="0" applyNumberFormat="1" applyFont="1" applyFill="1" applyBorder="1" applyAlignment="1">
      <alignment vertical="center"/>
    </xf>
    <xf numFmtId="10" fontId="14" fillId="13" borderId="2" xfId="4" applyNumberFormat="1" applyFont="1" applyFill="1" applyBorder="1" applyAlignment="1">
      <alignment vertical="center" wrapText="1"/>
    </xf>
    <xf numFmtId="177" fontId="14" fillId="12" borderId="2" xfId="0" applyNumberFormat="1" applyFont="1" applyFill="1" applyBorder="1" applyAlignment="1">
      <alignment vertical="center" wrapText="1"/>
    </xf>
    <xf numFmtId="1" fontId="14" fillId="12" borderId="2" xfId="0" applyNumberFormat="1" applyFont="1" applyFill="1" applyBorder="1" applyAlignment="1">
      <alignment horizontal="left" vertical="center"/>
    </xf>
    <xf numFmtId="2" fontId="14" fillId="13" borderId="2" xfId="0" applyNumberFormat="1" applyFont="1" applyFill="1" applyBorder="1" applyAlignment="1">
      <alignment vertical="center"/>
    </xf>
    <xf numFmtId="176" fontId="14" fillId="12" borderId="2" xfId="5" applyFont="1" applyFill="1" applyBorder="1" applyAlignment="1">
      <alignment horizontal="left" vertical="center" wrapText="1"/>
    </xf>
    <xf numFmtId="0" fontId="14" fillId="0" borderId="2" xfId="8" applyFont="1" applyBorder="1" applyAlignment="1">
      <alignment horizontal="left" vertical="center" wrapText="1"/>
    </xf>
    <xf numFmtId="176" fontId="14" fillId="12" borderId="0" xfId="0" applyFont="1" applyFill="1" applyAlignment="1">
      <alignment vertical="center" wrapText="1"/>
    </xf>
    <xf numFmtId="178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1" fontId="1" fillId="0" borderId="0" xfId="0" applyNumberFormat="1" applyFont="1" applyAlignment="1">
      <alignment wrapText="1"/>
    </xf>
    <xf numFmtId="179" fontId="1" fillId="0" borderId="0" xfId="0" applyNumberFormat="1" applyFont="1" applyAlignment="1">
      <alignment wrapText="1"/>
    </xf>
  </cellXfs>
  <cellStyles count="9">
    <cellStyle name="Normal 2" xfId="1"/>
    <cellStyle name="Normal 2 18 2" xfId="2"/>
    <cellStyle name="Normal 2 3" xfId="6"/>
    <cellStyle name="Normal 3" xfId="5"/>
    <cellStyle name="Normal 3 2" xfId="8"/>
    <cellStyle name="Percent 2" xfId="4"/>
    <cellStyle name="常规" xfId="0" builtinId="0"/>
    <cellStyle name="常规_quotation-Mercury  3.22.2011 (for BBB)_JLA BBB quotation sheet -9.13 2 2 2" xfId="7"/>
    <cellStyle name="样式 1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785395</xdr:colOff>
      <xdr:row>1</xdr:row>
      <xdr:rowOff>91907</xdr:rowOff>
    </xdr:from>
    <xdr:to>
      <xdr:col>1</xdr:col>
      <xdr:colOff>1237246</xdr:colOff>
      <xdr:row>1</xdr:row>
      <xdr:rowOff>1191932</xdr:rowOff>
    </xdr:to>
    <xdr:pic>
      <xdr:nvPicPr>
        <xdr:cNvPr id="18" name="Picture 4">
          <a:extLst>
            <a:ext uri="{FF2B5EF4-FFF2-40B4-BE49-F238E27FC236}">
              <a16:creationId xmlns="" xmlns:a16="http://schemas.microsoft.com/office/drawing/2014/main" id="{756E1EA9-37D7-43BE-B227-863188435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1670" y="16513007"/>
          <a:ext cx="451851" cy="1100025"/>
        </a:xfrm>
        <a:prstGeom prst="rect">
          <a:avLst/>
        </a:prstGeom>
      </xdr:spPr>
    </xdr:pic>
    <xdr:clientData/>
  </xdr:twoCellAnchor>
  <xdr:twoCellAnchor editAs="oneCell">
    <xdr:from>
      <xdr:col>1</xdr:col>
      <xdr:colOff>860592</xdr:colOff>
      <xdr:row>2</xdr:row>
      <xdr:rowOff>142040</xdr:rowOff>
    </xdr:from>
    <xdr:to>
      <xdr:col>1</xdr:col>
      <xdr:colOff>1308211</xdr:colOff>
      <xdr:row>2</xdr:row>
      <xdr:rowOff>1222499</xdr:rowOff>
    </xdr:to>
    <xdr:pic>
      <xdr:nvPicPr>
        <xdr:cNvPr id="19" name="Picture 15">
          <a:extLst>
            <a:ext uri="{FF2B5EF4-FFF2-40B4-BE49-F238E27FC236}">
              <a16:creationId xmlns="" xmlns:a16="http://schemas.microsoft.com/office/drawing/2014/main" id="{A792CB9C-054F-4A72-8402-8B8A1B462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6867" y="17829965"/>
          <a:ext cx="447619" cy="1080459"/>
        </a:xfrm>
        <a:prstGeom prst="rect">
          <a:avLst/>
        </a:prstGeom>
      </xdr:spPr>
    </xdr:pic>
    <xdr:clientData/>
  </xdr:twoCellAnchor>
  <xdr:twoCellAnchor editAs="oneCell">
    <xdr:from>
      <xdr:col>1</xdr:col>
      <xdr:colOff>785395</xdr:colOff>
      <xdr:row>3</xdr:row>
      <xdr:rowOff>50132</xdr:rowOff>
    </xdr:from>
    <xdr:to>
      <xdr:col>1</xdr:col>
      <xdr:colOff>1489848</xdr:colOff>
      <xdr:row>3</xdr:row>
      <xdr:rowOff>1173666</xdr:rowOff>
    </xdr:to>
    <xdr:pic>
      <xdr:nvPicPr>
        <xdr:cNvPr id="21" name="Picture 22">
          <a:extLst>
            <a:ext uri="{FF2B5EF4-FFF2-40B4-BE49-F238E27FC236}">
              <a16:creationId xmlns="" xmlns:a16="http://schemas.microsoft.com/office/drawing/2014/main" id="{36A7DEB2-BBD3-4051-8B08-1DBF16321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63" t="19207" r="20487" b="11905"/>
        <a:stretch/>
      </xdr:blipFill>
      <xdr:spPr>
        <a:xfrm>
          <a:off x="1461670" y="25339007"/>
          <a:ext cx="704453" cy="11235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BATH-CMN\Towels%20Setup\Marketing%20Data%20Sheet%20Print%20Blank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surrat\Local%20Settings\Temporary%20Internet%20Files\OLK6A\2007%20Mid%20Year%20Infant%20Furniture%20-%20Product%20List%20%20Gerber%20Childrenswear%20%20WITH%20STYLE%20#S%20%207-18-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scott%20fryzel\mid%20year%20updates\category%208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Holiday%20LP%202026%20POE%20Quote%20-%2020260508%20Upda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FILES\Business\Sears\Item%20Setup\Copy%20of%20Fall%202011%20JLA%20Better%20Shower%20Curtains%20DISPLAY%20Exploding%20Assortment%20Spec%20She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2230092\AppData\Local\Microsoft\Windows\INetCache\Content.Outlook\M8FGDJXM\LIS_Jie%20Rui_Sept%20OTB%20(xf%207.21.2023)_2023.5.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joyce\customer\CS\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TEMPLATE\CONST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SPECS\MISSES\801\ZELLERS\F97\F7-1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BUY%20PLANS\CAT.%2094%20Carriers\Cat.%2094%20---%20January%202007%20Approv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BUY%20PLANS\CAT.%2094%20Carriers\EXIT%20STRATEGY%207.8.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SPECS\TRACKING\WENDY\APPROV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735BAF &quot;Y&quot;"/>
      <sheetName val="735BAP &quot;N&quot;"/>
      <sheetName val="735BLC"/>
      <sheetName val="735BHD"/>
      <sheetName val="521BTT"/>
      <sheetName val="760WSK"/>
      <sheetName val="735BMK"/>
      <sheetName val="735BAB"/>
      <sheetName val="G08882"/>
      <sheetName val="735BFT &quot;Y&quot;"/>
      <sheetName val="735BFU &quot;N&quot;"/>
      <sheetName val="735BJB"/>
      <sheetName val="760BHD"/>
      <sheetName val="735BMC"/>
      <sheetName val="760BSH"/>
      <sheetName val="760BTG"/>
      <sheetName val="760BJD"/>
      <sheetName val="735BSM"/>
      <sheetName val="760BSJ"/>
      <sheetName val="735BHM"/>
      <sheetName val="735BHN"/>
      <sheetName val="735BAH"/>
      <sheetName val="021BPB"/>
      <sheetName val="735BKO &quot;N&quot;"/>
      <sheetName val="735BAQ &quot;N&quot;"/>
      <sheetName val="735BAR"/>
      <sheetName val="737BJC &quot;Y&quot;"/>
      <sheetName val="720BPB &quot;N&quot;"/>
      <sheetName val="735BPE &quot;N&quot;"/>
      <sheetName val="735BNB &quot;N&quot;"/>
      <sheetName val="735BKO"/>
      <sheetName val="735BSR"/>
      <sheetName val="720BPB _N_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  <sheetName val="UNIQUE ATTR 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3"/>
      <sheetName val="Sheet2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  <sheetName val="Q1"/>
      <sheetName val="Spec Sheet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Sunny 5.6.2026"/>
      <sheetName val="POE Quote - All"/>
      <sheetName val="Sunny 4.14"/>
      <sheetName val="Sunny 3.12"/>
      <sheetName val="ValueSelect"/>
      <sheetName val="Data"/>
    </sheetNames>
    <sheetDataSet>
      <sheetData sheetId="0"/>
      <sheetData sheetId="1"/>
      <sheetData sheetId="2">
        <row r="19">
          <cell r="J19">
            <v>2.06</v>
          </cell>
        </row>
        <row r="20">
          <cell r="J20">
            <v>2.06</v>
          </cell>
        </row>
        <row r="26">
          <cell r="J26">
            <v>2.58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  <sheetName val="FLASH WK 23"/>
      <sheetName val="Sheet1"/>
      <sheetName val="Mapping"/>
      <sheetName val="COO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CL"/>
      <sheetName val="LISTS"/>
      <sheetName val="PORT LIST &amp; CONTAINER INFO"/>
      <sheetName val="Dry Regular Container Rates"/>
      <sheetName val="Refrigerated Container Rates"/>
      <sheetName val="BUYERS"/>
      <sheetName val="VENDOR MOA LIST"/>
      <sheetName val="VENDOR MOA PIVOT"/>
      <sheetName val="LIS_Jie Rui_Sept OTB (xf 7.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  <sheetName val="UNIQUE ATTR 2"/>
      <sheetName val="FLASH WK 23"/>
      <sheetName val="Info"/>
      <sheetName val="Mapp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  <sheetName val="Sheet3"/>
      <sheetName val="Sheet2"/>
      <sheetName val="Sheet1"/>
      <sheetName val="Costs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P4"/>
  <sheetViews>
    <sheetView tabSelected="1" topLeftCell="AD1" zoomScale="76" zoomScaleNormal="76" workbookViewId="0">
      <selection activeCell="AY5" sqref="AY5"/>
    </sheetView>
  </sheetViews>
  <sheetFormatPr defaultColWidth="9.140625" defaultRowHeight="15"/>
  <cols>
    <col min="1" max="1" width="10.140625" style="1" customWidth="1"/>
    <col min="2" max="2" width="32.85546875" style="2" customWidth="1"/>
    <col min="3" max="3" width="8.42578125" style="2" customWidth="1"/>
    <col min="4" max="4" width="15.140625" style="2" customWidth="1"/>
    <col min="5" max="5" width="16.5703125" style="2" customWidth="1"/>
    <col min="6" max="6" width="15.5703125" style="2" customWidth="1"/>
    <col min="7" max="7" width="17.42578125" style="2" customWidth="1"/>
    <col min="8" max="8" width="17.28515625" style="2" customWidth="1"/>
    <col min="9" max="9" width="12.85546875" style="2" customWidth="1"/>
    <col min="10" max="10" width="8.5703125" style="2" customWidth="1"/>
    <col min="11" max="11" width="8.42578125" style="3" customWidth="1"/>
    <col min="12" max="12" width="13.85546875" style="2" customWidth="1"/>
    <col min="13" max="14" width="6.140625" style="2" customWidth="1"/>
    <col min="15" max="15" width="8.5703125" style="2" customWidth="1"/>
    <col min="16" max="16" width="11.7109375" style="2" customWidth="1"/>
    <col min="17" max="17" width="16.85546875" style="2" customWidth="1"/>
    <col min="18" max="18" width="8.85546875" style="2" customWidth="1"/>
    <col min="19" max="19" width="8.5703125" style="5" customWidth="1"/>
    <col min="20" max="20" width="9.42578125" style="2" customWidth="1"/>
    <col min="21" max="21" width="13.140625" style="2" customWidth="1"/>
    <col min="22" max="22" width="8.140625" style="103" customWidth="1"/>
    <col min="23" max="23" width="8.7109375" style="103" customWidth="1"/>
    <col min="24" max="24" width="8.5703125" style="103" customWidth="1"/>
    <col min="25" max="25" width="8.140625" style="103" customWidth="1"/>
    <col min="26" max="26" width="8.7109375" style="103" customWidth="1"/>
    <col min="27" max="27" width="7.140625" style="103" customWidth="1"/>
    <col min="28" max="28" width="9" style="104" customWidth="1"/>
    <col min="29" max="29" width="6.28515625" style="105" customWidth="1"/>
    <col min="30" max="30" width="10" style="106" customWidth="1"/>
    <col min="31" max="31" width="10" style="104" customWidth="1"/>
    <col min="32" max="32" width="9.85546875" style="105" customWidth="1"/>
    <col min="33" max="33" width="11.5703125" style="2" customWidth="1"/>
    <col min="34" max="34" width="8.85546875" style="5" customWidth="1"/>
    <col min="35" max="35" width="14.5703125" style="2" customWidth="1"/>
    <col min="36" max="36" width="8.42578125" style="4" customWidth="1"/>
    <col min="37" max="37" width="9" style="5" customWidth="1"/>
    <col min="38" max="38" width="8.42578125" style="5" customWidth="1"/>
    <col min="39" max="39" width="7.85546875" style="4" customWidth="1"/>
    <col min="40" max="40" width="10.5703125" style="5" customWidth="1"/>
    <col min="41" max="41" width="8.140625" style="4" customWidth="1"/>
    <col min="42" max="43" width="9.28515625" style="5" customWidth="1"/>
    <col min="44" max="44" width="11.5703125" style="4" customWidth="1"/>
    <col min="45" max="45" width="10.85546875" style="5" customWidth="1"/>
    <col min="46" max="46" width="7.85546875" style="5" customWidth="1"/>
    <col min="47" max="47" width="9.5703125" style="5" customWidth="1"/>
    <col min="48" max="48" width="7.7109375" style="5" customWidth="1"/>
    <col min="49" max="49" width="12.140625" style="5" customWidth="1"/>
    <col min="50" max="51" width="9.140625" style="2" customWidth="1"/>
    <col min="52" max="52" width="10.140625" style="5" customWidth="1"/>
    <col min="53" max="53" width="12.140625" style="2" customWidth="1"/>
    <col min="54" max="54" width="14.28515625" style="5" customWidth="1"/>
    <col min="55" max="55" width="13.7109375" style="5" customWidth="1"/>
    <col min="56" max="56" width="11.85546875" style="5" customWidth="1"/>
    <col min="57" max="59" width="9.140625" style="2" customWidth="1"/>
    <col min="60" max="60" width="12.42578125" style="2" customWidth="1"/>
    <col min="61" max="68" width="9.140625" style="2"/>
    <col min="69" max="16384" width="9.140625" style="6"/>
  </cols>
  <sheetData>
    <row r="1" spans="1:68" ht="67.5" customHeight="1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12" t="s">
        <v>17</v>
      </c>
      <c r="S1" s="13" t="s">
        <v>18</v>
      </c>
      <c r="T1" s="14" t="s">
        <v>19</v>
      </c>
      <c r="U1" s="7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20" t="s">
        <v>31</v>
      </c>
      <c r="AG1" s="7" t="s">
        <v>32</v>
      </c>
      <c r="AH1" s="21" t="s">
        <v>33</v>
      </c>
      <c r="AI1" s="7" t="s">
        <v>34</v>
      </c>
      <c r="AJ1" s="22" t="s">
        <v>35</v>
      </c>
      <c r="AK1" s="23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4" t="s">
        <v>42</v>
      </c>
      <c r="AR1" s="22" t="s">
        <v>43</v>
      </c>
      <c r="AS1" s="21" t="s">
        <v>44</v>
      </c>
      <c r="AT1" s="21" t="s">
        <v>45</v>
      </c>
      <c r="AU1" s="25" t="s">
        <v>46</v>
      </c>
      <c r="AV1" s="26" t="s">
        <v>47</v>
      </c>
      <c r="AW1" s="27" t="s">
        <v>48</v>
      </c>
      <c r="AX1" s="28" t="s">
        <v>49</v>
      </c>
      <c r="AY1" s="26" t="s">
        <v>50</v>
      </c>
      <c r="AZ1" s="29" t="s">
        <v>51</v>
      </c>
      <c r="BA1" s="7" t="s">
        <v>52</v>
      </c>
      <c r="BB1" s="21" t="s">
        <v>53</v>
      </c>
      <c r="BC1" s="21" t="s">
        <v>54</v>
      </c>
      <c r="BD1" s="21" t="s">
        <v>55</v>
      </c>
      <c r="BE1" s="30" t="s">
        <v>56</v>
      </c>
      <c r="BF1" s="31" t="s">
        <v>57</v>
      </c>
      <c r="BG1" s="31" t="s">
        <v>58</v>
      </c>
      <c r="BH1" s="32" t="s">
        <v>59</v>
      </c>
      <c r="BI1" s="32" t="s">
        <v>60</v>
      </c>
      <c r="BJ1" s="32" t="s">
        <v>61</v>
      </c>
    </row>
    <row r="2" spans="1:68" s="57" customFormat="1" ht="99.95" customHeight="1">
      <c r="A2" s="58">
        <v>12</v>
      </c>
      <c r="B2" s="61"/>
      <c r="C2" s="37"/>
      <c r="D2" s="34"/>
      <c r="E2" s="33"/>
      <c r="F2" s="33" t="s">
        <v>62</v>
      </c>
      <c r="G2" s="62" t="s">
        <v>77</v>
      </c>
      <c r="H2" s="35" t="s">
        <v>74</v>
      </c>
      <c r="I2" s="63" t="s">
        <v>78</v>
      </c>
      <c r="J2" s="35" t="s">
        <v>63</v>
      </c>
      <c r="K2" s="35" t="s">
        <v>63</v>
      </c>
      <c r="L2" s="36" t="s">
        <v>75</v>
      </c>
      <c r="M2" s="34" t="s">
        <v>64</v>
      </c>
      <c r="N2" s="37"/>
      <c r="O2" s="37"/>
      <c r="P2" s="64" t="s">
        <v>79</v>
      </c>
      <c r="Q2" s="64"/>
      <c r="R2" s="33" t="s">
        <v>65</v>
      </c>
      <c r="S2" s="38">
        <f>'[14]Sunny 5.6.2026'!J19</f>
        <v>2.06</v>
      </c>
      <c r="T2" s="33"/>
      <c r="U2" s="35" t="s">
        <v>66</v>
      </c>
      <c r="V2" s="39">
        <v>38.5</v>
      </c>
      <c r="W2" s="39">
        <v>20.5</v>
      </c>
      <c r="X2" s="39">
        <v>24</v>
      </c>
      <c r="Y2" s="39">
        <v>18</v>
      </c>
      <c r="Z2" s="39">
        <v>9</v>
      </c>
      <c r="AA2" s="39">
        <v>22.5</v>
      </c>
      <c r="AB2" s="40">
        <v>4</v>
      </c>
      <c r="AC2" s="41">
        <v>8</v>
      </c>
      <c r="AD2" s="42">
        <f t="shared" ref="AD2:AD4" si="0">IF(Y2="","",Y2*Z2*AA2/1000000)</f>
        <v>3.6449999999999998E-3</v>
      </c>
      <c r="AE2" s="40">
        <v>63</v>
      </c>
      <c r="AF2" s="43">
        <f t="shared" ref="AF2:AF4" si="1">IF(AC2="","",AE2/AD2*AC2)</f>
        <v>138271.6049382716</v>
      </c>
      <c r="AG2" s="44">
        <v>2250</v>
      </c>
      <c r="AH2" s="45">
        <f t="shared" ref="AH2:AH4" si="2">IF(ISERROR(AG2/AF2),"",AG2/AF2)</f>
        <v>1.6272321428571428E-2</v>
      </c>
      <c r="AI2" s="46" t="s">
        <v>67</v>
      </c>
      <c r="AJ2" s="47">
        <f t="shared" ref="AJ2:AJ4" si="3">1.8%+15%</f>
        <v>0.16799999999999998</v>
      </c>
      <c r="AK2" s="45">
        <f t="shared" ref="AK2:AK4" si="4">IF(ISERROR(S2*AJ2),"",S2*AJ2)</f>
        <v>0.34608</v>
      </c>
      <c r="AL2" s="59">
        <f t="shared" ref="AL2:AL4" si="5">IF(ISERROR(S2+AH2+AK2),"",S2+AH2+AK2)</f>
        <v>2.4223523214285718</v>
      </c>
      <c r="AM2" s="48">
        <v>0.01</v>
      </c>
      <c r="AN2" s="45">
        <f t="shared" ref="AN2:AN4" si="6">IF(ISERROR(AW2*AM2),"",AW2*AM2)</f>
        <v>3.6000000000000004E-2</v>
      </c>
      <c r="AO2" s="48">
        <v>0</v>
      </c>
      <c r="AP2" s="59">
        <f t="shared" ref="AP2:AP4" si="7">IF(ISERROR(AW2*AO2),"",AW2*AO2)</f>
        <v>0</v>
      </c>
      <c r="AQ2" s="49">
        <v>0</v>
      </c>
      <c r="AR2" s="48">
        <v>0</v>
      </c>
      <c r="AS2" s="45">
        <f t="shared" ref="AS2:AS4" si="8">IF(ISERROR(AW2*AR2),"",AW2*AR2)</f>
        <v>0</v>
      </c>
      <c r="AT2" s="45">
        <f t="shared" ref="AT2:AT4" si="9">IF(ISERROR(AN2+AP2+AS2),"",AN2+AP2+AS2)</f>
        <v>3.6000000000000004E-2</v>
      </c>
      <c r="AU2" s="45">
        <f t="shared" ref="AU2:AU4" si="10">IF(ISERROR(AL2+AT2),"",AL2+AT2)</f>
        <v>2.4583523214285719</v>
      </c>
      <c r="AV2" s="50">
        <f t="shared" ref="AV2:AV4" si="11">IF(ISERROR((AW2-AU2)/AW2),"",(AW2-AU2)/AW2)</f>
        <v>0.31712435515873005</v>
      </c>
      <c r="AW2" s="65">
        <v>3.6</v>
      </c>
      <c r="AX2" s="51">
        <v>8.99</v>
      </c>
      <c r="AY2" s="60">
        <f t="shared" ref="AY2:AY4" si="12">IF(ISERROR((AX2-AW2)/AX2),"",(AX2-AW2)/AX2)</f>
        <v>0.59955506117908797</v>
      </c>
      <c r="AZ2" s="52"/>
      <c r="BA2" s="53">
        <v>1200</v>
      </c>
      <c r="BB2" s="45">
        <f t="shared" ref="BB2:BB4" si="13">IF(ISERROR(AU2*BA2),"",AU2*BA2)</f>
        <v>2950.0227857142863</v>
      </c>
      <c r="BC2" s="45">
        <f t="shared" ref="BC2:BC4" si="14">IF(ISERROR(AW2*BA2),"",AW2*BA2)</f>
        <v>4320</v>
      </c>
      <c r="BD2" s="45">
        <f t="shared" ref="BD2:BD4" si="15">IF(ISERROR(AX2*BA2),"",AX2*BA2)</f>
        <v>10788</v>
      </c>
      <c r="BE2" s="54">
        <v>2.84</v>
      </c>
      <c r="BF2" s="37"/>
      <c r="BG2" s="37"/>
      <c r="BH2" s="55" t="s">
        <v>68</v>
      </c>
      <c r="BI2" s="56" t="s">
        <v>69</v>
      </c>
      <c r="BJ2" s="55" t="s">
        <v>80</v>
      </c>
      <c r="BK2" s="56"/>
      <c r="BL2" s="56"/>
      <c r="BM2" s="56"/>
      <c r="BN2" s="56"/>
      <c r="BO2" s="56"/>
      <c r="BP2" s="56"/>
    </row>
    <row r="3" spans="1:68" s="57" customFormat="1" ht="99.95" customHeight="1">
      <c r="A3" s="58">
        <v>12</v>
      </c>
      <c r="B3" s="61"/>
      <c r="C3" s="37"/>
      <c r="D3" s="34"/>
      <c r="E3" s="33"/>
      <c r="F3" s="33" t="s">
        <v>62</v>
      </c>
      <c r="G3" s="62" t="s">
        <v>81</v>
      </c>
      <c r="H3" s="35" t="s">
        <v>72</v>
      </c>
      <c r="I3" s="63" t="s">
        <v>78</v>
      </c>
      <c r="J3" s="35" t="s">
        <v>63</v>
      </c>
      <c r="K3" s="35" t="s">
        <v>63</v>
      </c>
      <c r="L3" s="36" t="s">
        <v>82</v>
      </c>
      <c r="M3" s="34" t="s">
        <v>76</v>
      </c>
      <c r="N3" s="37"/>
      <c r="O3" s="37"/>
      <c r="P3" s="64" t="s">
        <v>83</v>
      </c>
      <c r="Q3" s="64"/>
      <c r="R3" s="33" t="s">
        <v>65</v>
      </c>
      <c r="S3" s="38">
        <f>'[14]Sunny 5.6.2026'!J20</f>
        <v>2.06</v>
      </c>
      <c r="T3" s="33"/>
      <c r="U3" s="35" t="s">
        <v>66</v>
      </c>
      <c r="V3" s="39">
        <v>38.5</v>
      </c>
      <c r="W3" s="39">
        <v>20.5</v>
      </c>
      <c r="X3" s="39">
        <v>24</v>
      </c>
      <c r="Y3" s="39">
        <v>18</v>
      </c>
      <c r="Z3" s="39">
        <v>9</v>
      </c>
      <c r="AA3" s="39">
        <v>22.5</v>
      </c>
      <c r="AB3" s="40">
        <v>4</v>
      </c>
      <c r="AC3" s="41">
        <v>8</v>
      </c>
      <c r="AD3" s="42">
        <f t="shared" si="0"/>
        <v>3.6449999999999998E-3</v>
      </c>
      <c r="AE3" s="40">
        <v>63</v>
      </c>
      <c r="AF3" s="43">
        <f t="shared" si="1"/>
        <v>138271.6049382716</v>
      </c>
      <c r="AG3" s="44">
        <v>2250</v>
      </c>
      <c r="AH3" s="45">
        <f t="shared" si="2"/>
        <v>1.6272321428571428E-2</v>
      </c>
      <c r="AI3" s="46" t="s">
        <v>67</v>
      </c>
      <c r="AJ3" s="47">
        <f t="shared" si="3"/>
        <v>0.16799999999999998</v>
      </c>
      <c r="AK3" s="45">
        <f t="shared" si="4"/>
        <v>0.34608</v>
      </c>
      <c r="AL3" s="59">
        <f t="shared" si="5"/>
        <v>2.4223523214285718</v>
      </c>
      <c r="AM3" s="48">
        <v>0.01</v>
      </c>
      <c r="AN3" s="45">
        <f t="shared" si="6"/>
        <v>3.6000000000000004E-2</v>
      </c>
      <c r="AO3" s="48">
        <v>0</v>
      </c>
      <c r="AP3" s="59">
        <f t="shared" si="7"/>
        <v>0</v>
      </c>
      <c r="AQ3" s="49">
        <v>0</v>
      </c>
      <c r="AR3" s="48">
        <v>0</v>
      </c>
      <c r="AS3" s="45">
        <f t="shared" si="8"/>
        <v>0</v>
      </c>
      <c r="AT3" s="45">
        <f t="shared" si="9"/>
        <v>3.6000000000000004E-2</v>
      </c>
      <c r="AU3" s="45">
        <f t="shared" si="10"/>
        <v>2.4583523214285719</v>
      </c>
      <c r="AV3" s="50">
        <f t="shared" si="11"/>
        <v>0.31712435515873005</v>
      </c>
      <c r="AW3" s="65">
        <v>3.6</v>
      </c>
      <c r="AX3" s="51">
        <v>8.99</v>
      </c>
      <c r="AY3" s="60">
        <f t="shared" si="12"/>
        <v>0.59955506117908797</v>
      </c>
      <c r="AZ3" s="52"/>
      <c r="BA3" s="53">
        <v>1200</v>
      </c>
      <c r="BB3" s="45">
        <f t="shared" si="13"/>
        <v>2950.0227857142863</v>
      </c>
      <c r="BC3" s="45">
        <f t="shared" si="14"/>
        <v>4320</v>
      </c>
      <c r="BD3" s="45">
        <f t="shared" si="15"/>
        <v>10788</v>
      </c>
      <c r="BE3" s="54">
        <v>2.84</v>
      </c>
      <c r="BF3" s="37"/>
      <c r="BG3" s="37"/>
      <c r="BH3" s="55" t="s">
        <v>68</v>
      </c>
      <c r="BI3" s="56" t="s">
        <v>69</v>
      </c>
      <c r="BJ3" s="55" t="s">
        <v>73</v>
      </c>
      <c r="BK3" s="56"/>
      <c r="BL3" s="56"/>
      <c r="BM3" s="56"/>
      <c r="BN3" s="56"/>
      <c r="BO3" s="56"/>
      <c r="BP3" s="56"/>
    </row>
    <row r="4" spans="1:68" s="102" customFormat="1" ht="99.95" customHeight="1">
      <c r="A4" s="66">
        <v>17</v>
      </c>
      <c r="B4" s="67"/>
      <c r="C4" s="67"/>
      <c r="D4" s="68"/>
      <c r="E4" s="67"/>
      <c r="F4" s="69" t="s">
        <v>62</v>
      </c>
      <c r="G4" s="70" t="s">
        <v>84</v>
      </c>
      <c r="H4" s="71" t="s">
        <v>85</v>
      </c>
      <c r="I4" s="72" t="s">
        <v>70</v>
      </c>
      <c r="J4" s="72" t="s">
        <v>70</v>
      </c>
      <c r="K4" s="72" t="s">
        <v>70</v>
      </c>
      <c r="L4" s="73" t="s">
        <v>71</v>
      </c>
      <c r="M4" s="74" t="s">
        <v>86</v>
      </c>
      <c r="N4" s="75"/>
      <c r="O4" s="75"/>
      <c r="P4" s="64" t="s">
        <v>87</v>
      </c>
      <c r="Q4" s="76"/>
      <c r="R4" s="77" t="s">
        <v>65</v>
      </c>
      <c r="S4" s="78">
        <f>'[14]Sunny 5.6.2026'!$J$26</f>
        <v>2.58</v>
      </c>
      <c r="T4" s="77"/>
      <c r="U4" s="79" t="s">
        <v>88</v>
      </c>
      <c r="V4" s="80">
        <v>30</v>
      </c>
      <c r="W4" s="80">
        <v>21</v>
      </c>
      <c r="X4" s="80">
        <v>49</v>
      </c>
      <c r="Y4" s="81">
        <v>16</v>
      </c>
      <c r="Z4" s="81">
        <v>11.5</v>
      </c>
      <c r="AA4" s="81">
        <v>22</v>
      </c>
      <c r="AB4" s="82">
        <v>4</v>
      </c>
      <c r="AC4" s="83">
        <v>8</v>
      </c>
      <c r="AD4" s="84">
        <f t="shared" si="0"/>
        <v>4.0480000000000004E-3</v>
      </c>
      <c r="AE4" s="82">
        <v>63</v>
      </c>
      <c r="AF4" s="85">
        <f t="shared" si="1"/>
        <v>124505.92885375493</v>
      </c>
      <c r="AG4" s="86">
        <v>2250</v>
      </c>
      <c r="AH4" s="87">
        <f t="shared" si="2"/>
        <v>1.8071428571428572E-2</v>
      </c>
      <c r="AI4" s="88" t="s">
        <v>67</v>
      </c>
      <c r="AJ4" s="89">
        <f t="shared" si="3"/>
        <v>0.16799999999999998</v>
      </c>
      <c r="AK4" s="87">
        <f t="shared" si="4"/>
        <v>0.43343999999999999</v>
      </c>
      <c r="AL4" s="90">
        <f t="shared" si="5"/>
        <v>3.0315114285714286</v>
      </c>
      <c r="AM4" s="91">
        <v>0.01</v>
      </c>
      <c r="AN4" s="87">
        <f t="shared" si="6"/>
        <v>4.2500000000000003E-2</v>
      </c>
      <c r="AO4" s="91">
        <v>0</v>
      </c>
      <c r="AP4" s="90">
        <f t="shared" si="7"/>
        <v>0</v>
      </c>
      <c r="AQ4" s="92">
        <v>0</v>
      </c>
      <c r="AR4" s="91">
        <v>0</v>
      </c>
      <c r="AS4" s="87">
        <f t="shared" si="8"/>
        <v>0</v>
      </c>
      <c r="AT4" s="87">
        <f t="shared" si="9"/>
        <v>4.2500000000000003E-2</v>
      </c>
      <c r="AU4" s="87">
        <f t="shared" si="10"/>
        <v>3.0740114285714286</v>
      </c>
      <c r="AV4" s="93">
        <f t="shared" si="11"/>
        <v>0.27670319327731091</v>
      </c>
      <c r="AW4" s="94">
        <v>4.25</v>
      </c>
      <c r="AX4" s="95">
        <v>8.99</v>
      </c>
      <c r="AY4" s="96">
        <f t="shared" si="12"/>
        <v>0.52725250278086766</v>
      </c>
      <c r="AZ4" s="97"/>
      <c r="BA4" s="98">
        <v>1200</v>
      </c>
      <c r="BB4" s="87">
        <f t="shared" si="13"/>
        <v>3688.8137142857145</v>
      </c>
      <c r="BC4" s="87">
        <f t="shared" si="14"/>
        <v>5100</v>
      </c>
      <c r="BD4" s="87">
        <f t="shared" si="15"/>
        <v>10788</v>
      </c>
      <c r="BE4" s="99">
        <v>4.63</v>
      </c>
      <c r="BF4" s="75"/>
      <c r="BG4" s="75"/>
      <c r="BH4" s="100" t="s">
        <v>68</v>
      </c>
      <c r="BI4" s="75" t="s">
        <v>69</v>
      </c>
      <c r="BJ4" s="101" t="s">
        <v>89</v>
      </c>
    </row>
  </sheetData>
  <protectedRanges>
    <protectedRange sqref="S2:S3" name="Range1_5"/>
    <protectedRange sqref="V2:AA3" name="Range1_2_3"/>
    <protectedRange sqref="U2:U3" name="Range1_5_1"/>
    <protectedRange sqref="U4" name="Range1_7_1"/>
    <protectedRange sqref="L2:L3" name="Range1_5_2"/>
    <protectedRange sqref="J2:J3" name="Range1_5_3"/>
    <protectedRange sqref="K2:K3" name="Range1_5_4"/>
    <protectedRange sqref="H2:H3" name="Range1_5_5"/>
    <protectedRange sqref="D2:D3" name="Range1_3_8"/>
    <protectedRange sqref="M2:M3" name="Range1_3_9"/>
    <protectedRange sqref="BA2:BA4" name="Range1_6_1"/>
    <protectedRange sqref="G2:G3" name="Range1_5_7_1"/>
    <protectedRange sqref="I2:I3" name="Range1_5_4_1"/>
    <protectedRange sqref="L4" name="Range1_6_2"/>
    <protectedRange sqref="D4" name="Range1_3_8_1"/>
    <protectedRange sqref="M4" name="Range1_3_9_1"/>
  </protectedRanges>
  <phoneticPr fontId="2" type="noConversion"/>
  <pageMargins left="0.7" right="0.7" top="0.75" bottom="0.75" header="0.511811023622047" footer="0.511811023622047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2026-05-09T02:31:16Z</dcterms:created>
  <dcterms:modified xsi:type="dcterms:W3CDTF">2026-05-09T02:38:22Z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65" linkTarget="PROP_65">
    <vt:lpwstr>#REF!</vt:lpwstr>
  </property>
</Properties>
</file>