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0F0C43C0-9979-4050-9358-8C6A01F81BEF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Item " sheetId="13" r:id="rId1"/>
  </sheets>
  <definedNames>
    <definedName name="ALDIDI">#REF!</definedName>
    <definedName name="AMAZON">#REF!</definedName>
    <definedName name="BEALLS">#REF!</definedName>
    <definedName name="BLTNCOAT">#REF!</definedName>
    <definedName name="DLS">#REF!</definedName>
    <definedName name="DOLGEN_DI">#REF!</definedName>
    <definedName name="FREDMEYERDI">#REF!</definedName>
    <definedName name="GIANTTIGERDI">#REF!</definedName>
    <definedName name="HGPOE">#REF!</definedName>
    <definedName name="HOMEGOODS">#REF!</definedName>
    <definedName name="JCPCAT">#REF!</definedName>
    <definedName name="JCPCATDI">#REF!</definedName>
    <definedName name="JCPRET">#REF!</definedName>
    <definedName name="JCPRETDI">#REF!</definedName>
    <definedName name="JLA">#REF!</definedName>
    <definedName name="KOHL">#REF!</definedName>
    <definedName name="KOHLEFC">#REF!</definedName>
    <definedName name="KOHLPOE">#REF!</definedName>
    <definedName name="LINENCHEST">#REF!</definedName>
    <definedName name="MACY01">#REF!</definedName>
    <definedName name="MACY02">#REF!</definedName>
    <definedName name="MACY03">#REF!</definedName>
    <definedName name="MACY04">#REF!</definedName>
    <definedName name="ROSSPOE">#REF!</definedName>
    <definedName name="TARHEEL">#REF!</definedName>
    <definedName name="TGT1138719">#REF!</definedName>
    <definedName name="TK_MAXX">#REF!</definedName>
    <definedName name="WALMART_CAN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16" i="13" l="1"/>
  <c r="BF9" i="13"/>
  <c r="BG16" i="13"/>
  <c r="BB16" i="13"/>
  <c r="AT16" i="13"/>
  <c r="AQ16" i="13"/>
  <c r="AO16" i="13"/>
  <c r="AK16" i="13"/>
  <c r="BG15" i="13"/>
  <c r="BF15" i="13"/>
  <c r="BB15" i="13"/>
  <c r="AT15" i="13"/>
  <c r="AQ15" i="13"/>
  <c r="AO15" i="13"/>
  <c r="AU15" i="13" s="1"/>
  <c r="AK15" i="13"/>
  <c r="BG14" i="13"/>
  <c r="BF14" i="13"/>
  <c r="BB14" i="13"/>
  <c r="AT14" i="13"/>
  <c r="AQ14" i="13"/>
  <c r="AO14" i="13"/>
  <c r="AU14" i="13" s="1"/>
  <c r="AK14" i="13"/>
  <c r="BG13" i="13"/>
  <c r="BF13" i="13"/>
  <c r="BB13" i="13"/>
  <c r="AT13" i="13"/>
  <c r="AQ13" i="13"/>
  <c r="AO13" i="13"/>
  <c r="AU13" i="13" s="1"/>
  <c r="AK13" i="13"/>
  <c r="AG13" i="13"/>
  <c r="AI13" i="13" s="1"/>
  <c r="BG12" i="13"/>
  <c r="BF12" i="13"/>
  <c r="BB12" i="13"/>
  <c r="AT12" i="13"/>
  <c r="AQ12" i="13"/>
  <c r="AO12" i="13"/>
  <c r="AU12" i="13" s="1"/>
  <c r="AK12" i="13"/>
  <c r="AG12" i="13"/>
  <c r="AI12" i="13" s="1"/>
  <c r="BG11" i="13"/>
  <c r="BF11" i="13"/>
  <c r="BB11" i="13"/>
  <c r="AT11" i="13"/>
  <c r="AQ11" i="13"/>
  <c r="AO11" i="13"/>
  <c r="AK11" i="13"/>
  <c r="AG11" i="13"/>
  <c r="AI11" i="13" s="1"/>
  <c r="BG10" i="13"/>
  <c r="BF10" i="13"/>
  <c r="BB10" i="13"/>
  <c r="AT10" i="13"/>
  <c r="AQ10" i="13"/>
  <c r="AO10" i="13"/>
  <c r="AK10" i="13"/>
  <c r="AL10" i="13" s="1"/>
  <c r="AG10" i="13"/>
  <c r="AI10" i="13" s="1"/>
  <c r="BG9" i="13"/>
  <c r="BB9" i="13"/>
  <c r="AT9" i="13"/>
  <c r="AQ9" i="13"/>
  <c r="AO9" i="13"/>
  <c r="AK9" i="13"/>
  <c r="AG9" i="13"/>
  <c r="AI9" i="13" s="1"/>
  <c r="BG8" i="13"/>
  <c r="BF8" i="13"/>
  <c r="BB8" i="13"/>
  <c r="AT8" i="13"/>
  <c r="AQ8" i="13"/>
  <c r="AO8" i="13"/>
  <c r="AK8" i="13"/>
  <c r="AG8" i="13"/>
  <c r="AI8" i="13" s="1"/>
  <c r="BG7" i="13"/>
  <c r="BF7" i="13"/>
  <c r="BB7" i="13"/>
  <c r="AT7" i="13"/>
  <c r="AQ7" i="13"/>
  <c r="AO7" i="13"/>
  <c r="AK7" i="13"/>
  <c r="AG7" i="13"/>
  <c r="AI7" i="13" s="1"/>
  <c r="BG6" i="13"/>
  <c r="BF6" i="13"/>
  <c r="BB6" i="13"/>
  <c r="AT6" i="13"/>
  <c r="AQ6" i="13"/>
  <c r="AO6" i="13"/>
  <c r="AU6" i="13" s="1"/>
  <c r="AK6" i="13"/>
  <c r="AG6" i="13"/>
  <c r="AI6" i="13" s="1"/>
  <c r="BG5" i="13"/>
  <c r="BF5" i="13"/>
  <c r="BB5" i="13"/>
  <c r="AT5" i="13"/>
  <c r="AQ5" i="13"/>
  <c r="AO5" i="13"/>
  <c r="AK5" i="13"/>
  <c r="AG5" i="13"/>
  <c r="AI5" i="13" s="1"/>
  <c r="BG4" i="13"/>
  <c r="BF4" i="13"/>
  <c r="BB4" i="13"/>
  <c r="AT4" i="13"/>
  <c r="AQ4" i="13"/>
  <c r="AO4" i="13"/>
  <c r="AU4" i="13" s="1"/>
  <c r="AK4" i="13"/>
  <c r="AG4" i="13"/>
  <c r="AI4" i="13" s="1"/>
  <c r="BG3" i="13"/>
  <c r="BF3" i="13"/>
  <c r="BB3" i="13"/>
  <c r="AT3" i="13"/>
  <c r="AQ3" i="13"/>
  <c r="AO3" i="13"/>
  <c r="AU3" i="13" s="1"/>
  <c r="AK3" i="13"/>
  <c r="AG3" i="13"/>
  <c r="AI3" i="13" s="1"/>
  <c r="BG2" i="13"/>
  <c r="BF2" i="13"/>
  <c r="BB2" i="13"/>
  <c r="AT2" i="13"/>
  <c r="AQ2" i="13"/>
  <c r="AO2" i="13"/>
  <c r="AU2" i="13" s="1"/>
  <c r="AK2" i="13"/>
  <c r="AG2" i="13"/>
  <c r="AI2" i="13" s="1"/>
  <c r="AU9" i="13" l="1"/>
  <c r="AU5" i="13"/>
  <c r="AU7" i="13"/>
  <c r="AM10" i="13"/>
  <c r="AU16" i="13"/>
  <c r="AU8" i="13"/>
  <c r="AU11" i="13"/>
  <c r="AU10" i="13"/>
  <c r="AV10" i="13" s="1"/>
  <c r="AG16" i="13"/>
  <c r="AI16" i="13" s="1"/>
  <c r="AG15" i="13"/>
  <c r="AI15" i="13" s="1"/>
  <c r="AL15" i="13"/>
  <c r="AG14" i="13"/>
  <c r="AI14" i="13" s="1"/>
  <c r="AL14" i="13"/>
  <c r="AL11" i="13"/>
  <c r="AM11" i="13" s="1"/>
  <c r="AL9" i="13"/>
  <c r="AM9" i="13" s="1"/>
  <c r="AV9" i="13" s="1"/>
  <c r="AL8" i="13"/>
  <c r="AM8" i="13" s="1"/>
  <c r="AL7" i="13"/>
  <c r="AM7" i="13" s="1"/>
  <c r="AL6" i="13"/>
  <c r="AM6" i="13" s="1"/>
  <c r="AV6" i="13" s="1"/>
  <c r="AL5" i="13"/>
  <c r="AM5" i="13" s="1"/>
  <c r="AL4" i="13"/>
  <c r="AM4" i="13" s="1"/>
  <c r="AV4" i="13" s="1"/>
  <c r="AL3" i="13"/>
  <c r="AM3" i="13" s="1"/>
  <c r="AV3" i="13" s="1"/>
  <c r="AL2" i="13"/>
  <c r="AM2" i="13" s="1"/>
  <c r="AV2" i="13" s="1"/>
  <c r="AV8" i="13" l="1"/>
  <c r="AV7" i="13"/>
  <c r="AV5" i="13"/>
  <c r="AW10" i="13"/>
  <c r="BE10" i="13"/>
  <c r="AW9" i="13"/>
  <c r="BE9" i="13"/>
  <c r="AM15" i="13"/>
  <c r="AV15" i="13" s="1"/>
  <c r="AV11" i="13"/>
  <c r="AM14" i="13"/>
  <c r="AV14" i="13" s="1"/>
  <c r="AL16" i="13"/>
  <c r="AM16" i="13" s="1"/>
  <c r="AV16" i="13" s="1"/>
  <c r="AL12" i="13"/>
  <c r="AM12" i="13" s="1"/>
  <c r="AV12" i="13" s="1"/>
  <c r="AW6" i="13"/>
  <c r="BE6" i="13"/>
  <c r="AW4" i="13"/>
  <c r="BE4" i="13"/>
  <c r="AW3" i="13"/>
  <c r="BE3" i="13"/>
  <c r="AW2" i="13"/>
  <c r="BE2" i="13"/>
  <c r="BE8" i="13" l="1"/>
  <c r="AW8" i="13"/>
  <c r="AW7" i="13"/>
  <c r="BE7" i="13"/>
  <c r="AW5" i="13"/>
  <c r="BE5" i="13"/>
  <c r="AW15" i="13"/>
  <c r="BE15" i="13"/>
  <c r="AW11" i="13"/>
  <c r="BE11" i="13"/>
  <c r="AW14" i="13"/>
  <c r="BE14" i="13"/>
  <c r="AW16" i="13"/>
  <c r="BE16" i="13"/>
  <c r="BE12" i="13"/>
  <c r="AW12" i="13"/>
  <c r="AL13" i="13" l="1"/>
  <c r="AM13" i="13" s="1"/>
  <c r="AV13" i="13" s="1"/>
  <c r="AW13" i="13" l="1"/>
  <c r="BE1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AE1" authorId="0" shapeId="0" xr:uid="{E9022517-BC85-4CC0-8178-B4EA064BD4F0}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G1" authorId="0" shapeId="0" xr:uid="{344F1F72-1BA7-44A9-993E-159B4B2D65FF}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I1" authorId="0" shapeId="0" xr:uid="{8879855B-449E-45E3-819B-8C76040B0D79}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L1" authorId="0" shapeId="0" xr:uid="{325B6AE2-FEFC-4697-AB93-8BEEF49CB6A1}">
      <text>
        <r>
          <rPr>
            <sz val="10"/>
            <rFont val="Arial"/>
            <family val="2"/>
          </rPr>
          <t>[FOB Cost $ (Value)]*[Duty Rate]</t>
        </r>
      </text>
    </comment>
    <comment ref="AM1" authorId="0" shapeId="0" xr:uid="{313EE892-833D-4767-B0BC-CDB8216C9657}">
      <text>
        <r>
          <rPr>
            <sz val="10"/>
            <rFont val="Arial"/>
            <family val="2"/>
          </rPr>
          <t>[FOB Cost $ (Value)]+[Ocean Freight per Item $]+[Duty per Item $]</t>
        </r>
      </text>
    </comment>
    <comment ref="AO1" authorId="0" shapeId="0" xr:uid="{051F6A2C-3995-4BAB-89A9-4AB74F2C3894}">
      <text>
        <r>
          <rPr>
            <sz val="10"/>
            <rFont val="Arial"/>
            <family val="2"/>
          </rPr>
          <t>[JLA Domestic Price]*[DA %]</t>
        </r>
      </text>
    </comment>
    <comment ref="AQ1" authorId="0" shapeId="0" xr:uid="{EDE3583C-A18A-4169-9AD3-8F197F5232D3}">
      <text>
        <r>
          <rPr>
            <sz val="10"/>
            <rFont val="Arial"/>
            <family val="2"/>
          </rPr>
          <t>[JLA Domestic Price]*[Royalty %]</t>
        </r>
      </text>
    </comment>
    <comment ref="AT1" authorId="0" shapeId="0" xr:uid="{BF448B1D-B026-46BA-85BF-580BCA9DDB35}">
      <text>
        <r>
          <rPr>
            <sz val="10"/>
            <rFont val="Arial"/>
            <family val="2"/>
          </rPr>
          <t>[JLA Domestic Price]*[Warehouse Charge %]</t>
        </r>
      </text>
    </comment>
    <comment ref="AU1" authorId="0" shapeId="0" xr:uid="{B7CD006E-9AA7-4463-AF24-B30A4D4E6643}">
      <text>
        <r>
          <rPr>
            <sz val="10"/>
            <rFont val="Arial"/>
            <family val="2"/>
          </rPr>
          <t>[DA $]+[Royalty $]+[Other Load $]</t>
        </r>
      </text>
    </comment>
    <comment ref="AV1" authorId="0" shapeId="0" xr:uid="{6840D08F-E013-4C5B-8F64-C2AB48DD959C}">
      <text>
        <r>
          <rPr>
            <sz val="10"/>
            <rFont val="Arial"/>
            <family val="2"/>
          </rPr>
          <t>[LDP Cost $]+[Total Load $]</t>
        </r>
      </text>
    </comment>
    <comment ref="AW1" authorId="0" shapeId="0" xr:uid="{06234354-3B6A-406E-B094-5BB2C215488F}">
      <text>
        <r>
          <rPr>
            <sz val="10"/>
            <rFont val="Arial"/>
            <family val="2"/>
          </rPr>
          <t>([JLA POE Price]-[LDP Cost with Load $])/[JLA POE Price]</t>
        </r>
      </text>
    </comment>
    <comment ref="BB1" authorId="0" shapeId="0" xr:uid="{B375B0A7-7C9C-4302-B22C-2BFEDADED82B}">
      <text>
        <r>
          <rPr>
            <sz val="10"/>
            <rFont val="Arial"/>
            <family val="2"/>
          </rPr>
          <t>([Suggested Reatil Price]-[JLA Domestic Price])/[Suggested Reatil Price]</t>
        </r>
      </text>
    </comment>
    <comment ref="BE1" authorId="0" shapeId="0" xr:uid="{3E0FAC04-1237-4C21-BA18-38C646D53873}">
      <text>
        <r>
          <rPr>
            <sz val="10"/>
            <rFont val="Arial"/>
            <family val="2"/>
          </rPr>
          <t>[LDP Cost with Load $]*[MOQ]</t>
        </r>
      </text>
    </comment>
    <comment ref="BF1" authorId="0" shapeId="0" xr:uid="{832219C1-0D2F-4C2E-8E8A-13B4D2BAF88C}">
      <text>
        <r>
          <rPr>
            <sz val="10"/>
            <rFont val="Arial"/>
            <family val="2"/>
          </rPr>
          <t>[JLA Domestic Price]*[MOQ]</t>
        </r>
      </text>
    </comment>
    <comment ref="BG1" authorId="0" shapeId="0" xr:uid="{3EFF7A0A-ACB5-486C-A716-39E7AE684B93}">
      <text>
        <r>
          <rPr>
            <sz val="10"/>
            <rFont val="Arial"/>
            <family val="2"/>
          </rPr>
          <t>[Suggested Retail price]*[MOQ]</t>
        </r>
      </text>
    </comment>
    <comment ref="BH1" authorId="0" shapeId="0" xr:uid="{3104BEEB-316E-4449-9DF1-BEE039A4A452}">
      <text>
        <r>
          <rPr>
            <sz val="10"/>
            <rFont val="Arial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<sst xmlns="http://schemas.openxmlformats.org/spreadsheetml/2006/main" count="288" uniqueCount="151">
  <si>
    <t>Brand</t>
  </si>
  <si>
    <t>Shower Curtain</t>
  </si>
  <si>
    <t>Licensor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</si>
  <si>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</si>
  <si>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</si>
  <si>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</si>
  <si>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</si>
  <si>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</si>
  <si>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</si>
  <si>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</si>
  <si>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</si>
  <si>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</si>
  <si>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</si>
  <si>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</si>
  <si>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</si>
  <si>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</si>
  <si>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</si>
  <si>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</si>
  <si>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</si>
  <si>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</si>
  <si>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</si>
  <si>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</si>
  <si>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</si>
  <si>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</si>
  <si>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</si>
  <si>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</si>
  <si>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</si>
  <si>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</si>
  <si>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</si>
  <si>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</si>
  <si>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</si>
  <si>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</si>
  <si>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</si>
  <si>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</si>
  <si>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</si>
  <si>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</si>
  <si>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</si>
  <si>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</si>
  <si>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</si>
  <si>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</si>
  <si>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</si>
  <si>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</si>
  <si>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</si>
  <si>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</si>
  <si>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</si>
  <si>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</si>
  <si>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</si>
  <si>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</si>
  <si>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Suggested Retail Price</t>
  </si>
  <si>
    <t>Retail Markup %</t>
  </si>
  <si>
    <t>Additional Customer Price</t>
  </si>
  <si>
    <t>Total Cost</t>
  </si>
  <si>
    <t>Total Sales</t>
  </si>
  <si>
    <t>Retailer Selling Price Total</t>
  </si>
  <si>
    <t>Master Carton CBM</t>
  </si>
  <si>
    <t>Master Carton Weight (kg)</t>
  </si>
  <si>
    <t>Martha Stewart (Bath) 5%</t>
  </si>
  <si>
    <t>BERRY HOLLY</t>
  </si>
  <si>
    <t>100% Poly 210gsm matte rib slub</t>
  </si>
  <si>
    <t>Green</t>
  </si>
  <si>
    <t>Piece</t>
  </si>
  <si>
    <t>Normal</t>
  </si>
  <si>
    <t>Header card + plastic hanger</t>
  </si>
  <si>
    <t>6303.92.2050</t>
  </si>
  <si>
    <t>HOLLY BOW STRIPE</t>
  </si>
  <si>
    <t>Multi</t>
  </si>
  <si>
    <t>Laura Ashley</t>
  </si>
  <si>
    <t>Dotty</t>
  </si>
  <si>
    <t>100% Poly 85gsm Microfiber Embossed</t>
  </si>
  <si>
    <t>White</t>
  </si>
  <si>
    <t>Bellyband + plastic hanger</t>
  </si>
  <si>
    <t>8gauge Peva-Clear</t>
  </si>
  <si>
    <t>PEVA 8 gauge Clear</t>
  </si>
  <si>
    <t>Clear</t>
  </si>
  <si>
    <t>8gauge Peva-Frosted</t>
  </si>
  <si>
    <t>PEVA 8 gauge Frosted</t>
  </si>
  <si>
    <t>Frosted</t>
  </si>
  <si>
    <t>Bath Rug</t>
  </si>
  <si>
    <t>Laura Ashley 4%</t>
  </si>
  <si>
    <t xml:space="preserve">Martha Stewart Everyday </t>
  </si>
  <si>
    <r>
      <t xml:space="preserve">Duty Rate </t>
    </r>
    <r>
      <rPr>
        <b/>
        <sz val="11"/>
        <color rgb="FFFF0000"/>
        <rFont val="Calibri"/>
        <family val="2"/>
      </rPr>
      <t>(15% Tariff)</t>
    </r>
  </si>
  <si>
    <t>3924.90.1010</t>
  </si>
  <si>
    <t>JLA POE Price (15% Tariff)</t>
  </si>
  <si>
    <t>Laura Ashley</t>
    <phoneticPr fontId="7" type="noConversion"/>
  </si>
  <si>
    <t>GIGIROSE</t>
    <phoneticPr fontId="6" type="noConversion"/>
  </si>
  <si>
    <t>98% polyester 2% spandex, 200gsm</t>
    <phoneticPr fontId="6" type="noConversion"/>
  </si>
  <si>
    <t xml:space="preserve"> Header card + plastic hanger</t>
    <phoneticPr fontId="6" type="noConversion"/>
  </si>
  <si>
    <t>PUSSY WILLOW</t>
    <phoneticPr fontId="6" type="noConversion"/>
  </si>
  <si>
    <t>6303.91.0010</t>
  </si>
  <si>
    <t>JLA POE Price (15% Tariff) - 4.29.2026</t>
  </si>
  <si>
    <t>Bealls 5.1.2026</t>
  </si>
  <si>
    <t>Current Price</t>
  </si>
  <si>
    <t>PVC Tub mat</t>
    <phoneticPr fontId="6" type="noConversion"/>
  </si>
  <si>
    <t>UT23</t>
    <phoneticPr fontId="6" type="noConversion"/>
  </si>
  <si>
    <t>PVC 720g/pc</t>
    <phoneticPr fontId="6" type="noConversion"/>
  </si>
  <si>
    <t>each pc rolled with Belly band,24pcs into carton</t>
    <phoneticPr fontId="6" type="noConversion"/>
  </si>
  <si>
    <t>each pc rolled with Belly band,24pcs into carton</t>
  </si>
  <si>
    <t>TPE TUB MAT</t>
    <phoneticPr fontId="6" type="noConversion"/>
  </si>
  <si>
    <t>UT88</t>
    <phoneticPr fontId="6" type="noConversion"/>
  </si>
  <si>
    <t>TPE 420g/pc</t>
    <phoneticPr fontId="6" type="noConversion"/>
  </si>
  <si>
    <t>UT203</t>
    <phoneticPr fontId="6" type="noConversion"/>
  </si>
  <si>
    <t>PVC 420g/pc</t>
    <phoneticPr fontId="6" type="noConversion"/>
  </si>
  <si>
    <t>Respec 1</t>
  </si>
  <si>
    <t>Respec 2</t>
  </si>
  <si>
    <t>3924.90.1050</t>
  </si>
  <si>
    <t>Bealls QTY</t>
  </si>
  <si>
    <t>100% Polyester printed shower curtain</t>
    <phoneticPr fontId="26" type="noConversion"/>
  </si>
  <si>
    <t>100% Polyester, 210gsm matte rib slub, printed.12 buttonholes</t>
    <phoneticPr fontId="26" type="noConversion"/>
  </si>
  <si>
    <t>100% Polyester 85gsm Microfiber Embossed 3M water repellent. 12 silver grommets, 2 magnets at bottom</t>
    <phoneticPr fontId="26" type="noConversion"/>
  </si>
  <si>
    <t>90% PE 10% EVA 8 gauge Clear Peva mesh top, 12 Green grommets+3 magnets</t>
    <phoneticPr fontId="26" type="noConversion"/>
  </si>
  <si>
    <t>90% PE 10% EVA, 8 gauge Clear Peva</t>
    <phoneticPr fontId="26" type="noConversion"/>
  </si>
  <si>
    <t>90% PE 10% EVA 8 gauge Clear Peva, 12 silver grommets+3 magnets</t>
    <phoneticPr fontId="26" type="noConversion"/>
  </si>
  <si>
    <t>90% PE 10% EVA 8 gauge Frosted Peva mesh top, 12 Blue grommets+3 magnets</t>
    <phoneticPr fontId="26" type="noConversion"/>
  </si>
  <si>
    <t>98% polyester 2% spandex jacquard shower curtain</t>
    <phoneticPr fontId="6" type="noConversion"/>
  </si>
  <si>
    <t>50% polyester 50% Cotton printed shower curtain</t>
    <phoneticPr fontId="26" type="noConversion"/>
  </si>
  <si>
    <r>
      <t xml:space="preserve"> 50% polyester 50% Cotton </t>
    </r>
    <r>
      <rPr>
        <sz val="11"/>
        <rFont val="宋体"/>
        <family val="2"/>
        <charset val="134"/>
      </rPr>
      <t>，</t>
    </r>
    <r>
      <rPr>
        <sz val="11"/>
        <rFont val="Calibri"/>
        <family val="2"/>
      </rPr>
      <t xml:space="preserve">32s/78*65 plain weave 105gsm Pigment Print ;1:1.5 ruffle 2"wide </t>
    </r>
    <phoneticPr fontId="26" type="noConversion"/>
  </si>
  <si>
    <t xml:space="preserve"> 50% polyester 50% Cotton </t>
    <phoneticPr fontId="6" type="noConversion"/>
  </si>
  <si>
    <t xml:space="preserve">100% polyester waffle shower curtain
</t>
    <phoneticPr fontId="26" type="noConversion"/>
  </si>
  <si>
    <t xml:space="preserve">100% polyester </t>
    <phoneticPr fontId="6" type="noConversion"/>
  </si>
  <si>
    <r>
      <t xml:space="preserve">100% polyester, Waffle 
</t>
    </r>
    <r>
      <rPr>
        <sz val="11"/>
        <color rgb="FFFF0000"/>
        <rFont val="Calibri"/>
        <family val="2"/>
      </rPr>
      <t>230gsm</t>
    </r>
    <r>
      <rPr>
        <sz val="11"/>
        <rFont val="Calibri"/>
        <family val="2"/>
      </rPr>
      <t>White/Solid Dyed</t>
    </r>
    <phoneticPr fontId="26" type="noConversion"/>
  </si>
  <si>
    <t>Multi</t>
    <phoneticPr fontId="26" type="noConversion"/>
  </si>
  <si>
    <t>Sage</t>
    <phoneticPr fontId="26" type="noConversion"/>
  </si>
  <si>
    <t>cashmere blue</t>
    <phoneticPr fontId="26" type="noConversion"/>
  </si>
  <si>
    <t>reseda</t>
    <phoneticPr fontId="26" type="noConversion"/>
  </si>
  <si>
    <t>white</t>
    <phoneticPr fontId="26" type="noConversion"/>
  </si>
  <si>
    <t>pastel blue</t>
    <phoneticPr fontId="26" type="noConversion"/>
  </si>
  <si>
    <t>rainy day</t>
    <phoneticPr fontId="26" type="noConversion"/>
  </si>
  <si>
    <t>illusion blue</t>
    <phoneticPr fontId="26" type="noConversion"/>
  </si>
  <si>
    <t>Waffle</t>
    <phoneticPr fontId="26" type="noConversion"/>
  </si>
  <si>
    <t xml:space="preserve"> 1 Shower Curtain 72''Wx72"L</t>
    <phoneticPr fontId="6" type="noConversion"/>
  </si>
  <si>
    <t>1 Tub mat 17"Wx29.5''L</t>
    <phoneticPr fontId="6" type="noConversion"/>
  </si>
  <si>
    <t>1 Tub mat 15.35"Wx27.2''L</t>
    <phoneticPr fontId="6" type="noConversion"/>
  </si>
  <si>
    <t>MT70-0968</t>
  </si>
  <si>
    <t>MT70-0969</t>
  </si>
  <si>
    <t>LA70-0634</t>
  </si>
  <si>
    <t>LA70-0635</t>
  </si>
  <si>
    <t>MT70-0970</t>
    <phoneticPr fontId="26" type="noConversion"/>
  </si>
  <si>
    <t>MT70-0971</t>
  </si>
  <si>
    <t>LA70-0636</t>
  </si>
  <si>
    <t>LA70-0637</t>
  </si>
  <si>
    <t>MT70-0972</t>
  </si>
  <si>
    <t>MT70-0973</t>
  </si>
  <si>
    <t>LA70-0638</t>
  </si>
  <si>
    <t>LA70-0639</t>
  </si>
  <si>
    <t>LA70-0640</t>
  </si>
  <si>
    <t>MT70-0974</t>
  </si>
  <si>
    <t>MT70-0975</t>
  </si>
  <si>
    <t>Shower curtain</t>
    <phoneticPr fontId="26" type="noConversion"/>
  </si>
  <si>
    <t xml:space="preserve">Fabric liner </t>
    <phoneticPr fontId="26" type="noConversion"/>
  </si>
  <si>
    <t xml:space="preserve">PEVA liner </t>
    <phoneticPr fontId="26" type="noConversion"/>
  </si>
  <si>
    <t>Shower curtain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</si>
</sst>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_(* #,##0.00_);_(* \(#,##0.00\);_(* \-??_);_(@_)"/>
    <numFmt numFmtId="177" formatCode="_(\$* #,##0.00_);_(\$* \(#,##0.00\);_(\$* \-??_);_(@_)"/>
    <numFmt numFmtId="178" formatCode="[$$-409]#,##0.000000"/>
    <numFmt numFmtId="179" formatCode="\$#,##0.00"/>
    <numFmt numFmtId="180" formatCode="[$$-409]#,##0.00;\-[$$-409]#,##0.00"/>
    <numFmt numFmtId="181" formatCode="0.0"/>
    <numFmt numFmtId="182" formatCode="0.000"/>
    <numFmt numFmtId="183" formatCode="0.00_ "/>
    <numFmt numFmtId="184" formatCode="\$#,##0.00;&quot;-$&quot;#,##0.00"/>
    <numFmt numFmtId="185" formatCode="_(* #,##0_);_(* \(#,##0\);_(* \-??_);_(@_)"/>
    <numFmt numFmtId="186" formatCode="0.0_);[Red]\(0.0\)"/>
    <numFmt numFmtId="187" formatCode="0.0%"/>
    <numFmt numFmtId="188" formatCode="\$#,##0.00_);[Red]&quot;($&quot;#,##0.00\)"/>
    <numFmt numFmtId="189" formatCode="&quot;$&quot;#,##0.00"/>
    <numFmt numFmtId="190" formatCode="_(* #,##0_);_(* \(#,##0\);_(* &quot;-&quot;??_);_(@_)"/>
    <numFmt numFmtId="191" formatCode="0.00_);[Red]\(0.00\)"/>
  </numFmts>
  <fonts count="27" x14ac:knownFonts="1">
    <font>
      <sz val="11"/>
      <name val="Calibri"/>
      <charset val="1"/>
    </font>
    <font>
      <sz val="10"/>
      <name val="Arial"/>
      <family val="2"/>
    </font>
    <font>
      <sz val="11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2"/>
      <name val="宋体"/>
      <family val="3"/>
      <charset val="134"/>
    </font>
    <font>
      <sz val="9"/>
      <name val="Arial"/>
      <family val="2"/>
      <charset val="1"/>
    </font>
    <font>
      <sz val="10"/>
      <color rgb="FF0000FF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b/>
      <sz val="10"/>
      <color rgb="FF0000FF"/>
      <name val="Arial"/>
      <family val="2"/>
      <charset val="1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rgb="FF000000"/>
      <name val="Arial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1"/>
      <name val="宋体"/>
      <family val="2"/>
      <charset val="134"/>
    </font>
    <font>
      <sz val="10"/>
      <color indexed="17"/>
      <name val="Arial"/>
      <family val="2"/>
    </font>
    <font>
      <sz val="11"/>
      <name val="Aptos Display"/>
      <family val="2"/>
    </font>
    <font>
      <b/>
      <sz val="11"/>
      <name val="Aptos Display"/>
      <family val="2"/>
    </font>
    <font>
      <sz val="10"/>
      <name val="Aptos Display"/>
      <family val="2"/>
    </font>
    <font>
      <sz val="12"/>
      <name val="Aptos Display"/>
      <family val="2"/>
    </font>
    <font>
      <sz val="9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theme="2"/>
        <bgColor rgb="FFFBE3D6"/>
      </patternFill>
    </fill>
    <fill>
      <patternFill patternType="solid">
        <fgColor rgb="FF92D050"/>
        <bgColor rgb="FF84E291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5" tint="0.59987182226020086"/>
        <bgColor rgb="FFFFC7CE"/>
      </patternFill>
    </fill>
    <fill>
      <patternFill patternType="solid">
        <fgColor theme="6" tint="0.39988402966399123"/>
        <bgColor rgb="FF84E29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rgb="FF84E29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BE3D6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rgb="FF84E29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3">
    <xf numFmtId="0" fontId="0" fillId="0" borderId="0"/>
    <xf numFmtId="9" fontId="1" fillId="0" borderId="0" applyBorder="0" applyAlignment="0" applyProtection="0"/>
    <xf numFmtId="176" fontId="13" fillId="0" borderId="0" applyBorder="0" applyProtection="0"/>
    <xf numFmtId="177" fontId="13" fillId="0" borderId="0" applyBorder="0" applyProtection="0"/>
    <xf numFmtId="0" fontId="2" fillId="0" borderId="0"/>
    <xf numFmtId="0" fontId="3" fillId="0" borderId="0"/>
    <xf numFmtId="178" fontId="4" fillId="0" borderId="0">
      <alignment vertical="center"/>
    </xf>
    <xf numFmtId="9" fontId="13" fillId="0" borderId="0" applyBorder="0" applyProtection="0"/>
    <xf numFmtId="0" fontId="3" fillId="0" borderId="0"/>
    <xf numFmtId="178" fontId="3" fillId="0" borderId="0"/>
    <xf numFmtId="0" fontId="3" fillId="0" borderId="0"/>
    <xf numFmtId="0" fontId="14" fillId="0" borderId="0"/>
    <xf numFmtId="0" fontId="15" fillId="0" borderId="0"/>
    <xf numFmtId="0" fontId="9" fillId="0" borderId="0"/>
    <xf numFmtId="9" fontId="9" fillId="0" borderId="0" applyBorder="0" applyAlignment="0" applyProtection="0"/>
    <xf numFmtId="176" fontId="15" fillId="0" borderId="0" applyBorder="0" applyProtection="0"/>
    <xf numFmtId="177" fontId="15" fillId="0" borderId="0" applyBorder="0" applyProtection="0"/>
    <xf numFmtId="9" fontId="15" fillId="0" borderId="0" applyBorder="0" applyProtection="0"/>
    <xf numFmtId="0" fontId="15" fillId="0" borderId="0"/>
    <xf numFmtId="0" fontId="5" fillId="0" borderId="0"/>
    <xf numFmtId="0" fontId="13" fillId="0" borderId="0"/>
    <xf numFmtId="0" fontId="13" fillId="0" borderId="0"/>
    <xf numFmtId="0" fontId="13" fillId="0" borderId="0"/>
  </cellStyleXfs>
  <cellXfs count="16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4" applyAlignment="1">
      <alignment wrapText="1"/>
    </xf>
    <xf numFmtId="179" fontId="0" fillId="0" borderId="0" xfId="0" applyNumberFormat="1" applyAlignment="1">
      <alignment wrapText="1"/>
    </xf>
    <xf numFmtId="181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82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9" fontId="0" fillId="0" borderId="1" xfId="0" applyNumberForma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horizontal="center" wrapText="1"/>
    </xf>
    <xf numFmtId="0" fontId="10" fillId="5" borderId="1" xfId="4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181" fontId="10" fillId="0" borderId="1" xfId="0" applyNumberFormat="1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center" wrapText="1"/>
    </xf>
    <xf numFmtId="182" fontId="12" fillId="0" borderId="1" xfId="5" applyNumberFormat="1" applyFont="1" applyBorder="1" applyAlignment="1">
      <alignment wrapText="1"/>
    </xf>
    <xf numFmtId="2" fontId="8" fillId="0" borderId="1" xfId="5" applyNumberFormat="1" applyFont="1" applyBorder="1" applyAlignment="1">
      <alignment wrapText="1"/>
    </xf>
    <xf numFmtId="1" fontId="12" fillId="0" borderId="1" xfId="5" applyNumberFormat="1" applyFont="1" applyBorder="1" applyAlignment="1">
      <alignment wrapText="1"/>
    </xf>
    <xf numFmtId="179" fontId="12" fillId="0" borderId="1" xfId="5" applyNumberFormat="1" applyFont="1" applyBorder="1" applyAlignment="1">
      <alignment wrapText="1"/>
    </xf>
    <xf numFmtId="10" fontId="10" fillId="0" borderId="1" xfId="0" applyNumberFormat="1" applyFont="1" applyBorder="1" applyAlignment="1">
      <alignment horizontal="center" wrapText="1"/>
    </xf>
    <xf numFmtId="179" fontId="12" fillId="5" borderId="1" xfId="5" applyNumberFormat="1" applyFont="1" applyFill="1" applyBorder="1" applyAlignment="1">
      <alignment wrapText="1"/>
    </xf>
    <xf numFmtId="179" fontId="8" fillId="0" borderId="1" xfId="5" applyNumberFormat="1" applyFont="1" applyBorder="1" applyAlignment="1">
      <alignment wrapText="1"/>
    </xf>
    <xf numFmtId="179" fontId="12" fillId="3" borderId="1" xfId="5" applyNumberFormat="1" applyFont="1" applyFill="1" applyBorder="1" applyAlignment="1">
      <alignment wrapText="1"/>
    </xf>
    <xf numFmtId="10" fontId="12" fillId="3" borderId="1" xfId="5" applyNumberFormat="1" applyFont="1" applyFill="1" applyBorder="1" applyAlignment="1">
      <alignment wrapText="1"/>
    </xf>
    <xf numFmtId="179" fontId="8" fillId="7" borderId="1" xfId="5" applyNumberFormat="1" applyFont="1" applyFill="1" applyBorder="1" applyAlignment="1">
      <alignment wrapText="1"/>
    </xf>
    <xf numFmtId="179" fontId="10" fillId="3" borderId="1" xfId="0" applyNumberFormat="1" applyFont="1" applyFill="1" applyBorder="1" applyAlignment="1">
      <alignment horizontal="center" wrapText="1"/>
    </xf>
    <xf numFmtId="179" fontId="8" fillId="3" borderId="3" xfId="5" applyNumberFormat="1" applyFont="1" applyFill="1" applyBorder="1" applyAlignment="1">
      <alignment wrapText="1"/>
    </xf>
    <xf numFmtId="2" fontId="12" fillId="0" borderId="1" xfId="5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>
      <alignment wrapText="1"/>
    </xf>
    <xf numFmtId="0" fontId="15" fillId="0" borderId="1" xfId="11" applyFont="1" applyBorder="1" applyAlignment="1">
      <alignment horizontal="center" vertical="center" wrapText="1"/>
    </xf>
    <xf numFmtId="0" fontId="15" fillId="0" borderId="1" xfId="11" applyFont="1" applyBorder="1" applyAlignment="1">
      <alignment horizontal="center" vertical="center"/>
    </xf>
    <xf numFmtId="0" fontId="14" fillId="0" borderId="1" xfId="11" applyBorder="1" applyAlignment="1">
      <alignment horizontal="center" vertical="center"/>
    </xf>
    <xf numFmtId="190" fontId="14" fillId="0" borderId="1" xfId="11" applyNumberFormat="1" applyBorder="1" applyAlignment="1">
      <alignment horizontal="center" vertical="center"/>
    </xf>
    <xf numFmtId="2" fontId="14" fillId="0" borderId="1" xfId="11" applyNumberFormat="1" applyBorder="1" applyAlignment="1">
      <alignment horizontal="center" vertical="center"/>
    </xf>
    <xf numFmtId="0" fontId="18" fillId="0" borderId="1" xfId="1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4" applyBorder="1" applyAlignment="1">
      <alignment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181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vertical="center"/>
    </xf>
    <xf numFmtId="185" fontId="0" fillId="0" borderId="1" xfId="0" applyNumberFormat="1" applyBorder="1" applyAlignment="1">
      <alignment vertical="center"/>
    </xf>
    <xf numFmtId="182" fontId="0" fillId="2" borderId="1" xfId="0" applyNumberFormat="1" applyFill="1" applyBorder="1" applyAlignment="1">
      <alignment vertical="center"/>
    </xf>
    <xf numFmtId="1" fontId="0" fillId="2" borderId="1" xfId="0" applyNumberFormat="1" applyFill="1" applyBorder="1" applyAlignment="1">
      <alignment vertical="center"/>
    </xf>
    <xf numFmtId="3" fontId="0" fillId="0" borderId="1" xfId="0" applyNumberFormat="1" applyBorder="1" applyAlignment="1">
      <alignment vertical="center"/>
    </xf>
    <xf numFmtId="179" fontId="0" fillId="2" borderId="1" xfId="0" applyNumberFormat="1" applyFill="1" applyBorder="1" applyAlignment="1">
      <alignment vertical="center"/>
    </xf>
    <xf numFmtId="186" fontId="0" fillId="0" borderId="1" xfId="0" applyNumberFormat="1" applyBorder="1" applyAlignment="1">
      <alignment vertical="center"/>
    </xf>
    <xf numFmtId="187" fontId="0" fillId="0" borderId="1" xfId="0" applyNumberFormat="1" applyBorder="1" applyAlignment="1">
      <alignment vertical="center"/>
    </xf>
    <xf numFmtId="10" fontId="0" fillId="0" borderId="1" xfId="0" applyNumberFormat="1" applyBorder="1" applyAlignment="1">
      <alignment vertical="center"/>
    </xf>
    <xf numFmtId="179" fontId="0" fillId="0" borderId="1" xfId="0" applyNumberFormat="1" applyBorder="1" applyAlignment="1">
      <alignment vertical="center"/>
    </xf>
    <xf numFmtId="188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 wrapText="1"/>
    </xf>
    <xf numFmtId="180" fontId="2" fillId="0" borderId="1" xfId="0" applyNumberFormat="1" applyFont="1" applyBorder="1" applyAlignment="1">
      <alignment vertical="center" wrapText="1"/>
    </xf>
    <xf numFmtId="188" fontId="16" fillId="10" borderId="1" xfId="0" applyNumberFormat="1" applyFont="1" applyFill="1" applyBorder="1" applyAlignment="1">
      <alignment horizontal="center" vertical="center"/>
    </xf>
    <xf numFmtId="179" fontId="16" fillId="0" borderId="0" xfId="0" applyNumberFormat="1" applyFont="1" applyAlignment="1">
      <alignment wrapText="1"/>
    </xf>
    <xf numFmtId="179" fontId="16" fillId="6" borderId="3" xfId="0" applyNumberFormat="1" applyFont="1" applyFill="1" applyBorder="1" applyAlignment="1">
      <alignment horizontal="center" wrapText="1"/>
    </xf>
    <xf numFmtId="184" fontId="16" fillId="10" borderId="3" xfId="0" applyNumberFormat="1" applyFont="1" applyFill="1" applyBorder="1" applyAlignment="1">
      <alignment horizontal="center" vertical="center"/>
    </xf>
    <xf numFmtId="10" fontId="1" fillId="0" borderId="1" xfId="1" applyNumberFormat="1" applyBorder="1" applyAlignment="1">
      <alignment vertical="center"/>
    </xf>
    <xf numFmtId="0" fontId="15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80" fontId="2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4" applyBorder="1" applyAlignment="1">
      <alignment vertical="center" wrapText="1"/>
    </xf>
    <xf numFmtId="49" fontId="0" fillId="0" borderId="2" xfId="0" applyNumberFormat="1" applyBorder="1" applyAlignment="1">
      <alignment vertical="center"/>
    </xf>
    <xf numFmtId="184" fontId="16" fillId="10" borderId="4" xfId="0" applyNumberFormat="1" applyFont="1" applyFill="1" applyBorder="1" applyAlignment="1">
      <alignment vertical="center"/>
    </xf>
    <xf numFmtId="181" fontId="0" fillId="0" borderId="2" xfId="0" applyNumberFormat="1" applyBorder="1" applyAlignment="1">
      <alignment vertical="center"/>
    </xf>
    <xf numFmtId="2" fontId="0" fillId="0" borderId="2" xfId="0" applyNumberFormat="1" applyBorder="1" applyAlignment="1">
      <alignment vertical="center"/>
    </xf>
    <xf numFmtId="185" fontId="0" fillId="0" borderId="2" xfId="0" applyNumberFormat="1" applyBorder="1" applyAlignment="1">
      <alignment vertical="center"/>
    </xf>
    <xf numFmtId="182" fontId="0" fillId="2" borderId="2" xfId="0" applyNumberFormat="1" applyFill="1" applyBorder="1" applyAlignment="1">
      <alignment vertical="center"/>
    </xf>
    <xf numFmtId="1" fontId="0" fillId="2" borderId="2" xfId="0" applyNumberFormat="1" applyFill="1" applyBorder="1" applyAlignment="1">
      <alignment vertical="center"/>
    </xf>
    <xf numFmtId="3" fontId="0" fillId="0" borderId="2" xfId="0" applyNumberFormat="1" applyBorder="1" applyAlignment="1">
      <alignment vertical="center"/>
    </xf>
    <xf numFmtId="179" fontId="0" fillId="2" borderId="2" xfId="0" applyNumberFormat="1" applyFill="1" applyBorder="1" applyAlignment="1">
      <alignment vertical="center"/>
    </xf>
    <xf numFmtId="186" fontId="0" fillId="0" borderId="2" xfId="0" applyNumberFormat="1" applyBorder="1" applyAlignment="1">
      <alignment vertical="center"/>
    </xf>
    <xf numFmtId="187" fontId="0" fillId="0" borderId="2" xfId="0" applyNumberFormat="1" applyBorder="1" applyAlignment="1">
      <alignment vertical="center"/>
    </xf>
    <xf numFmtId="10" fontId="0" fillId="0" borderId="2" xfId="0" applyNumberFormat="1" applyBorder="1" applyAlignment="1">
      <alignment vertical="center"/>
    </xf>
    <xf numFmtId="179" fontId="0" fillId="0" borderId="2" xfId="0" applyNumberFormat="1" applyBorder="1" applyAlignment="1">
      <alignment vertical="center"/>
    </xf>
    <xf numFmtId="10" fontId="1" fillId="0" borderId="2" xfId="1" applyNumberFormat="1" applyBorder="1" applyAlignment="1">
      <alignment vertical="center"/>
    </xf>
    <xf numFmtId="188" fontId="16" fillId="10" borderId="2" xfId="0" applyNumberFormat="1" applyFont="1" applyFill="1" applyBorder="1" applyAlignment="1">
      <alignment horizontal="center" vertical="center"/>
    </xf>
    <xf numFmtId="188" fontId="0" fillId="0" borderId="2" xfId="0" applyNumberForma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0" fontId="0" fillId="0" borderId="1" xfId="0" applyNumberFormat="1" applyBorder="1" applyAlignment="1">
      <alignment wrapText="1"/>
    </xf>
    <xf numFmtId="0" fontId="17" fillId="0" borderId="1" xfId="11" applyFont="1" applyBorder="1" applyAlignment="1">
      <alignment horizontal="center" vertical="center" wrapText="1"/>
    </xf>
    <xf numFmtId="187" fontId="1" fillId="0" borderId="2" xfId="1" applyNumberFormat="1" applyBorder="1" applyAlignment="1">
      <alignment vertical="center"/>
    </xf>
    <xf numFmtId="187" fontId="1" fillId="0" borderId="1" xfId="1" applyNumberFormat="1" applyBorder="1" applyAlignment="1">
      <alignment vertical="center"/>
    </xf>
    <xf numFmtId="0" fontId="21" fillId="0" borderId="1" xfId="0" applyFont="1" applyBorder="1" applyAlignment="1">
      <alignment horizontal="left"/>
    </xf>
    <xf numFmtId="186" fontId="15" fillId="0" borderId="1" xfId="12" applyNumberFormat="1" applyBorder="1" applyAlignment="1">
      <alignment vertical="center"/>
    </xf>
    <xf numFmtId="187" fontId="1" fillId="0" borderId="1" xfId="1" applyNumberFormat="1" applyBorder="1" applyAlignment="1">
      <alignment wrapText="1"/>
    </xf>
    <xf numFmtId="188" fontId="16" fillId="0" borderId="1" xfId="0" applyNumberFormat="1" applyFont="1" applyBorder="1" applyAlignment="1">
      <alignment horizontal="center" vertical="center"/>
    </xf>
    <xf numFmtId="188" fontId="16" fillId="0" borderId="2" xfId="0" applyNumberFormat="1" applyFont="1" applyBorder="1" applyAlignment="1">
      <alignment horizontal="center" vertical="center"/>
    </xf>
    <xf numFmtId="179" fontId="8" fillId="12" borderId="1" xfId="5" applyNumberFormat="1" applyFont="1" applyFill="1" applyBorder="1" applyAlignment="1">
      <alignment wrapText="1"/>
    </xf>
    <xf numFmtId="188" fontId="16" fillId="8" borderId="1" xfId="0" applyNumberFormat="1" applyFont="1" applyFill="1" applyBorder="1" applyAlignment="1">
      <alignment horizontal="center" vertical="center"/>
    </xf>
    <xf numFmtId="188" fontId="16" fillId="8" borderId="2" xfId="0" applyNumberFormat="1" applyFont="1" applyFill="1" applyBorder="1" applyAlignment="1">
      <alignment horizontal="center" vertical="center"/>
    </xf>
    <xf numFmtId="179" fontId="16" fillId="8" borderId="1" xfId="0" applyNumberFormat="1" applyFont="1" applyFill="1" applyBorder="1" applyAlignment="1">
      <alignment horizontal="center" vertical="center" wrapText="1"/>
    </xf>
    <xf numFmtId="179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0" fillId="5" borderId="3" xfId="4" applyFont="1" applyFill="1" applyBorder="1" applyAlignment="1">
      <alignment horizontal="center" wrapText="1"/>
    </xf>
    <xf numFmtId="0" fontId="0" fillId="0" borderId="3" xfId="0" applyBorder="1" applyAlignment="1">
      <alignment vertical="center"/>
    </xf>
    <xf numFmtId="179" fontId="19" fillId="10" borderId="1" xfId="0" applyNumberFormat="1" applyFont="1" applyFill="1" applyBorder="1" applyAlignment="1">
      <alignment vertical="center" wrapText="1"/>
    </xf>
    <xf numFmtId="189" fontId="0" fillId="9" borderId="1" xfId="0" applyNumberFormat="1" applyFill="1" applyBorder="1" applyAlignment="1">
      <alignment vertical="center"/>
    </xf>
    <xf numFmtId="0" fontId="15" fillId="9" borderId="4" xfId="0" applyFont="1" applyFill="1" applyBorder="1" applyAlignment="1">
      <alignment vertical="center" wrapText="1"/>
    </xf>
    <xf numFmtId="0" fontId="15" fillId="8" borderId="1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horizontal="center" wrapText="1"/>
    </xf>
    <xf numFmtId="10" fontId="1" fillId="11" borderId="1" xfId="1" applyNumberFormat="1" applyFill="1" applyBorder="1" applyAlignment="1">
      <alignment vertical="center"/>
    </xf>
    <xf numFmtId="0" fontId="22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wrapText="1"/>
    </xf>
    <xf numFmtId="0" fontId="22" fillId="13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180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183" fontId="22" fillId="0" borderId="1" xfId="0" applyNumberFormat="1" applyFont="1" applyBorder="1" applyAlignment="1">
      <alignment horizontal="center" vertical="center"/>
    </xf>
    <xf numFmtId="0" fontId="22" fillId="0" borderId="1" xfId="11" applyFont="1" applyBorder="1" applyAlignment="1">
      <alignment horizontal="center" vertical="center"/>
    </xf>
    <xf numFmtId="179" fontId="23" fillId="10" borderId="1" xfId="0" applyNumberFormat="1" applyFont="1" applyFill="1" applyBorder="1" applyAlignment="1">
      <alignment horizontal="center" vertical="center" wrapText="1"/>
    </xf>
    <xf numFmtId="0" fontId="22" fillId="0" borderId="1" xfId="11" applyFont="1" applyBorder="1" applyAlignment="1">
      <alignment horizontal="center" vertical="center" wrapText="1"/>
    </xf>
    <xf numFmtId="186" fontId="22" fillId="0" borderId="1" xfId="11" applyNumberFormat="1" applyFont="1" applyBorder="1" applyAlignment="1">
      <alignment horizontal="center" vertical="center"/>
    </xf>
    <xf numFmtId="2" fontId="22" fillId="0" borderId="1" xfId="11" applyNumberFormat="1" applyFont="1" applyBorder="1" applyAlignment="1">
      <alignment horizontal="center" vertical="center"/>
    </xf>
    <xf numFmtId="190" fontId="22" fillId="0" borderId="1" xfId="11" applyNumberFormat="1" applyFont="1" applyBorder="1" applyAlignment="1">
      <alignment horizontal="center" vertical="center"/>
    </xf>
    <xf numFmtId="182" fontId="22" fillId="15" borderId="1" xfId="0" applyNumberFormat="1" applyFont="1" applyFill="1" applyBorder="1" applyAlignment="1">
      <alignment vertical="center"/>
    </xf>
    <xf numFmtId="2" fontId="22" fillId="14" borderId="1" xfId="0" applyNumberFormat="1" applyFont="1" applyFill="1" applyBorder="1" applyAlignment="1">
      <alignment vertical="center"/>
    </xf>
    <xf numFmtId="1" fontId="22" fillId="15" borderId="1" xfId="0" applyNumberFormat="1" applyFont="1" applyFill="1" applyBorder="1" applyAlignment="1">
      <alignment vertical="center"/>
    </xf>
    <xf numFmtId="3" fontId="22" fillId="14" borderId="1" xfId="0" applyNumberFormat="1" applyFont="1" applyFill="1" applyBorder="1" applyAlignment="1">
      <alignment vertical="center"/>
    </xf>
    <xf numFmtId="179" fontId="22" fillId="15" borderId="1" xfId="0" applyNumberFormat="1" applyFont="1" applyFill="1" applyBorder="1" applyAlignment="1">
      <alignment vertical="center"/>
    </xf>
    <xf numFmtId="0" fontId="24" fillId="0" borderId="1" xfId="8" applyFont="1" applyBorder="1" applyAlignment="1">
      <alignment horizontal="center" vertical="center"/>
    </xf>
    <xf numFmtId="10" fontId="22" fillId="0" borderId="1" xfId="0" applyNumberFormat="1" applyFont="1" applyBorder="1" applyAlignment="1">
      <alignment vertical="center" wrapText="1"/>
    </xf>
    <xf numFmtId="10" fontId="22" fillId="14" borderId="1" xfId="0" applyNumberFormat="1" applyFont="1" applyFill="1" applyBorder="1" applyAlignment="1">
      <alignment vertical="center"/>
    </xf>
    <xf numFmtId="179" fontId="22" fillId="0" borderId="1" xfId="0" applyNumberFormat="1" applyFont="1" applyBorder="1" applyAlignment="1">
      <alignment wrapText="1"/>
    </xf>
    <xf numFmtId="10" fontId="24" fillId="14" borderId="1" xfId="1" applyNumberFormat="1" applyFont="1" applyFill="1" applyBorder="1" applyAlignment="1">
      <alignment vertical="center"/>
    </xf>
    <xf numFmtId="179" fontId="23" fillId="0" borderId="1" xfId="0" applyNumberFormat="1" applyFont="1" applyBorder="1" applyAlignment="1">
      <alignment wrapText="1"/>
    </xf>
    <xf numFmtId="0" fontId="22" fillId="0" borderId="0" xfId="0" applyFont="1" applyAlignment="1">
      <alignment wrapText="1"/>
    </xf>
    <xf numFmtId="187" fontId="24" fillId="14" borderId="1" xfId="1" applyNumberFormat="1" applyFont="1" applyFill="1" applyBorder="1" applyAlignment="1">
      <alignment wrapText="1"/>
    </xf>
    <xf numFmtId="188" fontId="22" fillId="0" borderId="1" xfId="0" applyNumberFormat="1" applyFont="1" applyBorder="1" applyAlignment="1">
      <alignment vertical="center"/>
    </xf>
    <xf numFmtId="182" fontId="22" fillId="2" borderId="1" xfId="0" applyNumberFormat="1" applyFont="1" applyFill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2" fillId="0" borderId="1" xfId="12" applyFont="1" applyBorder="1" applyAlignment="1">
      <alignment horizontal="center" vertical="center" wrapText="1"/>
    </xf>
    <xf numFmtId="0" fontId="25" fillId="0" borderId="1" xfId="19" applyFont="1" applyBorder="1" applyAlignment="1">
      <alignment horizontal="center" vertical="center"/>
    </xf>
    <xf numFmtId="179" fontId="22" fillId="0" borderId="1" xfId="0" applyNumberFormat="1" applyFont="1" applyBorder="1" applyAlignment="1">
      <alignment vertical="center" wrapText="1"/>
    </xf>
    <xf numFmtId="179" fontId="8" fillId="17" borderId="1" xfId="5" applyNumberFormat="1" applyFont="1" applyFill="1" applyBorder="1" applyAlignment="1">
      <alignment wrapText="1"/>
    </xf>
    <xf numFmtId="0" fontId="13" fillId="16" borderId="1" xfId="20" applyFill="1" applyBorder="1" applyAlignment="1">
      <alignment vertical="center"/>
    </xf>
    <xf numFmtId="179" fontId="19" fillId="10" borderId="1" xfId="22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11" applyFont="1" applyBorder="1" applyAlignment="1">
      <alignment horizontal="center" vertical="center" wrapText="1"/>
    </xf>
    <xf numFmtId="0" fontId="13" fillId="10" borderId="1" xfId="11" applyFont="1" applyFill="1" applyBorder="1" applyAlignment="1">
      <alignment horizontal="left" vertical="center" wrapText="1"/>
    </xf>
    <xf numFmtId="0" fontId="13" fillId="1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wrapText="1"/>
    </xf>
    <xf numFmtId="0" fontId="13" fillId="0" borderId="1" xfId="11" applyFont="1" applyBorder="1" applyAlignment="1">
      <alignment horizontal="left" vertical="center" wrapText="1"/>
    </xf>
    <xf numFmtId="0" fontId="14" fillId="0" borderId="1" xfId="1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top" wrapText="1"/>
    </xf>
    <xf numFmtId="0" fontId="13" fillId="0" borderId="1" xfId="11" applyFont="1" applyBorder="1" applyAlignment="1">
      <alignment horizontal="left" vertical="center"/>
    </xf>
    <xf numFmtId="0" fontId="13" fillId="11" borderId="1" xfId="0" applyFont="1" applyFill="1" applyBorder="1" applyAlignment="1">
      <alignment vertical="center"/>
    </xf>
    <xf numFmtId="0" fontId="1" fillId="11" borderId="1" xfId="0" applyFont="1" applyFill="1" applyBorder="1"/>
    <xf numFmtId="191" fontId="0" fillId="0" borderId="1" xfId="0" applyNumberFormat="1" applyBorder="1" applyAlignment="1">
      <alignment vertical="center"/>
    </xf>
    <xf numFmtId="191" fontId="15" fillId="0" borderId="1" xfId="11" applyNumberFormat="1" applyFont="1" applyBorder="1" applyAlignment="1">
      <alignment horizontal="center" vertical="center"/>
    </xf>
    <xf numFmtId="191" fontId="22" fillId="0" borderId="1" xfId="11" applyNumberFormat="1" applyFont="1" applyBorder="1" applyAlignment="1">
      <alignment horizontal="center" vertical="center"/>
    </xf>
    <xf numFmtId="0" fontId="13" fillId="10" borderId="1" xfId="21" applyFill="1" applyBorder="1" applyAlignment="1">
      <alignment horizontal="left" vertical="center" wrapText="1"/>
    </xf>
  </cellXfs>
  <cellStyles count="23">
    <cellStyle name="Comma 5" xfId="2" xr:uid="{00000000-0005-0000-0000-000006000000}"/>
    <cellStyle name="Comma 5 2" xfId="15" xr:uid="{DD0B5919-800B-4F47-B72C-58846DEB061B}"/>
    <cellStyle name="Currency 15" xfId="3" xr:uid="{00000000-0005-0000-0000-000007000000}"/>
    <cellStyle name="Currency 15 2" xfId="16" xr:uid="{99CB519C-CD30-4185-803F-F2940E689193}"/>
    <cellStyle name="Normal 2" xfId="4" xr:uid="{00000000-0005-0000-0000-000008000000}"/>
    <cellStyle name="Normal 2 18 2" xfId="5" xr:uid="{00000000-0005-0000-0000-000009000000}"/>
    <cellStyle name="Normal 2 18 2 2" xfId="13" xr:uid="{C916A4B6-510A-46A1-87DA-942D903FD357}"/>
    <cellStyle name="Normal 2 2" xfId="12" xr:uid="{CC9C8852-0B15-41A1-9259-9C6CC0639C3C}"/>
    <cellStyle name="Normal 2 2 2" xfId="22" xr:uid="{DDDF6E87-BA2F-4F4C-9977-B60D890B6A28}"/>
    <cellStyle name="Normal 2 31 2 2" xfId="19" xr:uid="{B96CD41F-D417-4EA6-AC4A-FD5BC3230802}"/>
    <cellStyle name="Normal 3" xfId="11" xr:uid="{19BAA676-1991-41E5-B22E-967EFFBBD700}"/>
    <cellStyle name="Normal 3 2" xfId="18" xr:uid="{01A83318-2326-4049-A826-A9AA9D09D9EA}"/>
    <cellStyle name="Normal 3 3" xfId="21" xr:uid="{DF930F71-0FF9-4A9F-846F-64CBAEA1C20A}"/>
    <cellStyle name="Normal 4" xfId="20" xr:uid="{BA32F0BD-6157-4D87-BE21-632C81E47999}"/>
    <cellStyle name="Normal 65" xfId="6" xr:uid="{00000000-0005-0000-0000-00000A000000}"/>
    <cellStyle name="Percent 2" xfId="7" xr:uid="{00000000-0005-0000-0000-00000B000000}"/>
    <cellStyle name="Percent 2 2" xfId="17" xr:uid="{08B0C3E0-91A4-46BF-942B-57AA14F29373}"/>
    <cellStyle name="Percent 3" xfId="14" xr:uid="{8424A0DC-68BE-46C7-9270-DF42822AE920}"/>
    <cellStyle name="Style 1" xfId="8" xr:uid="{00000000-0005-0000-0000-00000C000000}"/>
    <cellStyle name="Style 1 2" xfId="9" xr:uid="{00000000-0005-0000-0000-00000D000000}"/>
    <cellStyle name="百分比" xfId="1" builtinId="5"/>
    <cellStyle name="常规" xfId="0" builtinId="0"/>
    <cellStyle name="样式 1 2" xfId="10" xr:uid="{00000000-0005-0000-0000-00000F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FFC7CE"/>
      <rgbColor rgb="FF808080"/>
      <rgbColor rgb="FF9999FF"/>
      <rgbColor rgb="FF993366"/>
      <rgbColor rgb="FFFFFFCC"/>
      <rgbColor rgb="FFE8E8E8"/>
      <rgbColor rgb="FF660066"/>
      <rgbColor rgb="FFFF8080"/>
      <rgbColor rgb="FF0066CC"/>
      <rgbColor rgb="FFC1E5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84E291"/>
      <rgbColor rgb="FFFBE3D6"/>
      <rgbColor rgb="FF83CBEB"/>
      <rgbColor rgb="FFFF99CC"/>
      <rgbColor rgb="FFCC99FF"/>
      <rgbColor rgb="FFF6C6AD"/>
      <rgbColor rgb="FF3366FF"/>
      <rgbColor rgb="FF47D45A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9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0</xdr:colOff>
      <xdr:row>10</xdr:row>
      <xdr:rowOff>0</xdr:rowOff>
    </xdr:from>
    <xdr:to>
      <xdr:col>29</xdr:col>
      <xdr:colOff>175091</xdr:colOff>
      <xdr:row>10</xdr:row>
      <xdr:rowOff>1085850</xdr:rowOff>
    </xdr:to>
    <xdr:pic>
      <xdr:nvPicPr>
        <xdr:cNvPr id="29" name="Object 4" hidden="1">
          <a:extLst>
            <a:ext uri="{FF2B5EF4-FFF2-40B4-BE49-F238E27FC236}">
              <a16:creationId xmlns:a16="http://schemas.microsoft.com/office/drawing/2014/main" id="{3E162379-1E78-4B99-9A60-4A589AF4B00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305391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27</xdr:col>
      <xdr:colOff>0</xdr:colOff>
      <xdr:row>10</xdr:row>
      <xdr:rowOff>0</xdr:rowOff>
    </xdr:from>
    <xdr:ext cx="1310852" cy="1085850"/>
    <xdr:pic>
      <xdr:nvPicPr>
        <xdr:cNvPr id="30" name="Object 4" hidden="1">
          <a:extLst>
            <a:ext uri="{FF2B5EF4-FFF2-40B4-BE49-F238E27FC236}">
              <a16:creationId xmlns:a16="http://schemas.microsoft.com/office/drawing/2014/main" id="{902564E6-7F22-40F5-A16B-53F2C91837C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27</xdr:col>
      <xdr:colOff>0</xdr:colOff>
      <xdr:row>10</xdr:row>
      <xdr:rowOff>0</xdr:rowOff>
    </xdr:from>
    <xdr:to>
      <xdr:col>29</xdr:col>
      <xdr:colOff>168106</xdr:colOff>
      <xdr:row>10</xdr:row>
      <xdr:rowOff>1085850</xdr:rowOff>
    </xdr:to>
    <xdr:pic>
      <xdr:nvPicPr>
        <xdr:cNvPr id="31" name="Object 4" hidden="1">
          <a:extLst>
            <a:ext uri="{FF2B5EF4-FFF2-40B4-BE49-F238E27FC236}">
              <a16:creationId xmlns:a16="http://schemas.microsoft.com/office/drawing/2014/main" id="{BB007EE8-D437-4672-8BFD-4098C09CE4C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298406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27</xdr:col>
      <xdr:colOff>0</xdr:colOff>
      <xdr:row>10</xdr:row>
      <xdr:rowOff>0</xdr:rowOff>
    </xdr:from>
    <xdr:ext cx="1310852" cy="1085850"/>
    <xdr:pic>
      <xdr:nvPicPr>
        <xdr:cNvPr id="32" name="Object 4" hidden="1">
          <a:extLst>
            <a:ext uri="{FF2B5EF4-FFF2-40B4-BE49-F238E27FC236}">
              <a16:creationId xmlns:a16="http://schemas.microsoft.com/office/drawing/2014/main" id="{C6DD765F-51D6-495F-98A8-BA0D7117BC3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27</xdr:col>
      <xdr:colOff>0</xdr:colOff>
      <xdr:row>10</xdr:row>
      <xdr:rowOff>0</xdr:rowOff>
    </xdr:from>
    <xdr:to>
      <xdr:col>29</xdr:col>
      <xdr:colOff>155704</xdr:colOff>
      <xdr:row>10</xdr:row>
      <xdr:rowOff>1085850</xdr:rowOff>
    </xdr:to>
    <xdr:pic>
      <xdr:nvPicPr>
        <xdr:cNvPr id="33" name="Object 4" hidden="1">
          <a:extLst>
            <a:ext uri="{FF2B5EF4-FFF2-40B4-BE49-F238E27FC236}">
              <a16:creationId xmlns:a16="http://schemas.microsoft.com/office/drawing/2014/main" id="{05310FAA-631A-4C59-BE66-ACF841072EC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286004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10</xdr:row>
      <xdr:rowOff>0</xdr:rowOff>
    </xdr:from>
    <xdr:to>
      <xdr:col>29</xdr:col>
      <xdr:colOff>164931</xdr:colOff>
      <xdr:row>10</xdr:row>
      <xdr:rowOff>1085850</xdr:rowOff>
    </xdr:to>
    <xdr:pic>
      <xdr:nvPicPr>
        <xdr:cNvPr id="34" name="Object 4" hidden="1">
          <a:extLst>
            <a:ext uri="{FF2B5EF4-FFF2-40B4-BE49-F238E27FC236}">
              <a16:creationId xmlns:a16="http://schemas.microsoft.com/office/drawing/2014/main" id="{2CFF4428-BA67-4F08-A1A9-ADC9DB2B475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295231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27</xdr:col>
      <xdr:colOff>0</xdr:colOff>
      <xdr:row>10</xdr:row>
      <xdr:rowOff>0</xdr:rowOff>
    </xdr:from>
    <xdr:ext cx="1310852" cy="1085850"/>
    <xdr:pic>
      <xdr:nvPicPr>
        <xdr:cNvPr id="35" name="Object 4" hidden="1">
          <a:extLst>
            <a:ext uri="{FF2B5EF4-FFF2-40B4-BE49-F238E27FC236}">
              <a16:creationId xmlns:a16="http://schemas.microsoft.com/office/drawing/2014/main" id="{B7AE46E8-2A62-4305-AE2F-221D0FE7938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10</xdr:row>
      <xdr:rowOff>0</xdr:rowOff>
    </xdr:from>
    <xdr:ext cx="1296106" cy="1085850"/>
    <xdr:pic>
      <xdr:nvPicPr>
        <xdr:cNvPr id="36" name="Object 4" hidden="1">
          <a:extLst>
            <a:ext uri="{FF2B5EF4-FFF2-40B4-BE49-F238E27FC236}">
              <a16:creationId xmlns:a16="http://schemas.microsoft.com/office/drawing/2014/main" id="{838C5417-FCA3-4971-8122-D9128FCB095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01461" cy="1085850"/>
    <xdr:pic>
      <xdr:nvPicPr>
        <xdr:cNvPr id="39" name="Object 4" hidden="1">
          <a:extLst>
            <a:ext uri="{FF2B5EF4-FFF2-40B4-BE49-F238E27FC236}">
              <a16:creationId xmlns:a16="http://schemas.microsoft.com/office/drawing/2014/main" id="{31E4F1DB-F227-4C39-B3ED-08A7BC2EEC8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40" name="Object 4" hidden="1">
          <a:extLst>
            <a:ext uri="{FF2B5EF4-FFF2-40B4-BE49-F238E27FC236}">
              <a16:creationId xmlns:a16="http://schemas.microsoft.com/office/drawing/2014/main" id="{6A43D73C-D301-4FA8-8E22-C26E4C6FE04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94476" cy="1085850"/>
    <xdr:pic>
      <xdr:nvPicPr>
        <xdr:cNvPr id="41" name="Object 4" hidden="1">
          <a:extLst>
            <a:ext uri="{FF2B5EF4-FFF2-40B4-BE49-F238E27FC236}">
              <a16:creationId xmlns:a16="http://schemas.microsoft.com/office/drawing/2014/main" id="{CC3FB5B2-33C1-404A-907A-3507E415C43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42" name="Object 4" hidden="1">
          <a:extLst>
            <a:ext uri="{FF2B5EF4-FFF2-40B4-BE49-F238E27FC236}">
              <a16:creationId xmlns:a16="http://schemas.microsoft.com/office/drawing/2014/main" id="{99C857A5-493C-4FE8-902B-3A68DDE6459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82074" cy="1085850"/>
    <xdr:pic>
      <xdr:nvPicPr>
        <xdr:cNvPr id="43" name="Object 4" hidden="1">
          <a:extLst>
            <a:ext uri="{FF2B5EF4-FFF2-40B4-BE49-F238E27FC236}">
              <a16:creationId xmlns:a16="http://schemas.microsoft.com/office/drawing/2014/main" id="{770BC92F-CFD4-4DAB-B8A9-3C445A614B9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91301" cy="1085850"/>
    <xdr:pic>
      <xdr:nvPicPr>
        <xdr:cNvPr id="44" name="Object 4" hidden="1">
          <a:extLst>
            <a:ext uri="{FF2B5EF4-FFF2-40B4-BE49-F238E27FC236}">
              <a16:creationId xmlns:a16="http://schemas.microsoft.com/office/drawing/2014/main" id="{4B69673F-E3EB-456D-85D0-9F4D10C193A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45" name="Object 4" hidden="1">
          <a:extLst>
            <a:ext uri="{FF2B5EF4-FFF2-40B4-BE49-F238E27FC236}">
              <a16:creationId xmlns:a16="http://schemas.microsoft.com/office/drawing/2014/main" id="{CF9E50FD-0A67-4DDB-BA53-862C9149B68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96106" cy="1085850"/>
    <xdr:pic>
      <xdr:nvPicPr>
        <xdr:cNvPr id="46" name="Object 4" hidden="1">
          <a:extLst>
            <a:ext uri="{FF2B5EF4-FFF2-40B4-BE49-F238E27FC236}">
              <a16:creationId xmlns:a16="http://schemas.microsoft.com/office/drawing/2014/main" id="{FAD8EB30-83E2-4C3C-AC82-FDA165F3E46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01461" cy="1085850"/>
    <xdr:pic>
      <xdr:nvPicPr>
        <xdr:cNvPr id="49" name="Object 4" hidden="1">
          <a:extLst>
            <a:ext uri="{FF2B5EF4-FFF2-40B4-BE49-F238E27FC236}">
              <a16:creationId xmlns:a16="http://schemas.microsoft.com/office/drawing/2014/main" id="{CC7618E4-1300-4BEB-A6B1-62E4FCC746F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50" name="Object 4" hidden="1">
          <a:extLst>
            <a:ext uri="{FF2B5EF4-FFF2-40B4-BE49-F238E27FC236}">
              <a16:creationId xmlns:a16="http://schemas.microsoft.com/office/drawing/2014/main" id="{F820313F-9C4F-451F-B9CA-B940AF8A657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4476" cy="1085850"/>
    <xdr:pic>
      <xdr:nvPicPr>
        <xdr:cNvPr id="51" name="Object 4" hidden="1">
          <a:extLst>
            <a:ext uri="{FF2B5EF4-FFF2-40B4-BE49-F238E27FC236}">
              <a16:creationId xmlns:a16="http://schemas.microsoft.com/office/drawing/2014/main" id="{22FE7720-2EA8-4C8F-A558-05BC54CD562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52" name="Object 4" hidden="1">
          <a:extLst>
            <a:ext uri="{FF2B5EF4-FFF2-40B4-BE49-F238E27FC236}">
              <a16:creationId xmlns:a16="http://schemas.microsoft.com/office/drawing/2014/main" id="{48DDF3E2-1B8C-4CF3-88EE-F2B5C54A45B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82074" cy="1085850"/>
    <xdr:pic>
      <xdr:nvPicPr>
        <xdr:cNvPr id="53" name="Object 4" hidden="1">
          <a:extLst>
            <a:ext uri="{FF2B5EF4-FFF2-40B4-BE49-F238E27FC236}">
              <a16:creationId xmlns:a16="http://schemas.microsoft.com/office/drawing/2014/main" id="{F4A7C0F2-C17E-4EB2-A076-956A39D0FF3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1301" cy="1085850"/>
    <xdr:pic>
      <xdr:nvPicPr>
        <xdr:cNvPr id="54" name="Object 4" hidden="1">
          <a:extLst>
            <a:ext uri="{FF2B5EF4-FFF2-40B4-BE49-F238E27FC236}">
              <a16:creationId xmlns:a16="http://schemas.microsoft.com/office/drawing/2014/main" id="{44EEAA03-18C4-46EE-96D0-047533A2DFF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55" name="Object 4" hidden="1">
          <a:extLst>
            <a:ext uri="{FF2B5EF4-FFF2-40B4-BE49-F238E27FC236}">
              <a16:creationId xmlns:a16="http://schemas.microsoft.com/office/drawing/2014/main" id="{14D16AFA-31C0-4796-A1FA-8BA86F3CA52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6106" cy="1085850"/>
    <xdr:pic>
      <xdr:nvPicPr>
        <xdr:cNvPr id="56" name="Object 4" hidden="1">
          <a:extLst>
            <a:ext uri="{FF2B5EF4-FFF2-40B4-BE49-F238E27FC236}">
              <a16:creationId xmlns:a16="http://schemas.microsoft.com/office/drawing/2014/main" id="{E4B4844D-CB19-4981-A947-2390D595DF0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01461" cy="1085850"/>
    <xdr:pic>
      <xdr:nvPicPr>
        <xdr:cNvPr id="59" name="Object 4" hidden="1">
          <a:extLst>
            <a:ext uri="{FF2B5EF4-FFF2-40B4-BE49-F238E27FC236}">
              <a16:creationId xmlns:a16="http://schemas.microsoft.com/office/drawing/2014/main" id="{0AB88214-3B66-4C5F-8562-D88BCBCF2A2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60" name="Object 4" hidden="1">
          <a:extLst>
            <a:ext uri="{FF2B5EF4-FFF2-40B4-BE49-F238E27FC236}">
              <a16:creationId xmlns:a16="http://schemas.microsoft.com/office/drawing/2014/main" id="{059B1D5A-866E-4A11-B5F5-7EA3C395921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4476" cy="1085850"/>
    <xdr:pic>
      <xdr:nvPicPr>
        <xdr:cNvPr id="61" name="Object 4" hidden="1">
          <a:extLst>
            <a:ext uri="{FF2B5EF4-FFF2-40B4-BE49-F238E27FC236}">
              <a16:creationId xmlns:a16="http://schemas.microsoft.com/office/drawing/2014/main" id="{3D7C0223-2225-4466-A7F2-921E08B76C6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62" name="Object 4" hidden="1">
          <a:extLst>
            <a:ext uri="{FF2B5EF4-FFF2-40B4-BE49-F238E27FC236}">
              <a16:creationId xmlns:a16="http://schemas.microsoft.com/office/drawing/2014/main" id="{D038B6C2-1238-4790-955F-EE83F4DAC7D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82074" cy="1085850"/>
    <xdr:pic>
      <xdr:nvPicPr>
        <xdr:cNvPr id="63" name="Object 4" hidden="1">
          <a:extLst>
            <a:ext uri="{FF2B5EF4-FFF2-40B4-BE49-F238E27FC236}">
              <a16:creationId xmlns:a16="http://schemas.microsoft.com/office/drawing/2014/main" id="{687EADDA-AABE-448A-A588-1CECDFFF8D1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1301" cy="1085850"/>
    <xdr:pic>
      <xdr:nvPicPr>
        <xdr:cNvPr id="64" name="Object 4" hidden="1">
          <a:extLst>
            <a:ext uri="{FF2B5EF4-FFF2-40B4-BE49-F238E27FC236}">
              <a16:creationId xmlns:a16="http://schemas.microsoft.com/office/drawing/2014/main" id="{7C004C74-BEA3-40A4-9594-D20FEAB53E25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65" name="Object 4" hidden="1">
          <a:extLst>
            <a:ext uri="{FF2B5EF4-FFF2-40B4-BE49-F238E27FC236}">
              <a16:creationId xmlns:a16="http://schemas.microsoft.com/office/drawing/2014/main" id="{50C46AC1-C344-4D1B-8E59-E1786B34F8C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6106" cy="1085850"/>
    <xdr:pic>
      <xdr:nvPicPr>
        <xdr:cNvPr id="66" name="Object 4" hidden="1">
          <a:extLst>
            <a:ext uri="{FF2B5EF4-FFF2-40B4-BE49-F238E27FC236}">
              <a16:creationId xmlns:a16="http://schemas.microsoft.com/office/drawing/2014/main" id="{655E7947-E32D-4A94-A369-4530ECDB1EB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49</xdr:col>
      <xdr:colOff>0</xdr:colOff>
      <xdr:row>10</xdr:row>
      <xdr:rowOff>0</xdr:rowOff>
    </xdr:from>
    <xdr:to>
      <xdr:col>50</xdr:col>
      <xdr:colOff>449340</xdr:colOff>
      <xdr:row>10</xdr:row>
      <xdr:rowOff>1085850</xdr:rowOff>
    </xdr:to>
    <xdr:pic>
      <xdr:nvPicPr>
        <xdr:cNvPr id="85" name="Object 4" hidden="1">
          <a:extLst>
            <a:ext uri="{FF2B5EF4-FFF2-40B4-BE49-F238E27FC236}">
              <a16:creationId xmlns:a16="http://schemas.microsoft.com/office/drawing/2014/main" id="{D9518660-E0FE-4F24-93F6-FDEFC3559C9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300241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49</xdr:col>
      <xdr:colOff>0</xdr:colOff>
      <xdr:row>10</xdr:row>
      <xdr:rowOff>0</xdr:rowOff>
    </xdr:from>
    <xdr:ext cx="1310852" cy="1085850"/>
    <xdr:pic>
      <xdr:nvPicPr>
        <xdr:cNvPr id="86" name="Object 4" hidden="1">
          <a:extLst>
            <a:ext uri="{FF2B5EF4-FFF2-40B4-BE49-F238E27FC236}">
              <a16:creationId xmlns:a16="http://schemas.microsoft.com/office/drawing/2014/main" id="{719A0D9B-2353-4C17-8455-324D4352C39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49</xdr:col>
      <xdr:colOff>0</xdr:colOff>
      <xdr:row>10</xdr:row>
      <xdr:rowOff>0</xdr:rowOff>
    </xdr:from>
    <xdr:to>
      <xdr:col>50</xdr:col>
      <xdr:colOff>449975</xdr:colOff>
      <xdr:row>10</xdr:row>
      <xdr:rowOff>1085850</xdr:rowOff>
    </xdr:to>
    <xdr:pic>
      <xdr:nvPicPr>
        <xdr:cNvPr id="87" name="Object 4" hidden="1">
          <a:extLst>
            <a:ext uri="{FF2B5EF4-FFF2-40B4-BE49-F238E27FC236}">
              <a16:creationId xmlns:a16="http://schemas.microsoft.com/office/drawing/2014/main" id="{47CDCEB3-B255-4B92-B81E-52418CD8FAF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300876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49</xdr:col>
      <xdr:colOff>0</xdr:colOff>
      <xdr:row>10</xdr:row>
      <xdr:rowOff>0</xdr:rowOff>
    </xdr:from>
    <xdr:ext cx="1310852" cy="1085850"/>
    <xdr:pic>
      <xdr:nvPicPr>
        <xdr:cNvPr id="88" name="Object 4" hidden="1">
          <a:extLst>
            <a:ext uri="{FF2B5EF4-FFF2-40B4-BE49-F238E27FC236}">
              <a16:creationId xmlns:a16="http://schemas.microsoft.com/office/drawing/2014/main" id="{1CE657FF-F2BC-4850-AEC8-AA78548C68C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49</xdr:col>
      <xdr:colOff>0</xdr:colOff>
      <xdr:row>10</xdr:row>
      <xdr:rowOff>0</xdr:rowOff>
    </xdr:from>
    <xdr:to>
      <xdr:col>50</xdr:col>
      <xdr:colOff>447098</xdr:colOff>
      <xdr:row>10</xdr:row>
      <xdr:rowOff>1085850</xdr:rowOff>
    </xdr:to>
    <xdr:pic>
      <xdr:nvPicPr>
        <xdr:cNvPr id="89" name="Object 4" hidden="1">
          <a:extLst>
            <a:ext uri="{FF2B5EF4-FFF2-40B4-BE49-F238E27FC236}">
              <a16:creationId xmlns:a16="http://schemas.microsoft.com/office/drawing/2014/main" id="{4696503A-F653-4702-9682-D14F828FCF2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297999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49</xdr:col>
      <xdr:colOff>0</xdr:colOff>
      <xdr:row>10</xdr:row>
      <xdr:rowOff>0</xdr:rowOff>
    </xdr:from>
    <xdr:to>
      <xdr:col>50</xdr:col>
      <xdr:colOff>454420</xdr:colOff>
      <xdr:row>10</xdr:row>
      <xdr:rowOff>1085850</xdr:rowOff>
    </xdr:to>
    <xdr:pic>
      <xdr:nvPicPr>
        <xdr:cNvPr id="90" name="Object 4" hidden="1">
          <a:extLst>
            <a:ext uri="{FF2B5EF4-FFF2-40B4-BE49-F238E27FC236}">
              <a16:creationId xmlns:a16="http://schemas.microsoft.com/office/drawing/2014/main" id="{BA126C68-5FD9-4EE3-8CD1-B39EE083395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305321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49</xdr:col>
      <xdr:colOff>0</xdr:colOff>
      <xdr:row>10</xdr:row>
      <xdr:rowOff>0</xdr:rowOff>
    </xdr:from>
    <xdr:ext cx="1310852" cy="1085850"/>
    <xdr:pic>
      <xdr:nvPicPr>
        <xdr:cNvPr id="91" name="Object 4" hidden="1">
          <a:extLst>
            <a:ext uri="{FF2B5EF4-FFF2-40B4-BE49-F238E27FC236}">
              <a16:creationId xmlns:a16="http://schemas.microsoft.com/office/drawing/2014/main" id="{34F43B91-E85A-4F77-862F-5D912D0E8FC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10</xdr:row>
      <xdr:rowOff>0</xdr:rowOff>
    </xdr:from>
    <xdr:ext cx="1296106" cy="1085850"/>
    <xdr:pic>
      <xdr:nvPicPr>
        <xdr:cNvPr id="92" name="Object 4" hidden="1">
          <a:extLst>
            <a:ext uri="{FF2B5EF4-FFF2-40B4-BE49-F238E27FC236}">
              <a16:creationId xmlns:a16="http://schemas.microsoft.com/office/drawing/2014/main" id="{658D62DC-7ECE-4241-B6E9-BDA6813FA00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301461" cy="1085850"/>
    <xdr:pic>
      <xdr:nvPicPr>
        <xdr:cNvPr id="93" name="Object 4" hidden="1">
          <a:extLst>
            <a:ext uri="{FF2B5EF4-FFF2-40B4-BE49-F238E27FC236}">
              <a16:creationId xmlns:a16="http://schemas.microsoft.com/office/drawing/2014/main" id="{19B5E368-EEF2-40AC-A85A-7C659382CA4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310852" cy="1085850"/>
    <xdr:pic>
      <xdr:nvPicPr>
        <xdr:cNvPr id="94" name="Object 4" hidden="1">
          <a:extLst>
            <a:ext uri="{FF2B5EF4-FFF2-40B4-BE49-F238E27FC236}">
              <a16:creationId xmlns:a16="http://schemas.microsoft.com/office/drawing/2014/main" id="{898FAD21-AACF-441F-B201-04D6931DE72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294476" cy="1085850"/>
    <xdr:pic>
      <xdr:nvPicPr>
        <xdr:cNvPr id="95" name="Object 4" hidden="1">
          <a:extLst>
            <a:ext uri="{FF2B5EF4-FFF2-40B4-BE49-F238E27FC236}">
              <a16:creationId xmlns:a16="http://schemas.microsoft.com/office/drawing/2014/main" id="{A2DF81A7-8F57-403E-A361-B53E4B5E0B3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310852" cy="1085850"/>
    <xdr:pic>
      <xdr:nvPicPr>
        <xdr:cNvPr id="96" name="Object 4" hidden="1">
          <a:extLst>
            <a:ext uri="{FF2B5EF4-FFF2-40B4-BE49-F238E27FC236}">
              <a16:creationId xmlns:a16="http://schemas.microsoft.com/office/drawing/2014/main" id="{A2B5A8C4-A6E9-409D-ACA1-1BB2C4CD705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282074" cy="1085850"/>
    <xdr:pic>
      <xdr:nvPicPr>
        <xdr:cNvPr id="97" name="Object 4" hidden="1">
          <a:extLst>
            <a:ext uri="{FF2B5EF4-FFF2-40B4-BE49-F238E27FC236}">
              <a16:creationId xmlns:a16="http://schemas.microsoft.com/office/drawing/2014/main" id="{22DECA20-1711-400F-A130-58D370981E0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291301" cy="1085850"/>
    <xdr:pic>
      <xdr:nvPicPr>
        <xdr:cNvPr id="98" name="Object 4" hidden="1">
          <a:extLst>
            <a:ext uri="{FF2B5EF4-FFF2-40B4-BE49-F238E27FC236}">
              <a16:creationId xmlns:a16="http://schemas.microsoft.com/office/drawing/2014/main" id="{5D5481FC-262D-4DB4-B357-460B6738BD9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310852" cy="1085850"/>
    <xdr:pic>
      <xdr:nvPicPr>
        <xdr:cNvPr id="99" name="Object 4" hidden="1">
          <a:extLst>
            <a:ext uri="{FF2B5EF4-FFF2-40B4-BE49-F238E27FC236}">
              <a16:creationId xmlns:a16="http://schemas.microsoft.com/office/drawing/2014/main" id="{C527819F-8277-4524-9B99-01DF33323F3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296106" cy="1085850"/>
    <xdr:pic>
      <xdr:nvPicPr>
        <xdr:cNvPr id="100" name="Object 4" hidden="1">
          <a:extLst>
            <a:ext uri="{FF2B5EF4-FFF2-40B4-BE49-F238E27FC236}">
              <a16:creationId xmlns:a16="http://schemas.microsoft.com/office/drawing/2014/main" id="{64661A01-F1E4-48F6-A82A-EC07C255A11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01461" cy="1085850"/>
    <xdr:pic>
      <xdr:nvPicPr>
        <xdr:cNvPr id="101" name="Object 4" hidden="1">
          <a:extLst>
            <a:ext uri="{FF2B5EF4-FFF2-40B4-BE49-F238E27FC236}">
              <a16:creationId xmlns:a16="http://schemas.microsoft.com/office/drawing/2014/main" id="{B5328E78-7BE6-4D58-A71A-E6D814E496E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02" name="Object 4" hidden="1">
          <a:extLst>
            <a:ext uri="{FF2B5EF4-FFF2-40B4-BE49-F238E27FC236}">
              <a16:creationId xmlns:a16="http://schemas.microsoft.com/office/drawing/2014/main" id="{7B36565C-B2F0-4F38-95D8-4A352EF930B5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4476" cy="1085850"/>
    <xdr:pic>
      <xdr:nvPicPr>
        <xdr:cNvPr id="103" name="Object 4" hidden="1">
          <a:extLst>
            <a:ext uri="{FF2B5EF4-FFF2-40B4-BE49-F238E27FC236}">
              <a16:creationId xmlns:a16="http://schemas.microsoft.com/office/drawing/2014/main" id="{2DBE552A-91DD-45EF-90BD-7BC711975B3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04" name="Object 4" hidden="1">
          <a:extLst>
            <a:ext uri="{FF2B5EF4-FFF2-40B4-BE49-F238E27FC236}">
              <a16:creationId xmlns:a16="http://schemas.microsoft.com/office/drawing/2014/main" id="{52F7450D-F61B-4E65-8405-13CB8CCBC72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82074" cy="1085850"/>
    <xdr:pic>
      <xdr:nvPicPr>
        <xdr:cNvPr id="105" name="Object 4" hidden="1">
          <a:extLst>
            <a:ext uri="{FF2B5EF4-FFF2-40B4-BE49-F238E27FC236}">
              <a16:creationId xmlns:a16="http://schemas.microsoft.com/office/drawing/2014/main" id="{26B85934-914B-45EE-8671-13D0A167FDF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1301" cy="1085850"/>
    <xdr:pic>
      <xdr:nvPicPr>
        <xdr:cNvPr id="106" name="Object 4" hidden="1">
          <a:extLst>
            <a:ext uri="{FF2B5EF4-FFF2-40B4-BE49-F238E27FC236}">
              <a16:creationId xmlns:a16="http://schemas.microsoft.com/office/drawing/2014/main" id="{CBE21559-588C-4CF9-A430-25B8A4BCACD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07" name="Object 4" hidden="1">
          <a:extLst>
            <a:ext uri="{FF2B5EF4-FFF2-40B4-BE49-F238E27FC236}">
              <a16:creationId xmlns:a16="http://schemas.microsoft.com/office/drawing/2014/main" id="{E830C565-215E-4359-AE2E-F552AE3725F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6106" cy="1085850"/>
    <xdr:pic>
      <xdr:nvPicPr>
        <xdr:cNvPr id="108" name="Object 4" hidden="1">
          <a:extLst>
            <a:ext uri="{FF2B5EF4-FFF2-40B4-BE49-F238E27FC236}">
              <a16:creationId xmlns:a16="http://schemas.microsoft.com/office/drawing/2014/main" id="{FCEB4DB8-ED38-4D62-A465-8EB8DCC97AF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01461" cy="1085850"/>
    <xdr:pic>
      <xdr:nvPicPr>
        <xdr:cNvPr id="109" name="Object 4" hidden="1">
          <a:extLst>
            <a:ext uri="{FF2B5EF4-FFF2-40B4-BE49-F238E27FC236}">
              <a16:creationId xmlns:a16="http://schemas.microsoft.com/office/drawing/2014/main" id="{2D79B60D-7C00-49F4-A293-03770E28B89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10" name="Object 4" hidden="1">
          <a:extLst>
            <a:ext uri="{FF2B5EF4-FFF2-40B4-BE49-F238E27FC236}">
              <a16:creationId xmlns:a16="http://schemas.microsoft.com/office/drawing/2014/main" id="{A5317126-B5F8-47AA-B792-CE41B871DCC1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4476" cy="1085850"/>
    <xdr:pic>
      <xdr:nvPicPr>
        <xdr:cNvPr id="111" name="Object 4" hidden="1">
          <a:extLst>
            <a:ext uri="{FF2B5EF4-FFF2-40B4-BE49-F238E27FC236}">
              <a16:creationId xmlns:a16="http://schemas.microsoft.com/office/drawing/2014/main" id="{67453445-DD85-4DB7-A7D0-E49B87AC6D6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12" name="Object 4" hidden="1">
          <a:extLst>
            <a:ext uri="{FF2B5EF4-FFF2-40B4-BE49-F238E27FC236}">
              <a16:creationId xmlns:a16="http://schemas.microsoft.com/office/drawing/2014/main" id="{51EAB51E-0830-4C8A-B52F-156E525939E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82074" cy="1085850"/>
    <xdr:pic>
      <xdr:nvPicPr>
        <xdr:cNvPr id="113" name="Object 4" hidden="1">
          <a:extLst>
            <a:ext uri="{FF2B5EF4-FFF2-40B4-BE49-F238E27FC236}">
              <a16:creationId xmlns:a16="http://schemas.microsoft.com/office/drawing/2014/main" id="{B4EBB0DA-59A7-4FC2-80ED-CD22CC83BD95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1301" cy="1085850"/>
    <xdr:pic>
      <xdr:nvPicPr>
        <xdr:cNvPr id="114" name="Object 4" hidden="1">
          <a:extLst>
            <a:ext uri="{FF2B5EF4-FFF2-40B4-BE49-F238E27FC236}">
              <a16:creationId xmlns:a16="http://schemas.microsoft.com/office/drawing/2014/main" id="{2C3972CA-BE7F-4713-A89E-614A86D862A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15" name="Object 4" hidden="1">
          <a:extLst>
            <a:ext uri="{FF2B5EF4-FFF2-40B4-BE49-F238E27FC236}">
              <a16:creationId xmlns:a16="http://schemas.microsoft.com/office/drawing/2014/main" id="{1B675238-1D2A-4741-B225-8EE7D60DEE4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6106" cy="1085850"/>
    <xdr:pic>
      <xdr:nvPicPr>
        <xdr:cNvPr id="116" name="Object 4" hidden="1">
          <a:extLst>
            <a:ext uri="{FF2B5EF4-FFF2-40B4-BE49-F238E27FC236}">
              <a16:creationId xmlns:a16="http://schemas.microsoft.com/office/drawing/2014/main" id="{89B01ACB-A6E7-4D60-85A7-BC2203AE38F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57933" cy="1085850"/>
    <xdr:pic>
      <xdr:nvPicPr>
        <xdr:cNvPr id="4" name="Object 4" hidden="1">
          <a:extLst>
            <a:ext uri="{FF2B5EF4-FFF2-40B4-BE49-F238E27FC236}">
              <a16:creationId xmlns:a16="http://schemas.microsoft.com/office/drawing/2014/main" id="{D3416DEB-308A-4A19-93AF-D9DC58676ED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5" name="Object 4" hidden="1">
          <a:extLst>
            <a:ext uri="{FF2B5EF4-FFF2-40B4-BE49-F238E27FC236}">
              <a16:creationId xmlns:a16="http://schemas.microsoft.com/office/drawing/2014/main" id="{DF4BC344-A3AF-4DBA-8C7C-0236E017AA9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50948" cy="1085850"/>
    <xdr:pic>
      <xdr:nvPicPr>
        <xdr:cNvPr id="6" name="Object 4" hidden="1">
          <a:extLst>
            <a:ext uri="{FF2B5EF4-FFF2-40B4-BE49-F238E27FC236}">
              <a16:creationId xmlns:a16="http://schemas.microsoft.com/office/drawing/2014/main" id="{9CE68389-1735-4630-8F74-C7ADC92BC1D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10" name="Object 4" hidden="1">
          <a:extLst>
            <a:ext uri="{FF2B5EF4-FFF2-40B4-BE49-F238E27FC236}">
              <a16:creationId xmlns:a16="http://schemas.microsoft.com/office/drawing/2014/main" id="{8B7F5AF6-1D8B-4C4F-876E-747E59971091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38546" cy="1085850"/>
    <xdr:pic>
      <xdr:nvPicPr>
        <xdr:cNvPr id="11" name="Object 4" hidden="1">
          <a:extLst>
            <a:ext uri="{FF2B5EF4-FFF2-40B4-BE49-F238E27FC236}">
              <a16:creationId xmlns:a16="http://schemas.microsoft.com/office/drawing/2014/main" id="{7123DCB3-329E-4E92-A174-25048D97161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47773" cy="1085850"/>
    <xdr:pic>
      <xdr:nvPicPr>
        <xdr:cNvPr id="12" name="Object 4" hidden="1">
          <a:extLst>
            <a:ext uri="{FF2B5EF4-FFF2-40B4-BE49-F238E27FC236}">
              <a16:creationId xmlns:a16="http://schemas.microsoft.com/office/drawing/2014/main" id="{2481E1F2-F3EF-4245-9564-4DC2D20ACB2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13" name="Object 4" hidden="1">
          <a:extLst>
            <a:ext uri="{FF2B5EF4-FFF2-40B4-BE49-F238E27FC236}">
              <a16:creationId xmlns:a16="http://schemas.microsoft.com/office/drawing/2014/main" id="{3DF9595D-7EC7-4BE4-8C67-A48EAEBBC71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96106" cy="1085850"/>
    <xdr:pic>
      <xdr:nvPicPr>
        <xdr:cNvPr id="16" name="Object 4" hidden="1">
          <a:extLst>
            <a:ext uri="{FF2B5EF4-FFF2-40B4-BE49-F238E27FC236}">
              <a16:creationId xmlns:a16="http://schemas.microsoft.com/office/drawing/2014/main" id="{8A87EFC3-66F6-4B5B-AEBD-61B6073E949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57933" cy="1085850"/>
    <xdr:pic>
      <xdr:nvPicPr>
        <xdr:cNvPr id="17" name="Object 4" hidden="1">
          <a:extLst>
            <a:ext uri="{FF2B5EF4-FFF2-40B4-BE49-F238E27FC236}">
              <a16:creationId xmlns:a16="http://schemas.microsoft.com/office/drawing/2014/main" id="{BA90FDE8-E655-42D3-BEFB-C7C52311A51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20" name="Object 4" hidden="1">
          <a:extLst>
            <a:ext uri="{FF2B5EF4-FFF2-40B4-BE49-F238E27FC236}">
              <a16:creationId xmlns:a16="http://schemas.microsoft.com/office/drawing/2014/main" id="{F2A0479D-F61F-4A9D-934D-4C7D581AA2B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50948" cy="1085850"/>
    <xdr:pic>
      <xdr:nvPicPr>
        <xdr:cNvPr id="21" name="Object 4" hidden="1">
          <a:extLst>
            <a:ext uri="{FF2B5EF4-FFF2-40B4-BE49-F238E27FC236}">
              <a16:creationId xmlns:a16="http://schemas.microsoft.com/office/drawing/2014/main" id="{7F257B21-4081-4425-93B8-E9B54A89A8B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23" name="Object 4" hidden="1">
          <a:extLst>
            <a:ext uri="{FF2B5EF4-FFF2-40B4-BE49-F238E27FC236}">
              <a16:creationId xmlns:a16="http://schemas.microsoft.com/office/drawing/2014/main" id="{9013C69A-C6F6-4F47-8433-3F5D9C2F1A3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38546" cy="1085850"/>
    <xdr:pic>
      <xdr:nvPicPr>
        <xdr:cNvPr id="83" name="Object 4" hidden="1">
          <a:extLst>
            <a:ext uri="{FF2B5EF4-FFF2-40B4-BE49-F238E27FC236}">
              <a16:creationId xmlns:a16="http://schemas.microsoft.com/office/drawing/2014/main" id="{75934D81-5934-4CA8-8950-F6E9E5F8016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47773" cy="1085850"/>
    <xdr:pic>
      <xdr:nvPicPr>
        <xdr:cNvPr id="84" name="Object 4" hidden="1">
          <a:extLst>
            <a:ext uri="{FF2B5EF4-FFF2-40B4-BE49-F238E27FC236}">
              <a16:creationId xmlns:a16="http://schemas.microsoft.com/office/drawing/2014/main" id="{009DB8AC-1D6D-4BC7-86AD-C9B9DE2CD27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117" name="Object 4" hidden="1">
          <a:extLst>
            <a:ext uri="{FF2B5EF4-FFF2-40B4-BE49-F238E27FC236}">
              <a16:creationId xmlns:a16="http://schemas.microsoft.com/office/drawing/2014/main" id="{41BD1BB4-9F98-4CBA-BF23-6978D2D44C9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6106" cy="1085850"/>
    <xdr:pic>
      <xdr:nvPicPr>
        <xdr:cNvPr id="118" name="Object 4" hidden="1">
          <a:extLst>
            <a:ext uri="{FF2B5EF4-FFF2-40B4-BE49-F238E27FC236}">
              <a16:creationId xmlns:a16="http://schemas.microsoft.com/office/drawing/2014/main" id="{51F1CBDE-9239-4ADD-BF11-EB35164032C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57933" cy="1085850"/>
    <xdr:pic>
      <xdr:nvPicPr>
        <xdr:cNvPr id="119" name="Object 4" hidden="1">
          <a:extLst>
            <a:ext uri="{FF2B5EF4-FFF2-40B4-BE49-F238E27FC236}">
              <a16:creationId xmlns:a16="http://schemas.microsoft.com/office/drawing/2014/main" id="{EDED4CC6-6CD3-434F-B8C3-2A8D7CB82B1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120" name="Object 4" hidden="1">
          <a:extLst>
            <a:ext uri="{FF2B5EF4-FFF2-40B4-BE49-F238E27FC236}">
              <a16:creationId xmlns:a16="http://schemas.microsoft.com/office/drawing/2014/main" id="{54DAB8D3-A143-4609-9ECB-D61D4A152CA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50948" cy="1085850"/>
    <xdr:pic>
      <xdr:nvPicPr>
        <xdr:cNvPr id="121" name="Object 4" hidden="1">
          <a:extLst>
            <a:ext uri="{FF2B5EF4-FFF2-40B4-BE49-F238E27FC236}">
              <a16:creationId xmlns:a16="http://schemas.microsoft.com/office/drawing/2014/main" id="{E0ABD76C-9505-4236-AC4E-78A61029999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122" name="Object 4" hidden="1">
          <a:extLst>
            <a:ext uri="{FF2B5EF4-FFF2-40B4-BE49-F238E27FC236}">
              <a16:creationId xmlns:a16="http://schemas.microsoft.com/office/drawing/2014/main" id="{2D233643-CFCE-4A6F-A858-95DCFA6B14D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38546" cy="1085850"/>
    <xdr:pic>
      <xdr:nvPicPr>
        <xdr:cNvPr id="123" name="Object 4" hidden="1">
          <a:extLst>
            <a:ext uri="{FF2B5EF4-FFF2-40B4-BE49-F238E27FC236}">
              <a16:creationId xmlns:a16="http://schemas.microsoft.com/office/drawing/2014/main" id="{2C2FA997-A058-40F6-B2B9-6C2E13DB1FA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47773" cy="1085850"/>
    <xdr:pic>
      <xdr:nvPicPr>
        <xdr:cNvPr id="124" name="Object 4" hidden="1">
          <a:extLst>
            <a:ext uri="{FF2B5EF4-FFF2-40B4-BE49-F238E27FC236}">
              <a16:creationId xmlns:a16="http://schemas.microsoft.com/office/drawing/2014/main" id="{89C7E00E-6B15-4BF3-97DA-F12463842C3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125" name="Object 4" hidden="1">
          <a:extLst>
            <a:ext uri="{FF2B5EF4-FFF2-40B4-BE49-F238E27FC236}">
              <a16:creationId xmlns:a16="http://schemas.microsoft.com/office/drawing/2014/main" id="{AA7D4799-FBC6-4EB0-B4E6-7E72FCAC88B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6106" cy="1085850"/>
    <xdr:pic>
      <xdr:nvPicPr>
        <xdr:cNvPr id="126" name="Object 4" hidden="1">
          <a:extLst>
            <a:ext uri="{FF2B5EF4-FFF2-40B4-BE49-F238E27FC236}">
              <a16:creationId xmlns:a16="http://schemas.microsoft.com/office/drawing/2014/main" id="{0167A6BD-7074-4109-B549-456F5553CD4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7933" cy="1085850"/>
    <xdr:pic>
      <xdr:nvPicPr>
        <xdr:cNvPr id="127" name="Object 4" hidden="1">
          <a:extLst>
            <a:ext uri="{FF2B5EF4-FFF2-40B4-BE49-F238E27FC236}">
              <a16:creationId xmlns:a16="http://schemas.microsoft.com/office/drawing/2014/main" id="{2F4C9EBE-78F7-4606-8D02-9C9EA35BEEC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28" name="Object 4" hidden="1">
          <a:extLst>
            <a:ext uri="{FF2B5EF4-FFF2-40B4-BE49-F238E27FC236}">
              <a16:creationId xmlns:a16="http://schemas.microsoft.com/office/drawing/2014/main" id="{52D8BBAA-2960-43D4-9C26-3B9FCD975A6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0948" cy="1085850"/>
    <xdr:pic>
      <xdr:nvPicPr>
        <xdr:cNvPr id="129" name="Object 4" hidden="1">
          <a:extLst>
            <a:ext uri="{FF2B5EF4-FFF2-40B4-BE49-F238E27FC236}">
              <a16:creationId xmlns:a16="http://schemas.microsoft.com/office/drawing/2014/main" id="{FA68A058-9B32-4D41-98A6-05D7A61F215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30" name="Object 4" hidden="1">
          <a:extLst>
            <a:ext uri="{FF2B5EF4-FFF2-40B4-BE49-F238E27FC236}">
              <a16:creationId xmlns:a16="http://schemas.microsoft.com/office/drawing/2014/main" id="{63C0BEC8-1F15-438E-A71C-57EEA86520F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38546" cy="1085850"/>
    <xdr:pic>
      <xdr:nvPicPr>
        <xdr:cNvPr id="131" name="Object 4" hidden="1">
          <a:extLst>
            <a:ext uri="{FF2B5EF4-FFF2-40B4-BE49-F238E27FC236}">
              <a16:creationId xmlns:a16="http://schemas.microsoft.com/office/drawing/2014/main" id="{99B1EF11-4F94-4391-9A22-80609C92E98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47773" cy="1085850"/>
    <xdr:pic>
      <xdr:nvPicPr>
        <xdr:cNvPr id="132" name="Object 4" hidden="1">
          <a:extLst>
            <a:ext uri="{FF2B5EF4-FFF2-40B4-BE49-F238E27FC236}">
              <a16:creationId xmlns:a16="http://schemas.microsoft.com/office/drawing/2014/main" id="{E3B31923-C929-40CA-B534-DC7FD1AC394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33" name="Object 4" hidden="1">
          <a:extLst>
            <a:ext uri="{FF2B5EF4-FFF2-40B4-BE49-F238E27FC236}">
              <a16:creationId xmlns:a16="http://schemas.microsoft.com/office/drawing/2014/main" id="{1DC59664-87F4-4C45-9780-235C87EE1B0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134" name="Object 4" hidden="1">
          <a:extLst>
            <a:ext uri="{FF2B5EF4-FFF2-40B4-BE49-F238E27FC236}">
              <a16:creationId xmlns:a16="http://schemas.microsoft.com/office/drawing/2014/main" id="{9BF36142-B3F6-4B3D-B34E-BDC46742814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7933" cy="1085850"/>
    <xdr:pic>
      <xdr:nvPicPr>
        <xdr:cNvPr id="135" name="Object 4" hidden="1">
          <a:extLst>
            <a:ext uri="{FF2B5EF4-FFF2-40B4-BE49-F238E27FC236}">
              <a16:creationId xmlns:a16="http://schemas.microsoft.com/office/drawing/2014/main" id="{ABF68AEE-2782-493D-8665-658890CF2BA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36" name="Object 4" hidden="1">
          <a:extLst>
            <a:ext uri="{FF2B5EF4-FFF2-40B4-BE49-F238E27FC236}">
              <a16:creationId xmlns:a16="http://schemas.microsoft.com/office/drawing/2014/main" id="{1775B532-2EDA-402A-9F44-AD5DC3560C5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0948" cy="1085850"/>
    <xdr:pic>
      <xdr:nvPicPr>
        <xdr:cNvPr id="137" name="Object 4" hidden="1">
          <a:extLst>
            <a:ext uri="{FF2B5EF4-FFF2-40B4-BE49-F238E27FC236}">
              <a16:creationId xmlns:a16="http://schemas.microsoft.com/office/drawing/2014/main" id="{E0463510-9413-499F-8D67-C4645A4C0B3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38" name="Object 4" hidden="1">
          <a:extLst>
            <a:ext uri="{FF2B5EF4-FFF2-40B4-BE49-F238E27FC236}">
              <a16:creationId xmlns:a16="http://schemas.microsoft.com/office/drawing/2014/main" id="{B60FD8A2-ACA0-4431-944D-2DC17A97310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38546" cy="1085850"/>
    <xdr:pic>
      <xdr:nvPicPr>
        <xdr:cNvPr id="139" name="Object 4" hidden="1">
          <a:extLst>
            <a:ext uri="{FF2B5EF4-FFF2-40B4-BE49-F238E27FC236}">
              <a16:creationId xmlns:a16="http://schemas.microsoft.com/office/drawing/2014/main" id="{3C5D7A09-94B0-47F8-B8A2-99042B1F4B8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47773" cy="1085850"/>
    <xdr:pic>
      <xdr:nvPicPr>
        <xdr:cNvPr id="140" name="Object 4" hidden="1">
          <a:extLst>
            <a:ext uri="{FF2B5EF4-FFF2-40B4-BE49-F238E27FC236}">
              <a16:creationId xmlns:a16="http://schemas.microsoft.com/office/drawing/2014/main" id="{F603AD39-20E7-461F-B1F0-74A614C289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41" name="Object 4" hidden="1">
          <a:extLst>
            <a:ext uri="{FF2B5EF4-FFF2-40B4-BE49-F238E27FC236}">
              <a16:creationId xmlns:a16="http://schemas.microsoft.com/office/drawing/2014/main" id="{21137C61-AB04-4AA6-8248-D170CCCE9B41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142" name="Object 4" hidden="1">
          <a:extLst>
            <a:ext uri="{FF2B5EF4-FFF2-40B4-BE49-F238E27FC236}">
              <a16:creationId xmlns:a16="http://schemas.microsoft.com/office/drawing/2014/main" id="{EF672CEC-5E3E-4F7C-A07D-CA5A0D9C9B1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7933" cy="1085850"/>
    <xdr:pic>
      <xdr:nvPicPr>
        <xdr:cNvPr id="143" name="Object 4" hidden="1">
          <a:extLst>
            <a:ext uri="{FF2B5EF4-FFF2-40B4-BE49-F238E27FC236}">
              <a16:creationId xmlns:a16="http://schemas.microsoft.com/office/drawing/2014/main" id="{1C0765E0-0979-40F1-A4D4-53D3E517072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44" name="Object 4" hidden="1">
          <a:extLst>
            <a:ext uri="{FF2B5EF4-FFF2-40B4-BE49-F238E27FC236}">
              <a16:creationId xmlns:a16="http://schemas.microsoft.com/office/drawing/2014/main" id="{1E2A8CD6-E07D-48DC-A64E-D582B154053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0948" cy="1085850"/>
    <xdr:pic>
      <xdr:nvPicPr>
        <xdr:cNvPr id="145" name="Object 4" hidden="1">
          <a:extLst>
            <a:ext uri="{FF2B5EF4-FFF2-40B4-BE49-F238E27FC236}">
              <a16:creationId xmlns:a16="http://schemas.microsoft.com/office/drawing/2014/main" id="{DEF13DB4-0FEF-4D55-AEE8-3C788BF0168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46" name="Object 4" hidden="1">
          <a:extLst>
            <a:ext uri="{FF2B5EF4-FFF2-40B4-BE49-F238E27FC236}">
              <a16:creationId xmlns:a16="http://schemas.microsoft.com/office/drawing/2014/main" id="{98DD10CB-4858-4EDE-A08A-77E5342C57D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38546" cy="1085850"/>
    <xdr:pic>
      <xdr:nvPicPr>
        <xdr:cNvPr id="147" name="Object 4" hidden="1">
          <a:extLst>
            <a:ext uri="{FF2B5EF4-FFF2-40B4-BE49-F238E27FC236}">
              <a16:creationId xmlns:a16="http://schemas.microsoft.com/office/drawing/2014/main" id="{50F31EA6-15A9-4247-BB5D-82334B6D6DE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47773" cy="1085850"/>
    <xdr:pic>
      <xdr:nvPicPr>
        <xdr:cNvPr id="148" name="Object 4" hidden="1">
          <a:extLst>
            <a:ext uri="{FF2B5EF4-FFF2-40B4-BE49-F238E27FC236}">
              <a16:creationId xmlns:a16="http://schemas.microsoft.com/office/drawing/2014/main" id="{0E04AEBB-3F61-405F-B80C-A60F863F5F9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49" name="Object 4" hidden="1">
          <a:extLst>
            <a:ext uri="{FF2B5EF4-FFF2-40B4-BE49-F238E27FC236}">
              <a16:creationId xmlns:a16="http://schemas.microsoft.com/office/drawing/2014/main" id="{D9747B89-62AD-4220-AB99-408E20D823A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150" name="Object 4" hidden="1">
          <a:extLst>
            <a:ext uri="{FF2B5EF4-FFF2-40B4-BE49-F238E27FC236}">
              <a16:creationId xmlns:a16="http://schemas.microsoft.com/office/drawing/2014/main" id="{D7806A3F-B190-4790-8212-6096A7D7CB7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7933" cy="1085850"/>
    <xdr:pic>
      <xdr:nvPicPr>
        <xdr:cNvPr id="151" name="Object 4" hidden="1">
          <a:extLst>
            <a:ext uri="{FF2B5EF4-FFF2-40B4-BE49-F238E27FC236}">
              <a16:creationId xmlns:a16="http://schemas.microsoft.com/office/drawing/2014/main" id="{B6198CC1-9E23-4AE0-BBFB-CAC78444C10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52" name="Object 4" hidden="1">
          <a:extLst>
            <a:ext uri="{FF2B5EF4-FFF2-40B4-BE49-F238E27FC236}">
              <a16:creationId xmlns:a16="http://schemas.microsoft.com/office/drawing/2014/main" id="{6BEC80EF-42BC-463D-BC8D-937DEF8D7FD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0948" cy="1085850"/>
    <xdr:pic>
      <xdr:nvPicPr>
        <xdr:cNvPr id="153" name="Object 4" hidden="1">
          <a:extLst>
            <a:ext uri="{FF2B5EF4-FFF2-40B4-BE49-F238E27FC236}">
              <a16:creationId xmlns:a16="http://schemas.microsoft.com/office/drawing/2014/main" id="{C044A735-A8BB-4662-B12B-4751B899219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54" name="Object 4" hidden="1">
          <a:extLst>
            <a:ext uri="{FF2B5EF4-FFF2-40B4-BE49-F238E27FC236}">
              <a16:creationId xmlns:a16="http://schemas.microsoft.com/office/drawing/2014/main" id="{E25B8FD6-436C-4123-BC11-8EFFB890C2F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38546" cy="1085850"/>
    <xdr:pic>
      <xdr:nvPicPr>
        <xdr:cNvPr id="155" name="Object 4" hidden="1">
          <a:extLst>
            <a:ext uri="{FF2B5EF4-FFF2-40B4-BE49-F238E27FC236}">
              <a16:creationId xmlns:a16="http://schemas.microsoft.com/office/drawing/2014/main" id="{5F67BC02-90A8-4A2B-96E5-2D4D821F15F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47773" cy="1085850"/>
    <xdr:pic>
      <xdr:nvPicPr>
        <xdr:cNvPr id="156" name="Object 4" hidden="1">
          <a:extLst>
            <a:ext uri="{FF2B5EF4-FFF2-40B4-BE49-F238E27FC236}">
              <a16:creationId xmlns:a16="http://schemas.microsoft.com/office/drawing/2014/main" id="{CFB8B495-8E14-4A9C-A8A7-3037D619A21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57" name="Object 4" hidden="1">
          <a:extLst>
            <a:ext uri="{FF2B5EF4-FFF2-40B4-BE49-F238E27FC236}">
              <a16:creationId xmlns:a16="http://schemas.microsoft.com/office/drawing/2014/main" id="{3DBE23D6-9C6F-47CE-8449-2727E865FA11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158" name="Object 4" hidden="1">
          <a:extLst>
            <a:ext uri="{FF2B5EF4-FFF2-40B4-BE49-F238E27FC236}">
              <a16:creationId xmlns:a16="http://schemas.microsoft.com/office/drawing/2014/main" id="{FF30726B-38C0-4856-93C2-AF12D1D1033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7933" cy="1085850"/>
    <xdr:pic>
      <xdr:nvPicPr>
        <xdr:cNvPr id="159" name="Object 4" hidden="1">
          <a:extLst>
            <a:ext uri="{FF2B5EF4-FFF2-40B4-BE49-F238E27FC236}">
              <a16:creationId xmlns:a16="http://schemas.microsoft.com/office/drawing/2014/main" id="{B6849B86-D2E9-4CC4-BA94-EBDCB0A6F1A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60" name="Object 4" hidden="1">
          <a:extLst>
            <a:ext uri="{FF2B5EF4-FFF2-40B4-BE49-F238E27FC236}">
              <a16:creationId xmlns:a16="http://schemas.microsoft.com/office/drawing/2014/main" id="{E793E2DB-1208-4004-BF00-D5C5163874F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0948" cy="1085850"/>
    <xdr:pic>
      <xdr:nvPicPr>
        <xdr:cNvPr id="161" name="Object 4" hidden="1">
          <a:extLst>
            <a:ext uri="{FF2B5EF4-FFF2-40B4-BE49-F238E27FC236}">
              <a16:creationId xmlns:a16="http://schemas.microsoft.com/office/drawing/2014/main" id="{ADF49D32-8C38-40D1-99FA-BFE3C6423A7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62" name="Object 4" hidden="1">
          <a:extLst>
            <a:ext uri="{FF2B5EF4-FFF2-40B4-BE49-F238E27FC236}">
              <a16:creationId xmlns:a16="http://schemas.microsoft.com/office/drawing/2014/main" id="{6EA96D17-93BC-47EA-8F13-95BABF846D9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38546" cy="1085850"/>
    <xdr:pic>
      <xdr:nvPicPr>
        <xdr:cNvPr id="163" name="Object 4" hidden="1">
          <a:extLst>
            <a:ext uri="{FF2B5EF4-FFF2-40B4-BE49-F238E27FC236}">
              <a16:creationId xmlns:a16="http://schemas.microsoft.com/office/drawing/2014/main" id="{CAEABB06-6BF1-40E8-B137-A5603AFCC28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47773" cy="1085850"/>
    <xdr:pic>
      <xdr:nvPicPr>
        <xdr:cNvPr id="164" name="Object 4" hidden="1">
          <a:extLst>
            <a:ext uri="{FF2B5EF4-FFF2-40B4-BE49-F238E27FC236}">
              <a16:creationId xmlns:a16="http://schemas.microsoft.com/office/drawing/2014/main" id="{ACF7460F-44F0-4A3C-9B7C-125EF5FCD94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65" name="Object 4" hidden="1">
          <a:extLst>
            <a:ext uri="{FF2B5EF4-FFF2-40B4-BE49-F238E27FC236}">
              <a16:creationId xmlns:a16="http://schemas.microsoft.com/office/drawing/2014/main" id="{AF8EDADB-7CF9-430B-8217-B692B5FBE9F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166" name="Object 4" hidden="1">
          <a:extLst>
            <a:ext uri="{FF2B5EF4-FFF2-40B4-BE49-F238E27FC236}">
              <a16:creationId xmlns:a16="http://schemas.microsoft.com/office/drawing/2014/main" id="{0A8C6919-1D4F-43E7-8027-3F4E7014A26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57933" cy="1085850"/>
    <xdr:pic>
      <xdr:nvPicPr>
        <xdr:cNvPr id="167" name="Object 4" hidden="1">
          <a:extLst>
            <a:ext uri="{FF2B5EF4-FFF2-40B4-BE49-F238E27FC236}">
              <a16:creationId xmlns:a16="http://schemas.microsoft.com/office/drawing/2014/main" id="{121FECF4-9C4C-4F59-AA22-AC424D2B9A9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68" name="Object 4" hidden="1">
          <a:extLst>
            <a:ext uri="{FF2B5EF4-FFF2-40B4-BE49-F238E27FC236}">
              <a16:creationId xmlns:a16="http://schemas.microsoft.com/office/drawing/2014/main" id="{C34434D1-3330-454E-A419-8F240548F13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50948" cy="1085850"/>
    <xdr:pic>
      <xdr:nvPicPr>
        <xdr:cNvPr id="169" name="Object 4" hidden="1">
          <a:extLst>
            <a:ext uri="{FF2B5EF4-FFF2-40B4-BE49-F238E27FC236}">
              <a16:creationId xmlns:a16="http://schemas.microsoft.com/office/drawing/2014/main" id="{8D3E302C-E773-4A13-962D-E4E9E1A09D1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70" name="Object 4" hidden="1">
          <a:extLst>
            <a:ext uri="{FF2B5EF4-FFF2-40B4-BE49-F238E27FC236}">
              <a16:creationId xmlns:a16="http://schemas.microsoft.com/office/drawing/2014/main" id="{2E353DD5-85BA-4D8D-BE5F-81921DC897F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38546" cy="1085850"/>
    <xdr:pic>
      <xdr:nvPicPr>
        <xdr:cNvPr id="171" name="Object 4" hidden="1">
          <a:extLst>
            <a:ext uri="{FF2B5EF4-FFF2-40B4-BE49-F238E27FC236}">
              <a16:creationId xmlns:a16="http://schemas.microsoft.com/office/drawing/2014/main" id="{40B85C1D-22F0-46CA-8BE4-08435DF55AA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47773" cy="1085850"/>
    <xdr:pic>
      <xdr:nvPicPr>
        <xdr:cNvPr id="172" name="Object 4" hidden="1">
          <a:extLst>
            <a:ext uri="{FF2B5EF4-FFF2-40B4-BE49-F238E27FC236}">
              <a16:creationId xmlns:a16="http://schemas.microsoft.com/office/drawing/2014/main" id="{E84980F5-F6D5-465E-8CE0-A954AE612935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73" name="Object 4" hidden="1">
          <a:extLst>
            <a:ext uri="{FF2B5EF4-FFF2-40B4-BE49-F238E27FC236}">
              <a16:creationId xmlns:a16="http://schemas.microsoft.com/office/drawing/2014/main" id="{3A5887CD-EFED-42EE-A113-F56BD50DBB6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96106" cy="1085850"/>
    <xdr:pic>
      <xdr:nvPicPr>
        <xdr:cNvPr id="174" name="Object 4" hidden="1">
          <a:extLst>
            <a:ext uri="{FF2B5EF4-FFF2-40B4-BE49-F238E27FC236}">
              <a16:creationId xmlns:a16="http://schemas.microsoft.com/office/drawing/2014/main" id="{321DEA74-7BD2-483A-B00C-7D162AEAC98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57933" cy="1085850"/>
    <xdr:pic>
      <xdr:nvPicPr>
        <xdr:cNvPr id="175" name="Object 4" hidden="1">
          <a:extLst>
            <a:ext uri="{FF2B5EF4-FFF2-40B4-BE49-F238E27FC236}">
              <a16:creationId xmlns:a16="http://schemas.microsoft.com/office/drawing/2014/main" id="{10B90F66-4CB5-476F-A115-706207E8A5C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76" name="Object 4" hidden="1">
          <a:extLst>
            <a:ext uri="{FF2B5EF4-FFF2-40B4-BE49-F238E27FC236}">
              <a16:creationId xmlns:a16="http://schemas.microsoft.com/office/drawing/2014/main" id="{4D307AA5-7949-4351-BD8F-BCF7506CBA7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50948" cy="1085850"/>
    <xdr:pic>
      <xdr:nvPicPr>
        <xdr:cNvPr id="177" name="Object 4" hidden="1">
          <a:extLst>
            <a:ext uri="{FF2B5EF4-FFF2-40B4-BE49-F238E27FC236}">
              <a16:creationId xmlns:a16="http://schemas.microsoft.com/office/drawing/2014/main" id="{0F5C091E-E59B-498C-B598-4CF7DF140EC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78" name="Object 4" hidden="1">
          <a:extLst>
            <a:ext uri="{FF2B5EF4-FFF2-40B4-BE49-F238E27FC236}">
              <a16:creationId xmlns:a16="http://schemas.microsoft.com/office/drawing/2014/main" id="{C5B131E6-C027-4252-949C-08457ECCE0C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38546" cy="1085850"/>
    <xdr:pic>
      <xdr:nvPicPr>
        <xdr:cNvPr id="179" name="Object 4" hidden="1">
          <a:extLst>
            <a:ext uri="{FF2B5EF4-FFF2-40B4-BE49-F238E27FC236}">
              <a16:creationId xmlns:a16="http://schemas.microsoft.com/office/drawing/2014/main" id="{B77F4B30-D37B-42D5-ADE2-F016EB23EC9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47773" cy="1085850"/>
    <xdr:pic>
      <xdr:nvPicPr>
        <xdr:cNvPr id="180" name="Object 4" hidden="1">
          <a:extLst>
            <a:ext uri="{FF2B5EF4-FFF2-40B4-BE49-F238E27FC236}">
              <a16:creationId xmlns:a16="http://schemas.microsoft.com/office/drawing/2014/main" id="{6E905F23-8B5C-413F-8D6F-4F4625AF29C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81" name="Object 4" hidden="1">
          <a:extLst>
            <a:ext uri="{FF2B5EF4-FFF2-40B4-BE49-F238E27FC236}">
              <a16:creationId xmlns:a16="http://schemas.microsoft.com/office/drawing/2014/main" id="{6864C7A4-80E1-457A-A725-6AB07347750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96106" cy="1085850"/>
    <xdr:pic>
      <xdr:nvPicPr>
        <xdr:cNvPr id="182" name="Object 4" hidden="1">
          <a:extLst>
            <a:ext uri="{FF2B5EF4-FFF2-40B4-BE49-F238E27FC236}">
              <a16:creationId xmlns:a16="http://schemas.microsoft.com/office/drawing/2014/main" id="{60209E82-9BD6-4072-B5D9-85A714C66E7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57933" cy="1085850"/>
    <xdr:pic>
      <xdr:nvPicPr>
        <xdr:cNvPr id="183" name="Object 4" hidden="1">
          <a:extLst>
            <a:ext uri="{FF2B5EF4-FFF2-40B4-BE49-F238E27FC236}">
              <a16:creationId xmlns:a16="http://schemas.microsoft.com/office/drawing/2014/main" id="{5BAF969B-5134-4C56-9EE8-7DE615FBDBB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310852" cy="1085850"/>
    <xdr:pic>
      <xdr:nvPicPr>
        <xdr:cNvPr id="184" name="Object 4" hidden="1">
          <a:extLst>
            <a:ext uri="{FF2B5EF4-FFF2-40B4-BE49-F238E27FC236}">
              <a16:creationId xmlns:a16="http://schemas.microsoft.com/office/drawing/2014/main" id="{20F63420-35E3-4413-9665-2B3CF4DD8B8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50948" cy="1085850"/>
    <xdr:pic>
      <xdr:nvPicPr>
        <xdr:cNvPr id="185" name="Object 4" hidden="1">
          <a:extLst>
            <a:ext uri="{FF2B5EF4-FFF2-40B4-BE49-F238E27FC236}">
              <a16:creationId xmlns:a16="http://schemas.microsoft.com/office/drawing/2014/main" id="{E672ABAF-87EB-489F-B9D1-FE586DC97B8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310852" cy="1085850"/>
    <xdr:pic>
      <xdr:nvPicPr>
        <xdr:cNvPr id="186" name="Object 4" hidden="1">
          <a:extLst>
            <a:ext uri="{FF2B5EF4-FFF2-40B4-BE49-F238E27FC236}">
              <a16:creationId xmlns:a16="http://schemas.microsoft.com/office/drawing/2014/main" id="{F17B8D9C-652C-427D-B0D9-C8A2B108ACF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38546" cy="1085850"/>
    <xdr:pic>
      <xdr:nvPicPr>
        <xdr:cNvPr id="187" name="Object 4" hidden="1">
          <a:extLst>
            <a:ext uri="{FF2B5EF4-FFF2-40B4-BE49-F238E27FC236}">
              <a16:creationId xmlns:a16="http://schemas.microsoft.com/office/drawing/2014/main" id="{F1D56705-DA21-463A-99FE-A8086F18955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47773" cy="1085850"/>
    <xdr:pic>
      <xdr:nvPicPr>
        <xdr:cNvPr id="188" name="Object 4" hidden="1">
          <a:extLst>
            <a:ext uri="{FF2B5EF4-FFF2-40B4-BE49-F238E27FC236}">
              <a16:creationId xmlns:a16="http://schemas.microsoft.com/office/drawing/2014/main" id="{4F0440A0-2B8B-4415-85FF-2AA6E2C65E8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310852" cy="1085850"/>
    <xdr:pic>
      <xdr:nvPicPr>
        <xdr:cNvPr id="189" name="Object 4" hidden="1">
          <a:extLst>
            <a:ext uri="{FF2B5EF4-FFF2-40B4-BE49-F238E27FC236}">
              <a16:creationId xmlns:a16="http://schemas.microsoft.com/office/drawing/2014/main" id="{5CE17140-42A5-4A1B-99D1-AFCB584DF73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96106" cy="1085850"/>
    <xdr:pic>
      <xdr:nvPicPr>
        <xdr:cNvPr id="190" name="Object 4" hidden="1">
          <a:extLst>
            <a:ext uri="{FF2B5EF4-FFF2-40B4-BE49-F238E27FC236}">
              <a16:creationId xmlns:a16="http://schemas.microsoft.com/office/drawing/2014/main" id="{7CC88204-8689-481A-A0B5-F2C222B63CD1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0782A-2058-44A4-95F7-06D906B85007}">
  <dimension ref="A1:BN16"/>
  <sheetViews>
    <sheetView tabSelected="1" topLeftCell="H4" zoomScale="95" zoomScaleNormal="95" workbookViewId="0">
      <selection activeCell="I2" sqref="I2:I10"/>
    </sheetView>
  </sheetViews>
  <sheetFormatPr defaultColWidth="9.140625" defaultRowHeight="15" x14ac:dyDescent="0.25"/>
  <cols>
    <col min="1" max="1" width="10.140625" style="1" customWidth="1"/>
    <col min="2" max="2" width="19.5703125" style="2" customWidth="1"/>
    <col min="3" max="3" width="8.42578125" style="2" customWidth="1"/>
    <col min="4" max="4" width="18" style="2" customWidth="1"/>
    <col min="5" max="5" width="26.42578125" style="2" customWidth="1"/>
    <col min="6" max="6" width="14.42578125" style="2" customWidth="1"/>
    <col min="7" max="7" width="9.140625" style="2"/>
    <col min="8" max="8" width="25.5703125" style="2" customWidth="1"/>
    <col min="9" max="9" width="17.140625" style="2" customWidth="1"/>
    <col min="10" max="10" width="19" style="2" customWidth="1"/>
    <col min="11" max="11" width="14.5703125" style="3" customWidth="1"/>
    <col min="12" max="12" width="33.5703125" style="2" customWidth="1"/>
    <col min="13" max="13" width="10.85546875" style="2" customWidth="1"/>
    <col min="14" max="14" width="6.140625" style="2" customWidth="1"/>
    <col min="15" max="15" width="8.5703125" style="2" customWidth="1"/>
    <col min="16" max="16" width="12.42578125" style="2" customWidth="1"/>
    <col min="17" max="17" width="16.7109375" style="2" customWidth="1"/>
    <col min="18" max="19" width="8.85546875" style="2" customWidth="1"/>
    <col min="20" max="20" width="8.5703125" style="63" customWidth="1"/>
    <col min="21" max="22" width="9.42578125" style="2" customWidth="1"/>
    <col min="23" max="23" width="8.140625" style="5" customWidth="1"/>
    <col min="24" max="24" width="8.85546875" style="5" customWidth="1"/>
    <col min="25" max="25" width="8.5703125" style="5" customWidth="1"/>
    <col min="26" max="26" width="8.140625" style="5" customWidth="1"/>
    <col min="27" max="27" width="8.85546875" style="5" customWidth="1"/>
    <col min="28" max="28" width="7.140625" style="5" customWidth="1"/>
    <col min="29" max="29" width="9" style="6" customWidth="1"/>
    <col min="30" max="30" width="6.140625" style="7" customWidth="1"/>
    <col min="31" max="31" width="10" style="8" customWidth="1"/>
    <col min="32" max="32" width="10" style="6" customWidth="1"/>
    <col min="33" max="33" width="9.85546875" style="7" customWidth="1"/>
    <col min="34" max="34" width="11.5703125" style="2" customWidth="1"/>
    <col min="35" max="35" width="8.85546875" style="4" customWidth="1"/>
    <col min="36" max="36" width="15" style="2" customWidth="1"/>
    <col min="37" max="37" width="8.42578125" style="9" customWidth="1"/>
    <col min="38" max="38" width="9" style="4" customWidth="1"/>
    <col min="39" max="39" width="8.42578125" style="4" customWidth="1"/>
    <col min="40" max="40" width="7.85546875" style="9" customWidth="1"/>
    <col min="41" max="41" width="10.5703125" style="4" customWidth="1"/>
    <col min="42" max="42" width="8.140625" style="9" customWidth="1"/>
    <col min="43" max="44" width="9.140625" style="4" customWidth="1"/>
    <col min="45" max="45" width="11.5703125" style="9" customWidth="1"/>
    <col min="46" max="46" width="10.85546875" style="4" customWidth="1"/>
    <col min="47" max="47" width="7.85546875" style="4" customWidth="1"/>
    <col min="48" max="48" width="9.5703125" style="4" customWidth="1"/>
    <col min="49" max="49" width="7.85546875" style="4" customWidth="1"/>
    <col min="50" max="52" width="12.140625" style="63" customWidth="1"/>
    <col min="53" max="54" width="9.28515625" style="2" bestFit="1" customWidth="1"/>
    <col min="55" max="55" width="10.140625" style="4" customWidth="1"/>
    <col min="56" max="56" width="11.85546875" style="2" customWidth="1"/>
    <col min="57" max="57" width="13.7109375" style="4" customWidth="1"/>
    <col min="58" max="58" width="13.85546875" style="4" customWidth="1"/>
    <col min="59" max="59" width="11.85546875" style="4" customWidth="1"/>
    <col min="60" max="60" width="10.140625" style="2" bestFit="1" customWidth="1"/>
    <col min="61" max="16384" width="9.140625" style="2"/>
  </cols>
  <sheetData>
    <row r="1" spans="1:66" ht="67.5" customHeight="1" x14ac:dyDescent="0.25">
      <c r="A1" s="11" t="s">
        <v>3</v>
      </c>
      <c r="B1" s="11" t="s">
        <v>4</v>
      </c>
      <c r="C1" s="12" t="s">
        <v>5</v>
      </c>
      <c r="D1" s="13" t="s">
        <v>0</v>
      </c>
      <c r="E1" s="13" t="s">
        <v>2</v>
      </c>
      <c r="F1" s="14" t="s">
        <v>6</v>
      </c>
      <c r="G1" s="12" t="s">
        <v>7</v>
      </c>
      <c r="H1" s="15" t="s">
        <v>8</v>
      </c>
      <c r="I1" s="16" t="s">
        <v>9</v>
      </c>
      <c r="J1" s="15" t="s">
        <v>10</v>
      </c>
      <c r="K1" s="16" t="s">
        <v>11</v>
      </c>
      <c r="L1" s="15" t="s">
        <v>12</v>
      </c>
      <c r="M1" s="15" t="s">
        <v>13</v>
      </c>
      <c r="N1" s="12" t="s">
        <v>14</v>
      </c>
      <c r="O1" s="12" t="s">
        <v>15</v>
      </c>
      <c r="P1" s="12" t="s">
        <v>16</v>
      </c>
      <c r="Q1" s="12" t="s">
        <v>17</v>
      </c>
      <c r="R1" s="16" t="s">
        <v>18</v>
      </c>
      <c r="S1" s="107"/>
      <c r="T1" s="64" t="s">
        <v>19</v>
      </c>
      <c r="U1" s="17" t="s">
        <v>20</v>
      </c>
      <c r="V1" s="11" t="s">
        <v>21</v>
      </c>
      <c r="W1" s="18" t="s">
        <v>22</v>
      </c>
      <c r="X1" s="18" t="s">
        <v>23</v>
      </c>
      <c r="Y1" s="18" t="s">
        <v>24</v>
      </c>
      <c r="Z1" s="18" t="s">
        <v>25</v>
      </c>
      <c r="AA1" s="18" t="s">
        <v>26</v>
      </c>
      <c r="AB1" s="18" t="s">
        <v>27</v>
      </c>
      <c r="AC1" s="19" t="s">
        <v>28</v>
      </c>
      <c r="AD1" s="20" t="s">
        <v>29</v>
      </c>
      <c r="AE1" s="21" t="s">
        <v>30</v>
      </c>
      <c r="AF1" s="22" t="s">
        <v>31</v>
      </c>
      <c r="AG1" s="23" t="s">
        <v>32</v>
      </c>
      <c r="AH1" s="11" t="s">
        <v>33</v>
      </c>
      <c r="AI1" s="24" t="s">
        <v>34</v>
      </c>
      <c r="AJ1" s="11" t="s">
        <v>35</v>
      </c>
      <c r="AK1" s="25" t="s">
        <v>80</v>
      </c>
      <c r="AL1" s="26" t="s">
        <v>36</v>
      </c>
      <c r="AM1" s="24" t="s">
        <v>37</v>
      </c>
      <c r="AN1" s="25" t="s">
        <v>38</v>
      </c>
      <c r="AO1" s="24" t="s">
        <v>39</v>
      </c>
      <c r="AP1" s="25" t="s">
        <v>40</v>
      </c>
      <c r="AQ1" s="24" t="s">
        <v>41</v>
      </c>
      <c r="AR1" s="27" t="s">
        <v>42</v>
      </c>
      <c r="AS1" s="25" t="s">
        <v>43</v>
      </c>
      <c r="AT1" s="24" t="s">
        <v>44</v>
      </c>
      <c r="AU1" s="24" t="s">
        <v>45</v>
      </c>
      <c r="AV1" s="28" t="s">
        <v>46</v>
      </c>
      <c r="AW1" s="29" t="s">
        <v>47</v>
      </c>
      <c r="AX1" s="147" t="s">
        <v>82</v>
      </c>
      <c r="AY1" s="30" t="s">
        <v>90</v>
      </c>
      <c r="AZ1" s="101" t="s">
        <v>89</v>
      </c>
      <c r="BA1" s="31" t="s">
        <v>48</v>
      </c>
      <c r="BB1" s="29" t="s">
        <v>49</v>
      </c>
      <c r="BC1" s="32" t="s">
        <v>50</v>
      </c>
      <c r="BD1" s="11" t="s">
        <v>105</v>
      </c>
      <c r="BE1" s="24" t="s">
        <v>51</v>
      </c>
      <c r="BF1" s="24" t="s">
        <v>52</v>
      </c>
      <c r="BG1" s="24" t="s">
        <v>53</v>
      </c>
      <c r="BH1" s="33" t="s">
        <v>54</v>
      </c>
      <c r="BI1" s="34" t="s">
        <v>55</v>
      </c>
      <c r="BJ1" s="34"/>
      <c r="BK1" s="35"/>
      <c r="BL1" s="35"/>
      <c r="BM1" s="35"/>
    </row>
    <row r="2" spans="1:66" s="59" customFormat="1" ht="67.5" customHeight="1" x14ac:dyDescent="0.25">
      <c r="A2" s="42">
        <v>1</v>
      </c>
      <c r="B2" s="43"/>
      <c r="C2" s="43"/>
      <c r="D2" s="151" t="s">
        <v>79</v>
      </c>
      <c r="E2" s="43" t="s">
        <v>56</v>
      </c>
      <c r="F2" s="43" t="s">
        <v>1</v>
      </c>
      <c r="G2" s="61" t="s">
        <v>57</v>
      </c>
      <c r="H2" s="150" t="s">
        <v>106</v>
      </c>
      <c r="I2" s="150" t="s">
        <v>147</v>
      </c>
      <c r="J2" s="60" t="s">
        <v>107</v>
      </c>
      <c r="K2" s="44" t="s">
        <v>58</v>
      </c>
      <c r="L2" s="160" t="s">
        <v>129</v>
      </c>
      <c r="M2" s="60" t="s">
        <v>59</v>
      </c>
      <c r="N2" s="43"/>
      <c r="O2" s="45"/>
      <c r="P2" s="161" t="s">
        <v>132</v>
      </c>
      <c r="Q2" s="46"/>
      <c r="R2" s="43" t="s">
        <v>60</v>
      </c>
      <c r="S2" s="108"/>
      <c r="T2" s="65">
        <v>3.75</v>
      </c>
      <c r="U2" s="43" t="s">
        <v>61</v>
      </c>
      <c r="V2" s="43" t="s">
        <v>62</v>
      </c>
      <c r="W2" s="163">
        <v>56</v>
      </c>
      <c r="X2" s="163">
        <v>33</v>
      </c>
      <c r="Y2" s="163">
        <v>46</v>
      </c>
      <c r="Z2" s="47"/>
      <c r="AA2" s="47"/>
      <c r="AB2" s="47"/>
      <c r="AC2" s="48">
        <v>21</v>
      </c>
      <c r="AD2" s="49">
        <v>24</v>
      </c>
      <c r="AE2" s="50"/>
      <c r="AF2" s="48">
        <v>63</v>
      </c>
      <c r="AG2" s="51">
        <f t="shared" ref="AG2:AG16" si="0">IF(OR(W2="",X2="",Y2="",AD2=""),"",AF2*1000000*AD2/(W2*X2*Y2))</f>
        <v>17786.561264822136</v>
      </c>
      <c r="AH2" s="52">
        <v>3000</v>
      </c>
      <c r="AI2" s="53">
        <f>AH2/AG2</f>
        <v>0.16866666666666666</v>
      </c>
      <c r="AJ2" s="54" t="s">
        <v>63</v>
      </c>
      <c r="AK2" s="55">
        <f>11.3%+7.5%+15%</f>
        <v>0.33799999999999997</v>
      </c>
      <c r="AL2" s="53">
        <f t="shared" ref="AL2:AL16" si="1">IF(ISERROR(T2*AK2),"",T2*AK2)</f>
        <v>1.2674999999999998</v>
      </c>
      <c r="AM2" s="53">
        <f t="shared" ref="AM2:AM16" si="2">IF(ISERROR(T2+AI2+AL2),"",T2+AI2+AL2)</f>
        <v>5.1861666666666668</v>
      </c>
      <c r="AN2" s="56">
        <v>0.01</v>
      </c>
      <c r="AO2" s="53">
        <f t="shared" ref="AO2:AO10" si="3">IF(ISERROR(AX2*AN2),"",AX2*AN2)</f>
        <v>7.6499999999999999E-2</v>
      </c>
      <c r="AP2" s="56">
        <v>0.05</v>
      </c>
      <c r="AQ2" s="53">
        <f t="shared" ref="AQ2:AQ10" si="4">IF(ISERROR(AX2*AP2),"",AX2*AP2)</f>
        <v>0.38250000000000006</v>
      </c>
      <c r="AR2" s="57"/>
      <c r="AS2" s="56">
        <v>0</v>
      </c>
      <c r="AT2" s="53">
        <f t="shared" ref="AT2:AT10" si="5">IF(ISERROR(AX2*AS2),"",AX2*AS2)</f>
        <v>0</v>
      </c>
      <c r="AU2" s="53">
        <f t="shared" ref="AU2:AU16" si="6">IF(ISERROR(AO2+AQ2+AT2),"",AO2+AQ2+AT2)</f>
        <v>0.45900000000000007</v>
      </c>
      <c r="AV2" s="53">
        <f t="shared" ref="AV2:AV16" si="7">IF(ISERROR(AM2+AU2),"",AM2+AU2)</f>
        <v>5.6451666666666664</v>
      </c>
      <c r="AW2" s="66">
        <f t="shared" ref="AW2:AW10" si="8">IF(ISERROR((AX2-AV2)/AX2),"",(AX2-AV2)/AX2)</f>
        <v>0.2620697167755992</v>
      </c>
      <c r="AX2" s="62">
        <v>7.65</v>
      </c>
      <c r="AY2" s="99"/>
      <c r="AZ2" s="102">
        <v>7.65</v>
      </c>
      <c r="BA2" s="58">
        <v>16.75</v>
      </c>
      <c r="BB2" s="95">
        <f t="shared" ref="BB2:BB10" si="9">IF(ISERROR((BA2-AX2)/BA2),"",(BA2-AX2)/BA2)</f>
        <v>0.54328358208955219</v>
      </c>
      <c r="BC2" s="43"/>
      <c r="BD2" s="148">
        <v>1152</v>
      </c>
      <c r="BE2" s="53">
        <f t="shared" ref="BE2:BE7" si="10">IF(ISERROR(AV2*BD2),"",AV2*BD2)</f>
        <v>6503.232</v>
      </c>
      <c r="BF2" s="58">
        <f t="shared" ref="BF2:BF10" si="11">IF(ISERROR(AX2*BD2),"",AX2*BD2)</f>
        <v>8812.8000000000011</v>
      </c>
      <c r="BG2" s="58">
        <f t="shared" ref="BG2:BG16" si="12">IF(ISERROR(BA2*BD2),"",BA2*BD2)</f>
        <v>19296</v>
      </c>
      <c r="BH2" s="50"/>
      <c r="BI2" s="43"/>
      <c r="BN2" s="67"/>
    </row>
    <row r="3" spans="1:66" s="59" customFormat="1" ht="67.5" customHeight="1" x14ac:dyDescent="0.25">
      <c r="A3" s="42">
        <v>2</v>
      </c>
      <c r="B3" s="43"/>
      <c r="C3" s="43"/>
      <c r="D3" s="151" t="s">
        <v>79</v>
      </c>
      <c r="E3" s="43" t="s">
        <v>56</v>
      </c>
      <c r="F3" s="43" t="s">
        <v>1</v>
      </c>
      <c r="G3" s="61" t="s">
        <v>64</v>
      </c>
      <c r="H3" s="150" t="s">
        <v>106</v>
      </c>
      <c r="I3" s="150" t="s">
        <v>147</v>
      </c>
      <c r="J3" s="60" t="s">
        <v>107</v>
      </c>
      <c r="K3" s="44" t="s">
        <v>58</v>
      </c>
      <c r="L3" s="160" t="s">
        <v>129</v>
      </c>
      <c r="M3" s="60" t="s">
        <v>65</v>
      </c>
      <c r="N3" s="43"/>
      <c r="O3" s="45"/>
      <c r="P3" s="161" t="s">
        <v>133</v>
      </c>
      <c r="Q3" s="46"/>
      <c r="R3" s="43" t="s">
        <v>60</v>
      </c>
      <c r="S3" s="108"/>
      <c r="T3" s="65">
        <v>3.75</v>
      </c>
      <c r="U3" s="43" t="s">
        <v>61</v>
      </c>
      <c r="V3" s="43" t="s">
        <v>62</v>
      </c>
      <c r="W3" s="163">
        <v>56</v>
      </c>
      <c r="X3" s="163">
        <v>33</v>
      </c>
      <c r="Y3" s="163">
        <v>46</v>
      </c>
      <c r="Z3" s="47"/>
      <c r="AA3" s="47"/>
      <c r="AB3" s="47"/>
      <c r="AC3" s="48">
        <v>21</v>
      </c>
      <c r="AD3" s="49">
        <v>24</v>
      </c>
      <c r="AE3" s="50"/>
      <c r="AF3" s="48">
        <v>63</v>
      </c>
      <c r="AG3" s="51">
        <f t="shared" si="0"/>
        <v>17786.561264822136</v>
      </c>
      <c r="AH3" s="52">
        <v>3000</v>
      </c>
      <c r="AI3" s="53">
        <f t="shared" ref="AI3:AI16" si="13">AH3/AG3</f>
        <v>0.16866666666666666</v>
      </c>
      <c r="AJ3" s="54" t="s">
        <v>63</v>
      </c>
      <c r="AK3" s="55">
        <f t="shared" ref="AK3:AK4" si="14">11.3%+7.5%+15%</f>
        <v>0.33799999999999997</v>
      </c>
      <c r="AL3" s="53">
        <f t="shared" si="1"/>
        <v>1.2674999999999998</v>
      </c>
      <c r="AM3" s="53">
        <f t="shared" si="2"/>
        <v>5.1861666666666668</v>
      </c>
      <c r="AN3" s="56">
        <v>0.01</v>
      </c>
      <c r="AO3" s="53">
        <f t="shared" si="3"/>
        <v>7.6499999999999999E-2</v>
      </c>
      <c r="AP3" s="56">
        <v>0.05</v>
      </c>
      <c r="AQ3" s="53">
        <f t="shared" si="4"/>
        <v>0.38250000000000006</v>
      </c>
      <c r="AR3" s="57"/>
      <c r="AS3" s="56">
        <v>0</v>
      </c>
      <c r="AT3" s="53">
        <f t="shared" si="5"/>
        <v>0</v>
      </c>
      <c r="AU3" s="53">
        <f t="shared" si="6"/>
        <v>0.45900000000000007</v>
      </c>
      <c r="AV3" s="53">
        <f t="shared" si="7"/>
        <v>5.6451666666666664</v>
      </c>
      <c r="AW3" s="66">
        <f t="shared" si="8"/>
        <v>0.2620697167755992</v>
      </c>
      <c r="AX3" s="62">
        <v>7.65</v>
      </c>
      <c r="AY3" s="99"/>
      <c r="AZ3" s="102">
        <v>7.65</v>
      </c>
      <c r="BA3" s="58">
        <v>16.75</v>
      </c>
      <c r="BB3" s="95">
        <f t="shared" si="9"/>
        <v>0.54328358208955219</v>
      </c>
      <c r="BC3" s="43"/>
      <c r="BD3" s="148">
        <v>1272</v>
      </c>
      <c r="BE3" s="53">
        <f t="shared" si="10"/>
        <v>7180.652</v>
      </c>
      <c r="BF3" s="58">
        <f t="shared" si="11"/>
        <v>9730.8000000000011</v>
      </c>
      <c r="BG3" s="58">
        <f t="shared" si="12"/>
        <v>21306</v>
      </c>
      <c r="BH3" s="50"/>
      <c r="BI3" s="43"/>
    </row>
    <row r="4" spans="1:66" s="59" customFormat="1" ht="67.5" customHeight="1" x14ac:dyDescent="0.2">
      <c r="A4" s="42">
        <v>15</v>
      </c>
      <c r="B4" s="43"/>
      <c r="C4" s="43"/>
      <c r="D4" s="43" t="s">
        <v>66</v>
      </c>
      <c r="E4" s="43" t="s">
        <v>78</v>
      </c>
      <c r="F4" s="43" t="s">
        <v>1</v>
      </c>
      <c r="G4" s="61" t="s">
        <v>67</v>
      </c>
      <c r="H4" s="150" t="s">
        <v>106</v>
      </c>
      <c r="I4" s="150" t="s">
        <v>148</v>
      </c>
      <c r="J4" s="60" t="s">
        <v>108</v>
      </c>
      <c r="K4" s="44" t="s">
        <v>68</v>
      </c>
      <c r="L4" s="160" t="s">
        <v>129</v>
      </c>
      <c r="M4" s="60" t="s">
        <v>69</v>
      </c>
      <c r="N4" s="43"/>
      <c r="O4" s="45"/>
      <c r="P4" s="162" t="s">
        <v>134</v>
      </c>
      <c r="Q4" s="46"/>
      <c r="R4" s="43" t="s">
        <v>60</v>
      </c>
      <c r="S4" s="108"/>
      <c r="T4" s="65">
        <v>1.95</v>
      </c>
      <c r="U4" s="43" t="s">
        <v>61</v>
      </c>
      <c r="V4" s="43" t="s">
        <v>70</v>
      </c>
      <c r="W4" s="163">
        <v>41</v>
      </c>
      <c r="X4" s="163">
        <v>29.5</v>
      </c>
      <c r="Y4" s="163">
        <v>40.5</v>
      </c>
      <c r="Z4" s="47"/>
      <c r="AA4" s="47"/>
      <c r="AB4" s="47"/>
      <c r="AC4" s="48">
        <v>10</v>
      </c>
      <c r="AD4" s="49">
        <v>24</v>
      </c>
      <c r="AE4" s="50"/>
      <c r="AF4" s="48">
        <v>63</v>
      </c>
      <c r="AG4" s="51">
        <f t="shared" si="0"/>
        <v>30866.749345459557</v>
      </c>
      <c r="AH4" s="52">
        <v>3000</v>
      </c>
      <c r="AI4" s="53">
        <f t="shared" si="13"/>
        <v>9.7191964285714277E-2</v>
      </c>
      <c r="AJ4" s="54" t="s">
        <v>63</v>
      </c>
      <c r="AK4" s="55">
        <f t="shared" si="14"/>
        <v>0.33799999999999997</v>
      </c>
      <c r="AL4" s="53">
        <f t="shared" si="1"/>
        <v>0.65909999999999991</v>
      </c>
      <c r="AM4" s="53">
        <f t="shared" si="2"/>
        <v>2.7062919642857142</v>
      </c>
      <c r="AN4" s="56">
        <v>0.01</v>
      </c>
      <c r="AO4" s="53">
        <f t="shared" si="3"/>
        <v>3.95E-2</v>
      </c>
      <c r="AP4" s="56">
        <v>0.06</v>
      </c>
      <c r="AQ4" s="53">
        <f t="shared" si="4"/>
        <v>0.23699999999999999</v>
      </c>
      <c r="AR4" s="57"/>
      <c r="AS4" s="56">
        <v>0</v>
      </c>
      <c r="AT4" s="53">
        <f t="shared" si="5"/>
        <v>0</v>
      </c>
      <c r="AU4" s="53">
        <f t="shared" si="6"/>
        <v>0.27649999999999997</v>
      </c>
      <c r="AV4" s="53">
        <f t="shared" si="7"/>
        <v>2.9827919642857141</v>
      </c>
      <c r="AW4" s="66">
        <f t="shared" si="8"/>
        <v>0.24486279385171797</v>
      </c>
      <c r="AX4" s="62">
        <v>3.95</v>
      </c>
      <c r="AY4" s="99"/>
      <c r="AZ4" s="102">
        <v>3.95</v>
      </c>
      <c r="BA4" s="58">
        <v>9</v>
      </c>
      <c r="BB4" s="95">
        <f t="shared" si="9"/>
        <v>0.56111111111111112</v>
      </c>
      <c r="BC4" s="43"/>
      <c r="BD4" s="148">
        <v>1000</v>
      </c>
      <c r="BE4" s="53">
        <f t="shared" si="10"/>
        <v>2982.7919642857141</v>
      </c>
      <c r="BF4" s="58">
        <f t="shared" si="11"/>
        <v>3950</v>
      </c>
      <c r="BG4" s="58">
        <f t="shared" si="12"/>
        <v>9000</v>
      </c>
      <c r="BH4" s="50"/>
      <c r="BI4" s="43"/>
      <c r="BN4" s="67"/>
    </row>
    <row r="5" spans="1:66" s="59" customFormat="1" ht="67.5" customHeight="1" x14ac:dyDescent="0.2">
      <c r="A5" s="42">
        <v>16</v>
      </c>
      <c r="B5" s="43"/>
      <c r="C5" s="43"/>
      <c r="D5" s="43" t="s">
        <v>66</v>
      </c>
      <c r="E5" s="43" t="s">
        <v>78</v>
      </c>
      <c r="F5" s="43" t="s">
        <v>1</v>
      </c>
      <c r="G5" s="61" t="s">
        <v>71</v>
      </c>
      <c r="H5" s="150" t="s">
        <v>110</v>
      </c>
      <c r="I5" s="150" t="s">
        <v>149</v>
      </c>
      <c r="J5" s="60" t="s">
        <v>109</v>
      </c>
      <c r="K5" s="44" t="s">
        <v>72</v>
      </c>
      <c r="L5" s="160" t="s">
        <v>129</v>
      </c>
      <c r="M5" s="60" t="s">
        <v>73</v>
      </c>
      <c r="N5" s="43"/>
      <c r="O5" s="45"/>
      <c r="P5" s="162" t="s">
        <v>135</v>
      </c>
      <c r="Q5" s="46"/>
      <c r="R5" s="43" t="s">
        <v>60</v>
      </c>
      <c r="S5" s="108"/>
      <c r="T5" s="65">
        <v>1.35</v>
      </c>
      <c r="U5" s="43" t="s">
        <v>61</v>
      </c>
      <c r="V5" s="43" t="s">
        <v>70</v>
      </c>
      <c r="W5" s="163">
        <v>41</v>
      </c>
      <c r="X5" s="163">
        <v>29.5</v>
      </c>
      <c r="Y5" s="163">
        <v>40.5</v>
      </c>
      <c r="Z5" s="47"/>
      <c r="AA5" s="47"/>
      <c r="AB5" s="47"/>
      <c r="AC5" s="48">
        <v>15.5</v>
      </c>
      <c r="AD5" s="49">
        <v>24</v>
      </c>
      <c r="AE5" s="50"/>
      <c r="AF5" s="48">
        <v>63</v>
      </c>
      <c r="AG5" s="51">
        <f t="shared" si="0"/>
        <v>30866.749345459557</v>
      </c>
      <c r="AH5" s="52">
        <v>3000</v>
      </c>
      <c r="AI5" s="53">
        <f t="shared" si="13"/>
        <v>9.7191964285714277E-2</v>
      </c>
      <c r="AJ5" s="54" t="s">
        <v>81</v>
      </c>
      <c r="AK5" s="55">
        <f>3.3%+15%</f>
        <v>0.183</v>
      </c>
      <c r="AL5" s="53">
        <f t="shared" si="1"/>
        <v>0.24705000000000002</v>
      </c>
      <c r="AM5" s="53">
        <f t="shared" si="2"/>
        <v>1.6942419642857143</v>
      </c>
      <c r="AN5" s="56">
        <v>0.01</v>
      </c>
      <c r="AO5" s="53">
        <f t="shared" si="3"/>
        <v>2.5499999999999998E-2</v>
      </c>
      <c r="AP5" s="56">
        <v>0.06</v>
      </c>
      <c r="AQ5" s="53">
        <f t="shared" si="4"/>
        <v>0.153</v>
      </c>
      <c r="AR5" s="57"/>
      <c r="AS5" s="56">
        <v>0</v>
      </c>
      <c r="AT5" s="53">
        <f t="shared" si="5"/>
        <v>0</v>
      </c>
      <c r="AU5" s="53">
        <f t="shared" si="6"/>
        <v>0.17849999999999999</v>
      </c>
      <c r="AV5" s="53">
        <f t="shared" si="7"/>
        <v>1.8727419642857144</v>
      </c>
      <c r="AW5" s="66">
        <f t="shared" si="8"/>
        <v>0.26559138655462178</v>
      </c>
      <c r="AX5" s="62">
        <v>2.5499999999999998</v>
      </c>
      <c r="AY5" s="99"/>
      <c r="AZ5" s="102">
        <v>2.5499999999999998</v>
      </c>
      <c r="BA5" s="58">
        <v>6</v>
      </c>
      <c r="BB5" s="95">
        <f t="shared" si="9"/>
        <v>0.57500000000000007</v>
      </c>
      <c r="BC5" s="43"/>
      <c r="BD5" s="148">
        <v>2172</v>
      </c>
      <c r="BE5" s="53">
        <f t="shared" si="10"/>
        <v>4067.5955464285717</v>
      </c>
      <c r="BF5" s="58">
        <f t="shared" si="11"/>
        <v>5538.5999999999995</v>
      </c>
      <c r="BG5" s="58">
        <f t="shared" si="12"/>
        <v>13032</v>
      </c>
      <c r="BH5" s="50"/>
      <c r="BI5" s="43"/>
      <c r="BN5" s="67"/>
    </row>
    <row r="6" spans="1:66" s="59" customFormat="1" ht="67.5" customHeight="1" x14ac:dyDescent="0.25">
      <c r="A6" s="42">
        <v>17</v>
      </c>
      <c r="B6" s="43"/>
      <c r="C6" s="43"/>
      <c r="D6" s="151" t="s">
        <v>79</v>
      </c>
      <c r="E6" s="43" t="s">
        <v>56</v>
      </c>
      <c r="F6" s="43" t="s">
        <v>1</v>
      </c>
      <c r="G6" s="61" t="s">
        <v>71</v>
      </c>
      <c r="H6" s="150" t="s">
        <v>110</v>
      </c>
      <c r="I6" s="150" t="s">
        <v>149</v>
      </c>
      <c r="J6" s="60" t="s">
        <v>111</v>
      </c>
      <c r="K6" s="44" t="s">
        <v>72</v>
      </c>
      <c r="L6" s="160" t="s">
        <v>129</v>
      </c>
      <c r="M6" s="60" t="s">
        <v>73</v>
      </c>
      <c r="N6" s="43"/>
      <c r="O6" s="45"/>
      <c r="P6" s="161" t="s">
        <v>136</v>
      </c>
      <c r="Q6" s="46"/>
      <c r="R6" s="43" t="s">
        <v>60</v>
      </c>
      <c r="S6" s="108"/>
      <c r="T6" s="65">
        <v>1.22</v>
      </c>
      <c r="U6" s="43" t="s">
        <v>61</v>
      </c>
      <c r="V6" s="43" t="s">
        <v>70</v>
      </c>
      <c r="W6" s="163">
        <v>41</v>
      </c>
      <c r="X6" s="163">
        <v>29.5</v>
      </c>
      <c r="Y6" s="163">
        <v>40.5</v>
      </c>
      <c r="Z6" s="47"/>
      <c r="AA6" s="47"/>
      <c r="AB6" s="47"/>
      <c r="AC6" s="48">
        <v>10</v>
      </c>
      <c r="AD6" s="49">
        <v>24</v>
      </c>
      <c r="AE6" s="50"/>
      <c r="AF6" s="48">
        <v>63</v>
      </c>
      <c r="AG6" s="51">
        <f t="shared" si="0"/>
        <v>30866.749345459557</v>
      </c>
      <c r="AH6" s="52">
        <v>3000</v>
      </c>
      <c r="AI6" s="53">
        <f t="shared" si="13"/>
        <v>9.7191964285714277E-2</v>
      </c>
      <c r="AJ6" s="54" t="s">
        <v>81</v>
      </c>
      <c r="AK6" s="55">
        <f>3.3%+15%</f>
        <v>0.183</v>
      </c>
      <c r="AL6" s="53">
        <f t="shared" si="1"/>
        <v>0.22325999999999999</v>
      </c>
      <c r="AM6" s="53">
        <f t="shared" si="2"/>
        <v>1.5404519642857142</v>
      </c>
      <c r="AN6" s="56">
        <v>0.01</v>
      </c>
      <c r="AO6" s="53">
        <f t="shared" si="3"/>
        <v>2.5499999999999998E-2</v>
      </c>
      <c r="AP6" s="56">
        <v>0.05</v>
      </c>
      <c r="AQ6" s="53">
        <f t="shared" si="4"/>
        <v>0.1275</v>
      </c>
      <c r="AR6" s="57"/>
      <c r="AS6" s="56">
        <v>0</v>
      </c>
      <c r="AT6" s="53">
        <f t="shared" si="5"/>
        <v>0</v>
      </c>
      <c r="AU6" s="53">
        <f t="shared" si="6"/>
        <v>0.153</v>
      </c>
      <c r="AV6" s="53">
        <f t="shared" si="7"/>
        <v>1.6934519642857142</v>
      </c>
      <c r="AW6" s="66">
        <f t="shared" si="8"/>
        <v>0.33590119047619044</v>
      </c>
      <c r="AX6" s="62">
        <v>2.5499999999999998</v>
      </c>
      <c r="AY6" s="99"/>
      <c r="AZ6" s="102">
        <v>2.5499999999999998</v>
      </c>
      <c r="BA6" s="58">
        <v>5.5</v>
      </c>
      <c r="BB6" s="95">
        <f t="shared" si="9"/>
        <v>0.53636363636363638</v>
      </c>
      <c r="BC6" s="43"/>
      <c r="BD6" s="148">
        <v>2292</v>
      </c>
      <c r="BE6" s="53">
        <f t="shared" si="10"/>
        <v>3881.3919021428569</v>
      </c>
      <c r="BF6" s="58">
        <f t="shared" si="11"/>
        <v>5844.5999999999995</v>
      </c>
      <c r="BG6" s="58">
        <f t="shared" si="12"/>
        <v>12606</v>
      </c>
      <c r="BH6" s="50"/>
      <c r="BI6" s="43"/>
    </row>
    <row r="7" spans="1:66" s="59" customFormat="1" ht="67.5" customHeight="1" x14ac:dyDescent="0.25">
      <c r="A7" s="68">
        <v>18</v>
      </c>
      <c r="B7" s="69"/>
      <c r="C7" s="69"/>
      <c r="D7" s="151" t="s">
        <v>79</v>
      </c>
      <c r="E7" s="43" t="s">
        <v>56</v>
      </c>
      <c r="F7" s="69" t="s">
        <v>1</v>
      </c>
      <c r="G7" s="70" t="s">
        <v>74</v>
      </c>
      <c r="H7" s="150" t="s">
        <v>110</v>
      </c>
      <c r="I7" s="150" t="s">
        <v>149</v>
      </c>
      <c r="J7" s="72" t="s">
        <v>112</v>
      </c>
      <c r="K7" s="73" t="s">
        <v>75</v>
      </c>
      <c r="L7" s="160" t="s">
        <v>129</v>
      </c>
      <c r="M7" s="72" t="s">
        <v>76</v>
      </c>
      <c r="N7" s="69"/>
      <c r="O7" s="71"/>
      <c r="P7" s="161" t="s">
        <v>137</v>
      </c>
      <c r="Q7" s="74"/>
      <c r="R7" s="69" t="s">
        <v>60</v>
      </c>
      <c r="S7" s="111" t="s">
        <v>91</v>
      </c>
      <c r="T7" s="75">
        <v>1.35</v>
      </c>
      <c r="U7" s="69" t="s">
        <v>61</v>
      </c>
      <c r="V7" s="69" t="s">
        <v>70</v>
      </c>
      <c r="W7" s="163">
        <v>41</v>
      </c>
      <c r="X7" s="163">
        <v>29.5</v>
      </c>
      <c r="Y7" s="163">
        <v>40.5</v>
      </c>
      <c r="Z7" s="76"/>
      <c r="AA7" s="76"/>
      <c r="AB7" s="76"/>
      <c r="AC7" s="77">
        <v>15.5</v>
      </c>
      <c r="AD7" s="78">
        <v>24</v>
      </c>
      <c r="AE7" s="79"/>
      <c r="AF7" s="77">
        <v>63</v>
      </c>
      <c r="AG7" s="80">
        <f t="shared" si="0"/>
        <v>30866.749345459557</v>
      </c>
      <c r="AH7" s="81">
        <v>3000</v>
      </c>
      <c r="AI7" s="82">
        <f t="shared" si="13"/>
        <v>9.7191964285714277E-2</v>
      </c>
      <c r="AJ7" s="83" t="s">
        <v>81</v>
      </c>
      <c r="AK7" s="84">
        <f>3.3%+15%</f>
        <v>0.183</v>
      </c>
      <c r="AL7" s="82">
        <f t="shared" si="1"/>
        <v>0.24705000000000002</v>
      </c>
      <c r="AM7" s="82">
        <f t="shared" si="2"/>
        <v>1.6942419642857143</v>
      </c>
      <c r="AN7" s="85">
        <v>0.01</v>
      </c>
      <c r="AO7" s="82">
        <f t="shared" si="3"/>
        <v>2.5499999999999998E-2</v>
      </c>
      <c r="AP7" s="85">
        <v>0.05</v>
      </c>
      <c r="AQ7" s="82">
        <f t="shared" si="4"/>
        <v>0.1275</v>
      </c>
      <c r="AR7" s="86"/>
      <c r="AS7" s="85">
        <v>0</v>
      </c>
      <c r="AT7" s="82">
        <f t="shared" si="5"/>
        <v>0</v>
      </c>
      <c r="AU7" s="82">
        <f t="shared" si="6"/>
        <v>0.153</v>
      </c>
      <c r="AV7" s="82">
        <f t="shared" si="7"/>
        <v>1.8472419642857143</v>
      </c>
      <c r="AW7" s="87">
        <f t="shared" si="8"/>
        <v>0.27559138655462179</v>
      </c>
      <c r="AX7" s="88">
        <v>2.5499999999999998</v>
      </c>
      <c r="AY7" s="100"/>
      <c r="AZ7" s="103">
        <v>2.5499999999999998</v>
      </c>
      <c r="BA7" s="89">
        <v>6</v>
      </c>
      <c r="BB7" s="94">
        <f t="shared" si="9"/>
        <v>0.57500000000000007</v>
      </c>
      <c r="BC7" s="69"/>
      <c r="BD7" s="148">
        <v>2292</v>
      </c>
      <c r="BE7" s="82">
        <f t="shared" si="10"/>
        <v>4233.8785821428573</v>
      </c>
      <c r="BF7" s="89">
        <f t="shared" si="11"/>
        <v>5844.5999999999995</v>
      </c>
      <c r="BG7" s="89">
        <f t="shared" si="12"/>
        <v>13752</v>
      </c>
      <c r="BH7" s="79"/>
      <c r="BI7" s="69"/>
    </row>
    <row r="8" spans="1:66" ht="67.5" customHeight="1" x14ac:dyDescent="0.25">
      <c r="A8" s="90"/>
      <c r="B8" s="91"/>
      <c r="C8" s="91"/>
      <c r="D8" s="36" t="s">
        <v>83</v>
      </c>
      <c r="E8" s="43" t="s">
        <v>78</v>
      </c>
      <c r="F8" s="69" t="s">
        <v>1</v>
      </c>
      <c r="G8" s="36" t="s">
        <v>84</v>
      </c>
      <c r="H8" s="153" t="s">
        <v>113</v>
      </c>
      <c r="I8" s="166" t="s">
        <v>150</v>
      </c>
      <c r="J8" s="153" t="s">
        <v>85</v>
      </c>
      <c r="K8" s="152" t="s">
        <v>85</v>
      </c>
      <c r="L8" s="160" t="s">
        <v>129</v>
      </c>
      <c r="M8" s="156" t="s">
        <v>121</v>
      </c>
      <c r="N8" s="38"/>
      <c r="O8" s="38"/>
      <c r="P8" s="162" t="s">
        <v>138</v>
      </c>
      <c r="Q8" s="91"/>
      <c r="R8" s="43" t="s">
        <v>60</v>
      </c>
      <c r="S8" s="110">
        <v>6.02</v>
      </c>
      <c r="T8" s="109">
        <v>5.87</v>
      </c>
      <c r="U8" s="43" t="s">
        <v>61</v>
      </c>
      <c r="V8" s="36" t="s">
        <v>86</v>
      </c>
      <c r="W8" s="164">
        <v>56</v>
      </c>
      <c r="X8" s="164">
        <v>33</v>
      </c>
      <c r="Y8" s="164">
        <v>68</v>
      </c>
      <c r="Z8" s="39"/>
      <c r="AA8" s="39"/>
      <c r="AB8" s="39"/>
      <c r="AC8" s="40">
        <v>21</v>
      </c>
      <c r="AD8" s="41">
        <v>24</v>
      </c>
      <c r="AE8" s="50"/>
      <c r="AF8" s="48">
        <v>63</v>
      </c>
      <c r="AG8" s="51">
        <f t="shared" si="0"/>
        <v>12032.085561497326</v>
      </c>
      <c r="AH8" s="52">
        <v>3000</v>
      </c>
      <c r="AI8" s="53">
        <f t="shared" si="13"/>
        <v>0.24933333333333332</v>
      </c>
      <c r="AJ8" s="97" t="s">
        <v>63</v>
      </c>
      <c r="AK8" s="55">
        <f t="shared" ref="AK8" si="15">11.3%+7.5%+15%</f>
        <v>0.33799999999999997</v>
      </c>
      <c r="AL8" s="53">
        <f t="shared" si="1"/>
        <v>1.9840599999999999</v>
      </c>
      <c r="AM8" s="53">
        <f t="shared" si="2"/>
        <v>8.103393333333333</v>
      </c>
      <c r="AN8" s="56">
        <v>0.01</v>
      </c>
      <c r="AO8" s="53">
        <f t="shared" si="3"/>
        <v>0.11900000000000001</v>
      </c>
      <c r="AP8" s="56">
        <v>0.06</v>
      </c>
      <c r="AQ8" s="53">
        <f t="shared" si="4"/>
        <v>0.71399999999999997</v>
      </c>
      <c r="AR8" s="10"/>
      <c r="AS8" s="56">
        <v>0</v>
      </c>
      <c r="AT8" s="53">
        <f t="shared" si="5"/>
        <v>0</v>
      </c>
      <c r="AU8" s="53">
        <f t="shared" si="6"/>
        <v>0.83299999999999996</v>
      </c>
      <c r="AV8" s="53">
        <f t="shared" si="7"/>
        <v>8.9363933333333332</v>
      </c>
      <c r="AW8" s="66">
        <f t="shared" si="8"/>
        <v>0.24904257703081237</v>
      </c>
      <c r="AX8" s="149">
        <v>11.9</v>
      </c>
      <c r="AY8" s="105">
        <v>11.5</v>
      </c>
      <c r="AZ8" s="104">
        <v>12.5</v>
      </c>
      <c r="BA8" s="106">
        <v>24.99</v>
      </c>
      <c r="BB8" s="98">
        <f t="shared" si="9"/>
        <v>0.52380952380952372</v>
      </c>
      <c r="BC8" s="10"/>
      <c r="BD8" s="148">
        <v>1000</v>
      </c>
      <c r="BE8" s="82">
        <f t="shared" ref="BE8:BE16" si="16">IF(ISERROR(AV8*BD8),"",AV8*BD8)</f>
        <v>8936.3933333333334</v>
      </c>
      <c r="BF8" s="89">
        <f t="shared" si="11"/>
        <v>11900</v>
      </c>
      <c r="BG8" s="10">
        <f t="shared" si="12"/>
        <v>24990</v>
      </c>
      <c r="BH8" s="79"/>
      <c r="BI8" s="91"/>
      <c r="BJ8" s="91"/>
      <c r="BK8" s="59"/>
      <c r="BL8" s="59"/>
      <c r="BM8" s="37"/>
    </row>
    <row r="9" spans="1:66" ht="67.5" customHeight="1" x14ac:dyDescent="0.25">
      <c r="A9" s="112" t="s">
        <v>102</v>
      </c>
      <c r="B9" s="91"/>
      <c r="C9" s="91"/>
      <c r="D9" s="36" t="s">
        <v>83</v>
      </c>
      <c r="E9" s="43" t="s">
        <v>78</v>
      </c>
      <c r="F9" s="69" t="s">
        <v>1</v>
      </c>
      <c r="G9" s="36" t="s">
        <v>87</v>
      </c>
      <c r="H9" s="154" t="s">
        <v>114</v>
      </c>
      <c r="I9" s="154" t="s">
        <v>147</v>
      </c>
      <c r="J9" s="154" t="s">
        <v>115</v>
      </c>
      <c r="K9" s="152" t="s">
        <v>116</v>
      </c>
      <c r="L9" s="160" t="s">
        <v>129</v>
      </c>
      <c r="M9" s="157" t="s">
        <v>120</v>
      </c>
      <c r="N9" s="38"/>
      <c r="O9" s="38"/>
      <c r="P9" s="162" t="s">
        <v>139</v>
      </c>
      <c r="Q9" s="91"/>
      <c r="R9" s="43" t="s">
        <v>60</v>
      </c>
      <c r="S9" s="110"/>
      <c r="T9" s="109">
        <v>6.25</v>
      </c>
      <c r="U9" s="43" t="s">
        <v>61</v>
      </c>
      <c r="V9" s="36" t="s">
        <v>86</v>
      </c>
      <c r="W9" s="164">
        <v>56</v>
      </c>
      <c r="X9" s="164">
        <v>33</v>
      </c>
      <c r="Y9" s="164">
        <v>68</v>
      </c>
      <c r="Z9" s="39"/>
      <c r="AA9" s="39"/>
      <c r="AB9" s="39"/>
      <c r="AC9" s="40">
        <v>21</v>
      </c>
      <c r="AD9" s="41">
        <v>24</v>
      </c>
      <c r="AE9" s="50"/>
      <c r="AF9" s="48">
        <v>63</v>
      </c>
      <c r="AG9" s="51">
        <f t="shared" si="0"/>
        <v>12032.085561497326</v>
      </c>
      <c r="AH9" s="52">
        <v>3000</v>
      </c>
      <c r="AI9" s="53">
        <f t="shared" si="13"/>
        <v>0.24933333333333332</v>
      </c>
      <c r="AJ9" s="96" t="s">
        <v>88</v>
      </c>
      <c r="AK9" s="92">
        <f t="shared" ref="AK9:AK10" si="17">10.3%+7.5%+15%</f>
        <v>0.32799999999999996</v>
      </c>
      <c r="AL9" s="53">
        <f t="shared" si="1"/>
        <v>2.0499999999999998</v>
      </c>
      <c r="AM9" s="53">
        <f t="shared" si="2"/>
        <v>8.5493333333333332</v>
      </c>
      <c r="AN9" s="56">
        <v>0.01</v>
      </c>
      <c r="AO9" s="53">
        <f t="shared" si="3"/>
        <v>0.13500000000000001</v>
      </c>
      <c r="AP9" s="56">
        <v>0.06</v>
      </c>
      <c r="AQ9" s="53">
        <f t="shared" si="4"/>
        <v>0.80999999999999994</v>
      </c>
      <c r="AR9" s="10"/>
      <c r="AS9" s="56">
        <v>0</v>
      </c>
      <c r="AT9" s="53">
        <f t="shared" si="5"/>
        <v>0</v>
      </c>
      <c r="AU9" s="53">
        <f t="shared" si="6"/>
        <v>0.94499999999999995</v>
      </c>
      <c r="AV9" s="53">
        <f t="shared" si="7"/>
        <v>9.4943333333333335</v>
      </c>
      <c r="AW9" s="114">
        <f t="shared" si="8"/>
        <v>0.29671604938271606</v>
      </c>
      <c r="AX9" s="149">
        <v>13.5</v>
      </c>
      <c r="AY9" s="105">
        <v>13.95</v>
      </c>
      <c r="AZ9" s="104">
        <v>16.95</v>
      </c>
      <c r="BA9" s="106">
        <v>24.99</v>
      </c>
      <c r="BB9" s="98">
        <f t="shared" si="9"/>
        <v>0.45978391356542614</v>
      </c>
      <c r="BC9" s="10"/>
      <c r="BD9" s="148">
        <v>492</v>
      </c>
      <c r="BE9" s="82">
        <f t="shared" si="16"/>
        <v>4671.2120000000004</v>
      </c>
      <c r="BF9" s="89">
        <f t="shared" si="11"/>
        <v>6642</v>
      </c>
      <c r="BG9" s="10">
        <f t="shared" si="12"/>
        <v>12295.08</v>
      </c>
      <c r="BH9" s="79"/>
      <c r="BI9" s="91"/>
      <c r="BJ9" s="91"/>
      <c r="BK9" s="59"/>
      <c r="BL9" s="59"/>
      <c r="BM9" s="37"/>
    </row>
    <row r="10" spans="1:66" ht="67.5" customHeight="1" x14ac:dyDescent="0.25">
      <c r="A10" s="113" t="s">
        <v>103</v>
      </c>
      <c r="B10" s="91"/>
      <c r="C10" s="91"/>
      <c r="D10" s="151" t="s">
        <v>79</v>
      </c>
      <c r="E10" s="43" t="s">
        <v>56</v>
      </c>
      <c r="F10" s="69" t="s">
        <v>1</v>
      </c>
      <c r="G10" s="93" t="s">
        <v>128</v>
      </c>
      <c r="H10" s="155" t="s">
        <v>117</v>
      </c>
      <c r="I10" s="155" t="s">
        <v>147</v>
      </c>
      <c r="J10" s="155" t="s">
        <v>119</v>
      </c>
      <c r="K10" s="152" t="s">
        <v>118</v>
      </c>
      <c r="L10" s="160" t="s">
        <v>129</v>
      </c>
      <c r="M10" s="158" t="s">
        <v>69</v>
      </c>
      <c r="N10" s="38"/>
      <c r="O10" s="38"/>
      <c r="P10" s="161" t="s">
        <v>140</v>
      </c>
      <c r="Q10" s="91"/>
      <c r="R10" s="43" t="s">
        <v>60</v>
      </c>
      <c r="S10" s="110"/>
      <c r="T10" s="109">
        <v>6</v>
      </c>
      <c r="U10" s="43" t="s">
        <v>61</v>
      </c>
      <c r="V10" s="36" t="s">
        <v>86</v>
      </c>
      <c r="W10" s="164">
        <v>56</v>
      </c>
      <c r="X10" s="164">
        <v>33</v>
      </c>
      <c r="Y10" s="164">
        <v>74</v>
      </c>
      <c r="Z10" s="39"/>
      <c r="AA10" s="39"/>
      <c r="AB10" s="39"/>
      <c r="AC10" s="40">
        <v>21</v>
      </c>
      <c r="AD10" s="41">
        <v>24</v>
      </c>
      <c r="AE10" s="50"/>
      <c r="AF10" s="48">
        <v>63</v>
      </c>
      <c r="AG10" s="51">
        <f t="shared" si="0"/>
        <v>11056.511056511057</v>
      </c>
      <c r="AH10" s="52">
        <v>3000</v>
      </c>
      <c r="AI10" s="53">
        <f t="shared" si="13"/>
        <v>0.27133333333333332</v>
      </c>
      <c r="AJ10" s="96" t="s">
        <v>88</v>
      </c>
      <c r="AK10" s="92">
        <f t="shared" si="17"/>
        <v>0.32799999999999996</v>
      </c>
      <c r="AL10" s="53">
        <f t="shared" si="1"/>
        <v>1.9679999999999997</v>
      </c>
      <c r="AM10" s="53">
        <f t="shared" si="2"/>
        <v>8.2393333333333327</v>
      </c>
      <c r="AN10" s="56">
        <v>0.01</v>
      </c>
      <c r="AO10" s="53">
        <f t="shared" si="3"/>
        <v>0.1195</v>
      </c>
      <c r="AP10" s="56">
        <v>0.05</v>
      </c>
      <c r="AQ10" s="53">
        <f t="shared" si="4"/>
        <v>0.59750000000000003</v>
      </c>
      <c r="AR10" s="10"/>
      <c r="AS10" s="56">
        <v>0</v>
      </c>
      <c r="AT10" s="53">
        <f t="shared" si="5"/>
        <v>0</v>
      </c>
      <c r="AU10" s="53">
        <f t="shared" si="6"/>
        <v>0.71700000000000008</v>
      </c>
      <c r="AV10" s="53">
        <f t="shared" si="7"/>
        <v>8.9563333333333333</v>
      </c>
      <c r="AW10" s="114">
        <f t="shared" si="8"/>
        <v>0.25051603905160386</v>
      </c>
      <c r="AX10" s="149">
        <v>11.95</v>
      </c>
      <c r="AY10" s="105">
        <v>11.95</v>
      </c>
      <c r="AZ10" s="104">
        <v>13.95</v>
      </c>
      <c r="BA10" s="106">
        <v>24.99</v>
      </c>
      <c r="BB10" s="98">
        <f t="shared" si="9"/>
        <v>0.52180872348939578</v>
      </c>
      <c r="BC10" s="10"/>
      <c r="BD10" s="148">
        <v>1000</v>
      </c>
      <c r="BE10" s="82">
        <f t="shared" si="16"/>
        <v>8956.3333333333339</v>
      </c>
      <c r="BF10" s="89">
        <f t="shared" si="11"/>
        <v>11950</v>
      </c>
      <c r="BG10" s="10">
        <f t="shared" si="12"/>
        <v>24990</v>
      </c>
      <c r="BH10" s="79"/>
      <c r="BI10" s="91"/>
      <c r="BJ10" s="91"/>
      <c r="BK10" s="59"/>
      <c r="BL10" s="59"/>
      <c r="BM10" s="37"/>
    </row>
    <row r="11" spans="1:66" s="139" customFormat="1" ht="108" customHeight="1" x14ac:dyDescent="0.25">
      <c r="A11" s="115"/>
      <c r="B11" s="116"/>
      <c r="C11" s="116"/>
      <c r="D11" s="117" t="s">
        <v>66</v>
      </c>
      <c r="E11" s="43" t="s">
        <v>78</v>
      </c>
      <c r="F11" s="69" t="s">
        <v>77</v>
      </c>
      <c r="G11" s="119" t="s">
        <v>93</v>
      </c>
      <c r="H11" s="118" t="s">
        <v>92</v>
      </c>
      <c r="I11" s="118" t="s">
        <v>92</v>
      </c>
      <c r="J11" s="120" t="s">
        <v>94</v>
      </c>
      <c r="K11" s="120" t="s">
        <v>94</v>
      </c>
      <c r="L11" s="121" t="s">
        <v>130</v>
      </c>
      <c r="M11" s="159" t="s">
        <v>122</v>
      </c>
      <c r="N11" s="118"/>
      <c r="O11" s="118"/>
      <c r="P11" s="162" t="s">
        <v>142</v>
      </c>
      <c r="Q11" s="116"/>
      <c r="R11" s="122" t="s">
        <v>60</v>
      </c>
      <c r="S11" s="116"/>
      <c r="T11" s="123">
        <v>1.72</v>
      </c>
      <c r="U11" s="122" t="s">
        <v>61</v>
      </c>
      <c r="V11" s="124" t="s">
        <v>95</v>
      </c>
      <c r="W11" s="165">
        <v>55</v>
      </c>
      <c r="X11" s="165">
        <v>44</v>
      </c>
      <c r="Y11" s="165">
        <v>30</v>
      </c>
      <c r="Z11" s="125"/>
      <c r="AA11" s="125"/>
      <c r="AB11" s="125"/>
      <c r="AC11" s="126">
        <v>20</v>
      </c>
      <c r="AD11" s="127">
        <v>24</v>
      </c>
      <c r="AE11" s="128"/>
      <c r="AF11" s="129">
        <v>63</v>
      </c>
      <c r="AG11" s="130">
        <f t="shared" si="0"/>
        <v>20826.446280991735</v>
      </c>
      <c r="AH11" s="131">
        <v>3000</v>
      </c>
      <c r="AI11" s="132">
        <f t="shared" si="13"/>
        <v>0.14404761904761906</v>
      </c>
      <c r="AJ11" s="133" t="s">
        <v>104</v>
      </c>
      <c r="AK11" s="134">
        <f t="shared" ref="AK11:AK16" si="18">3.3%+15%</f>
        <v>0.183</v>
      </c>
      <c r="AL11" s="132">
        <f t="shared" si="1"/>
        <v>0.31475999999999998</v>
      </c>
      <c r="AM11" s="132">
        <f t="shared" si="2"/>
        <v>2.1788076190476189</v>
      </c>
      <c r="AN11" s="135">
        <v>0.01</v>
      </c>
      <c r="AO11" s="132">
        <f t="shared" ref="AO11:AO16" si="19">IF(ISERROR(AX11*AN11),"",AX11*AN11)</f>
        <v>3.5000000000000003E-2</v>
      </c>
      <c r="AP11" s="135">
        <v>0.06</v>
      </c>
      <c r="AQ11" s="132">
        <f t="shared" ref="AQ11:AQ16" si="20">IF(ISERROR(AX11*AP11),"",AX11*AP11)</f>
        <v>0.21</v>
      </c>
      <c r="AR11" s="136"/>
      <c r="AS11" s="135">
        <v>0</v>
      </c>
      <c r="AT11" s="132">
        <f t="shared" ref="AT11:AT16" si="21">IF(ISERROR(AX11*AS11),"",AX11*AS11)</f>
        <v>0</v>
      </c>
      <c r="AU11" s="132">
        <f t="shared" si="6"/>
        <v>0.245</v>
      </c>
      <c r="AV11" s="132">
        <f t="shared" si="7"/>
        <v>2.423807619047619</v>
      </c>
      <c r="AW11" s="137">
        <f t="shared" ref="AW11:AW16" si="22">IF(ISERROR((AX11-AV11)/AX11),"",(AX11-AV11)/AX11)</f>
        <v>0.30748353741496598</v>
      </c>
      <c r="AX11" s="123">
        <v>3.5</v>
      </c>
      <c r="AY11" s="116"/>
      <c r="AZ11" s="138"/>
      <c r="BA11" s="138">
        <v>8.99</v>
      </c>
      <c r="BB11" s="140">
        <f t="shared" ref="BB11:BB16" si="23">IF(ISERROR((BA11-AX11)/BA11),"",(BA11-AX11)/BA11)</f>
        <v>0.61067853170189101</v>
      </c>
      <c r="BC11" s="136"/>
      <c r="BD11" s="148">
        <v>1896</v>
      </c>
      <c r="BE11" s="82">
        <f t="shared" si="16"/>
        <v>4595.5392457142852</v>
      </c>
      <c r="BF11" s="141">
        <f t="shared" ref="BF11:BF16" si="24">IF(ISERROR(AX11*BD11),"",AX11*BD11)</f>
        <v>6636</v>
      </c>
      <c r="BG11" s="146">
        <f t="shared" si="12"/>
        <v>17045.04</v>
      </c>
      <c r="BH11" s="142"/>
      <c r="BI11" s="116"/>
      <c r="BJ11" s="116"/>
      <c r="BK11" s="143"/>
      <c r="BL11" s="143"/>
      <c r="BM11" s="122"/>
    </row>
    <row r="12" spans="1:66" s="139" customFormat="1" ht="108" customHeight="1" x14ac:dyDescent="0.25">
      <c r="A12" s="115"/>
      <c r="B12" s="116"/>
      <c r="C12" s="116"/>
      <c r="D12" s="117" t="s">
        <v>66</v>
      </c>
      <c r="E12" s="43" t="s">
        <v>78</v>
      </c>
      <c r="F12" s="69" t="s">
        <v>77</v>
      </c>
      <c r="G12" s="119" t="s">
        <v>93</v>
      </c>
      <c r="H12" s="118" t="s">
        <v>92</v>
      </c>
      <c r="I12" s="118" t="s">
        <v>92</v>
      </c>
      <c r="J12" s="120" t="s">
        <v>94</v>
      </c>
      <c r="K12" s="120" t="s">
        <v>94</v>
      </c>
      <c r="L12" s="121" t="s">
        <v>130</v>
      </c>
      <c r="M12" s="159" t="s">
        <v>123</v>
      </c>
      <c r="N12" s="118"/>
      <c r="O12" s="118"/>
      <c r="P12" s="162" t="s">
        <v>143</v>
      </c>
      <c r="Q12" s="116"/>
      <c r="R12" s="122" t="s">
        <v>60</v>
      </c>
      <c r="S12" s="116"/>
      <c r="T12" s="123">
        <v>1.72</v>
      </c>
      <c r="U12" s="122" t="s">
        <v>61</v>
      </c>
      <c r="V12" s="124" t="s">
        <v>95</v>
      </c>
      <c r="W12" s="165">
        <v>55</v>
      </c>
      <c r="X12" s="165">
        <v>44</v>
      </c>
      <c r="Y12" s="165">
        <v>30</v>
      </c>
      <c r="Z12" s="125"/>
      <c r="AA12" s="125"/>
      <c r="AB12" s="125"/>
      <c r="AC12" s="126">
        <v>20</v>
      </c>
      <c r="AD12" s="127">
        <v>24</v>
      </c>
      <c r="AE12" s="128"/>
      <c r="AF12" s="129">
        <v>63</v>
      </c>
      <c r="AG12" s="130">
        <f t="shared" si="0"/>
        <v>20826.446280991735</v>
      </c>
      <c r="AH12" s="131">
        <v>3000</v>
      </c>
      <c r="AI12" s="132">
        <f t="shared" si="13"/>
        <v>0.14404761904761906</v>
      </c>
      <c r="AJ12" s="133" t="s">
        <v>104</v>
      </c>
      <c r="AK12" s="134">
        <f t="shared" si="18"/>
        <v>0.183</v>
      </c>
      <c r="AL12" s="132">
        <f t="shared" si="1"/>
        <v>0.31475999999999998</v>
      </c>
      <c r="AM12" s="132">
        <f t="shared" si="2"/>
        <v>2.1788076190476189</v>
      </c>
      <c r="AN12" s="135">
        <v>0.01</v>
      </c>
      <c r="AO12" s="132">
        <f t="shared" si="19"/>
        <v>3.5000000000000003E-2</v>
      </c>
      <c r="AP12" s="135">
        <v>0.06</v>
      </c>
      <c r="AQ12" s="132">
        <f t="shared" si="20"/>
        <v>0.21</v>
      </c>
      <c r="AR12" s="136"/>
      <c r="AS12" s="135">
        <v>0</v>
      </c>
      <c r="AT12" s="132">
        <f t="shared" si="21"/>
        <v>0</v>
      </c>
      <c r="AU12" s="132">
        <f t="shared" si="6"/>
        <v>0.245</v>
      </c>
      <c r="AV12" s="132">
        <f t="shared" si="7"/>
        <v>2.423807619047619</v>
      </c>
      <c r="AW12" s="137">
        <f t="shared" si="22"/>
        <v>0.30748353741496598</v>
      </c>
      <c r="AX12" s="123">
        <v>3.5</v>
      </c>
      <c r="AY12" s="116"/>
      <c r="AZ12" s="138"/>
      <c r="BA12" s="138">
        <v>8.99</v>
      </c>
      <c r="BB12" s="140">
        <f t="shared" si="23"/>
        <v>0.61067853170189101</v>
      </c>
      <c r="BC12" s="136"/>
      <c r="BD12" s="148">
        <v>1896</v>
      </c>
      <c r="BE12" s="82">
        <f t="shared" si="16"/>
        <v>4595.5392457142852</v>
      </c>
      <c r="BF12" s="141">
        <f t="shared" si="24"/>
        <v>6636</v>
      </c>
      <c r="BG12" s="146">
        <f t="shared" si="12"/>
        <v>17045.04</v>
      </c>
      <c r="BH12" s="142"/>
      <c r="BI12" s="116"/>
      <c r="BJ12" s="116"/>
      <c r="BK12" s="143"/>
      <c r="BL12" s="143"/>
      <c r="BM12" s="122"/>
    </row>
    <row r="13" spans="1:66" s="139" customFormat="1" ht="108" customHeight="1" x14ac:dyDescent="0.25">
      <c r="A13" s="115"/>
      <c r="B13" s="116"/>
      <c r="C13" s="116"/>
      <c r="D13" s="117" t="s">
        <v>66</v>
      </c>
      <c r="E13" s="43" t="s">
        <v>78</v>
      </c>
      <c r="F13" s="69" t="s">
        <v>77</v>
      </c>
      <c r="G13" s="119" t="s">
        <v>93</v>
      </c>
      <c r="H13" s="118" t="s">
        <v>92</v>
      </c>
      <c r="I13" s="118" t="s">
        <v>92</v>
      </c>
      <c r="J13" s="120" t="s">
        <v>94</v>
      </c>
      <c r="K13" s="120" t="s">
        <v>94</v>
      </c>
      <c r="L13" s="121" t="s">
        <v>130</v>
      </c>
      <c r="M13" s="159" t="s">
        <v>124</v>
      </c>
      <c r="N13" s="118"/>
      <c r="O13" s="118"/>
      <c r="P13" s="162" t="s">
        <v>144</v>
      </c>
      <c r="Q13" s="116"/>
      <c r="R13" s="122" t="s">
        <v>60</v>
      </c>
      <c r="S13" s="116"/>
      <c r="T13" s="123">
        <v>1.72</v>
      </c>
      <c r="U13" s="122" t="s">
        <v>61</v>
      </c>
      <c r="V13" s="124" t="s">
        <v>95</v>
      </c>
      <c r="W13" s="165">
        <v>55</v>
      </c>
      <c r="X13" s="165">
        <v>44</v>
      </c>
      <c r="Y13" s="165">
        <v>30</v>
      </c>
      <c r="Z13" s="125"/>
      <c r="AA13" s="125"/>
      <c r="AB13" s="125"/>
      <c r="AC13" s="126">
        <v>20</v>
      </c>
      <c r="AD13" s="127">
        <v>24</v>
      </c>
      <c r="AE13" s="128"/>
      <c r="AF13" s="129">
        <v>63</v>
      </c>
      <c r="AG13" s="130">
        <f t="shared" si="0"/>
        <v>20826.446280991735</v>
      </c>
      <c r="AH13" s="131">
        <v>3000</v>
      </c>
      <c r="AI13" s="132">
        <f t="shared" si="13"/>
        <v>0.14404761904761906</v>
      </c>
      <c r="AJ13" s="133" t="s">
        <v>104</v>
      </c>
      <c r="AK13" s="134">
        <f t="shared" si="18"/>
        <v>0.183</v>
      </c>
      <c r="AL13" s="132">
        <f t="shared" si="1"/>
        <v>0.31475999999999998</v>
      </c>
      <c r="AM13" s="132">
        <f t="shared" si="2"/>
        <v>2.1788076190476189</v>
      </c>
      <c r="AN13" s="135">
        <v>0.01</v>
      </c>
      <c r="AO13" s="132">
        <f t="shared" si="19"/>
        <v>3.5000000000000003E-2</v>
      </c>
      <c r="AP13" s="135">
        <v>0.06</v>
      </c>
      <c r="AQ13" s="132">
        <f t="shared" si="20"/>
        <v>0.21</v>
      </c>
      <c r="AR13" s="136"/>
      <c r="AS13" s="135">
        <v>0</v>
      </c>
      <c r="AT13" s="132">
        <f t="shared" si="21"/>
        <v>0</v>
      </c>
      <c r="AU13" s="132">
        <f t="shared" si="6"/>
        <v>0.245</v>
      </c>
      <c r="AV13" s="132">
        <f t="shared" si="7"/>
        <v>2.423807619047619</v>
      </c>
      <c r="AW13" s="137">
        <f t="shared" si="22"/>
        <v>0.30748353741496598</v>
      </c>
      <c r="AX13" s="123">
        <v>3.5</v>
      </c>
      <c r="AY13" s="116"/>
      <c r="AZ13" s="138"/>
      <c r="BA13" s="138">
        <v>8.99</v>
      </c>
      <c r="BB13" s="140">
        <f t="shared" si="23"/>
        <v>0.61067853170189101</v>
      </c>
      <c r="BC13" s="136"/>
      <c r="BD13" s="148">
        <v>1896</v>
      </c>
      <c r="BE13" s="82">
        <f t="shared" si="16"/>
        <v>4595.5392457142852</v>
      </c>
      <c r="BF13" s="141">
        <f t="shared" si="24"/>
        <v>6636</v>
      </c>
      <c r="BG13" s="146">
        <f t="shared" si="12"/>
        <v>17045.04</v>
      </c>
      <c r="BH13" s="142"/>
      <c r="BI13" s="116"/>
      <c r="BJ13" s="116"/>
      <c r="BK13" s="143"/>
      <c r="BL13" s="143"/>
      <c r="BM13" s="122"/>
    </row>
    <row r="14" spans="1:66" s="139" customFormat="1" ht="90" x14ac:dyDescent="0.25">
      <c r="A14" s="115"/>
      <c r="B14" s="116"/>
      <c r="C14" s="116"/>
      <c r="D14" s="151" t="s">
        <v>79</v>
      </c>
      <c r="E14" s="43" t="s">
        <v>56</v>
      </c>
      <c r="F14" s="69" t="s">
        <v>77</v>
      </c>
      <c r="G14" s="119" t="s">
        <v>98</v>
      </c>
      <c r="H14" s="118" t="s">
        <v>97</v>
      </c>
      <c r="I14" s="118" t="s">
        <v>97</v>
      </c>
      <c r="J14" s="120" t="s">
        <v>99</v>
      </c>
      <c r="K14" s="120" t="s">
        <v>94</v>
      </c>
      <c r="L14" s="118" t="s">
        <v>131</v>
      </c>
      <c r="M14" s="159" t="s">
        <v>125</v>
      </c>
      <c r="N14" s="118"/>
      <c r="O14" s="118"/>
      <c r="P14" s="161" t="s">
        <v>141</v>
      </c>
      <c r="Q14" s="116"/>
      <c r="R14" s="122" t="s">
        <v>60</v>
      </c>
      <c r="S14" s="116"/>
      <c r="T14" s="123">
        <v>0.89</v>
      </c>
      <c r="U14" s="122" t="s">
        <v>61</v>
      </c>
      <c r="V14" s="144" t="s">
        <v>96</v>
      </c>
      <c r="W14" s="165">
        <v>41</v>
      </c>
      <c r="X14" s="165">
        <v>30</v>
      </c>
      <c r="Y14" s="165">
        <v>44</v>
      </c>
      <c r="Z14" s="125"/>
      <c r="AA14" s="125"/>
      <c r="AB14" s="125"/>
      <c r="AC14" s="126">
        <v>20</v>
      </c>
      <c r="AD14" s="127">
        <v>24</v>
      </c>
      <c r="AE14" s="128"/>
      <c r="AF14" s="129">
        <v>63</v>
      </c>
      <c r="AG14" s="130">
        <f t="shared" si="0"/>
        <v>27937.91574279379</v>
      </c>
      <c r="AH14" s="131">
        <v>3000</v>
      </c>
      <c r="AI14" s="132">
        <f t="shared" si="13"/>
        <v>0.10738095238095238</v>
      </c>
      <c r="AJ14" s="133" t="s">
        <v>104</v>
      </c>
      <c r="AK14" s="134">
        <f t="shared" si="18"/>
        <v>0.183</v>
      </c>
      <c r="AL14" s="132">
        <f t="shared" si="1"/>
        <v>0.16286999999999999</v>
      </c>
      <c r="AM14" s="132">
        <f t="shared" si="2"/>
        <v>1.1602509523809523</v>
      </c>
      <c r="AN14" s="135">
        <v>0.01</v>
      </c>
      <c r="AO14" s="132">
        <f t="shared" si="19"/>
        <v>1.95E-2</v>
      </c>
      <c r="AP14" s="135">
        <v>0.05</v>
      </c>
      <c r="AQ14" s="132">
        <f t="shared" si="20"/>
        <v>9.7500000000000003E-2</v>
      </c>
      <c r="AR14" s="136"/>
      <c r="AS14" s="135">
        <v>0</v>
      </c>
      <c r="AT14" s="132">
        <f t="shared" si="21"/>
        <v>0</v>
      </c>
      <c r="AU14" s="132">
        <f t="shared" si="6"/>
        <v>0.11700000000000001</v>
      </c>
      <c r="AV14" s="132">
        <f t="shared" si="7"/>
        <v>1.2772509523809523</v>
      </c>
      <c r="AW14" s="137">
        <f t="shared" si="22"/>
        <v>0.34499951159951164</v>
      </c>
      <c r="AX14" s="123">
        <v>1.95</v>
      </c>
      <c r="AY14" s="138"/>
      <c r="AZ14" s="138"/>
      <c r="BA14" s="138">
        <v>5.99</v>
      </c>
      <c r="BB14" s="140">
        <f t="shared" si="23"/>
        <v>0.67445742904841399</v>
      </c>
      <c r="BC14" s="136"/>
      <c r="BD14" s="148">
        <v>1896</v>
      </c>
      <c r="BE14" s="82">
        <f t="shared" si="16"/>
        <v>2421.6678057142858</v>
      </c>
      <c r="BF14" s="141">
        <f t="shared" si="24"/>
        <v>3697.2</v>
      </c>
      <c r="BG14" s="146">
        <f t="shared" si="12"/>
        <v>11357.04</v>
      </c>
      <c r="BH14" s="142"/>
      <c r="BI14" s="116"/>
      <c r="BJ14" s="116"/>
      <c r="BK14" s="143"/>
      <c r="BL14" s="143"/>
      <c r="BM14" s="124"/>
    </row>
    <row r="15" spans="1:66" s="139" customFormat="1" ht="90" x14ac:dyDescent="0.25">
      <c r="A15" s="115"/>
      <c r="B15" s="116"/>
      <c r="C15" s="116"/>
      <c r="D15" s="151" t="s">
        <v>79</v>
      </c>
      <c r="E15" s="43" t="s">
        <v>56</v>
      </c>
      <c r="F15" s="69" t="s">
        <v>77</v>
      </c>
      <c r="G15" s="119" t="s">
        <v>100</v>
      </c>
      <c r="H15" s="118" t="s">
        <v>92</v>
      </c>
      <c r="I15" s="118" t="s">
        <v>92</v>
      </c>
      <c r="J15" s="120" t="s">
        <v>101</v>
      </c>
      <c r="K15" s="120" t="s">
        <v>94</v>
      </c>
      <c r="L15" s="118" t="s">
        <v>131</v>
      </c>
      <c r="M15" s="159" t="s">
        <v>127</v>
      </c>
      <c r="N15" s="118"/>
      <c r="O15" s="118"/>
      <c r="P15" s="161" t="s">
        <v>145</v>
      </c>
      <c r="Q15" s="116"/>
      <c r="R15" s="122" t="s">
        <v>60</v>
      </c>
      <c r="S15" s="116"/>
      <c r="T15" s="123">
        <v>0.93</v>
      </c>
      <c r="U15" s="122" t="s">
        <v>61</v>
      </c>
      <c r="V15" s="144" t="s">
        <v>96</v>
      </c>
      <c r="W15" s="165">
        <v>41</v>
      </c>
      <c r="X15" s="165">
        <v>30</v>
      </c>
      <c r="Y15" s="165">
        <v>44</v>
      </c>
      <c r="Z15" s="145"/>
      <c r="AA15" s="125"/>
      <c r="AB15" s="125"/>
      <c r="AC15" s="126">
        <v>20</v>
      </c>
      <c r="AD15" s="127">
        <v>24</v>
      </c>
      <c r="AE15" s="128"/>
      <c r="AF15" s="129">
        <v>63</v>
      </c>
      <c r="AG15" s="130">
        <f t="shared" si="0"/>
        <v>27937.91574279379</v>
      </c>
      <c r="AH15" s="131">
        <v>3000</v>
      </c>
      <c r="AI15" s="132">
        <f t="shared" si="13"/>
        <v>0.10738095238095238</v>
      </c>
      <c r="AJ15" s="133" t="s">
        <v>104</v>
      </c>
      <c r="AK15" s="134">
        <f t="shared" si="18"/>
        <v>0.183</v>
      </c>
      <c r="AL15" s="132">
        <f t="shared" si="1"/>
        <v>0.17019000000000001</v>
      </c>
      <c r="AM15" s="132">
        <f t="shared" si="2"/>
        <v>1.2075709523809526</v>
      </c>
      <c r="AN15" s="135">
        <v>0.01</v>
      </c>
      <c r="AO15" s="132">
        <f t="shared" si="19"/>
        <v>1.95E-2</v>
      </c>
      <c r="AP15" s="135">
        <v>0.05</v>
      </c>
      <c r="AQ15" s="132">
        <f t="shared" si="20"/>
        <v>9.7500000000000003E-2</v>
      </c>
      <c r="AR15" s="136"/>
      <c r="AS15" s="135">
        <v>0</v>
      </c>
      <c r="AT15" s="132">
        <f t="shared" si="21"/>
        <v>0</v>
      </c>
      <c r="AU15" s="132">
        <f t="shared" si="6"/>
        <v>0.11700000000000001</v>
      </c>
      <c r="AV15" s="132">
        <f t="shared" si="7"/>
        <v>1.3245709523809526</v>
      </c>
      <c r="AW15" s="137">
        <f t="shared" si="22"/>
        <v>0.32073284493284482</v>
      </c>
      <c r="AX15" s="123">
        <v>1.95</v>
      </c>
      <c r="AY15" s="138"/>
      <c r="AZ15" s="138"/>
      <c r="BA15" s="138">
        <v>5.99</v>
      </c>
      <c r="BB15" s="140">
        <f t="shared" si="23"/>
        <v>0.67445742904841399</v>
      </c>
      <c r="BC15" s="136"/>
      <c r="BD15" s="148">
        <v>1896</v>
      </c>
      <c r="BE15" s="82">
        <f t="shared" si="16"/>
        <v>2511.3865257142861</v>
      </c>
      <c r="BF15" s="141">
        <f t="shared" si="24"/>
        <v>3697.2</v>
      </c>
      <c r="BG15" s="146">
        <f t="shared" si="12"/>
        <v>11357.04</v>
      </c>
      <c r="BH15" s="142"/>
      <c r="BI15" s="116"/>
      <c r="BJ15" s="116"/>
      <c r="BK15" s="143"/>
      <c r="BL15" s="143"/>
      <c r="BM15" s="124"/>
    </row>
    <row r="16" spans="1:66" s="139" customFormat="1" ht="90" x14ac:dyDescent="0.25">
      <c r="A16" s="115"/>
      <c r="B16" s="116"/>
      <c r="C16" s="116"/>
      <c r="D16" s="151" t="s">
        <v>79</v>
      </c>
      <c r="E16" s="43" t="s">
        <v>56</v>
      </c>
      <c r="F16" s="43" t="s">
        <v>77</v>
      </c>
      <c r="G16" s="119" t="s">
        <v>100</v>
      </c>
      <c r="H16" s="118" t="s">
        <v>92</v>
      </c>
      <c r="I16" s="118" t="s">
        <v>92</v>
      </c>
      <c r="J16" s="120" t="s">
        <v>101</v>
      </c>
      <c r="K16" s="120" t="s">
        <v>94</v>
      </c>
      <c r="L16" s="118" t="s">
        <v>131</v>
      </c>
      <c r="M16" s="159" t="s">
        <v>126</v>
      </c>
      <c r="N16" s="118"/>
      <c r="O16" s="118"/>
      <c r="P16" s="161" t="s">
        <v>146</v>
      </c>
      <c r="Q16" s="116"/>
      <c r="R16" s="122" t="s">
        <v>60</v>
      </c>
      <c r="S16" s="116"/>
      <c r="T16" s="123">
        <v>0.93</v>
      </c>
      <c r="U16" s="122" t="s">
        <v>61</v>
      </c>
      <c r="V16" s="144" t="s">
        <v>96</v>
      </c>
      <c r="W16" s="165">
        <v>41</v>
      </c>
      <c r="X16" s="165">
        <v>30</v>
      </c>
      <c r="Y16" s="165">
        <v>44</v>
      </c>
      <c r="Z16" s="145"/>
      <c r="AA16" s="125"/>
      <c r="AB16" s="125"/>
      <c r="AC16" s="126">
        <v>20</v>
      </c>
      <c r="AD16" s="127">
        <v>24</v>
      </c>
      <c r="AE16" s="128"/>
      <c r="AF16" s="129">
        <v>63</v>
      </c>
      <c r="AG16" s="130">
        <f t="shared" si="0"/>
        <v>27937.91574279379</v>
      </c>
      <c r="AH16" s="131">
        <v>3000</v>
      </c>
      <c r="AI16" s="132">
        <f t="shared" si="13"/>
        <v>0.10738095238095238</v>
      </c>
      <c r="AJ16" s="133" t="s">
        <v>104</v>
      </c>
      <c r="AK16" s="134">
        <f t="shared" si="18"/>
        <v>0.183</v>
      </c>
      <c r="AL16" s="132">
        <f t="shared" si="1"/>
        <v>0.17019000000000001</v>
      </c>
      <c r="AM16" s="132">
        <f t="shared" si="2"/>
        <v>1.2075709523809526</v>
      </c>
      <c r="AN16" s="135">
        <v>0.01</v>
      </c>
      <c r="AO16" s="132">
        <f t="shared" si="19"/>
        <v>1.95E-2</v>
      </c>
      <c r="AP16" s="135">
        <v>0.05</v>
      </c>
      <c r="AQ16" s="132">
        <f t="shared" si="20"/>
        <v>9.7500000000000003E-2</v>
      </c>
      <c r="AR16" s="136"/>
      <c r="AS16" s="135">
        <v>0</v>
      </c>
      <c r="AT16" s="132">
        <f t="shared" si="21"/>
        <v>0</v>
      </c>
      <c r="AU16" s="132">
        <f t="shared" si="6"/>
        <v>0.11700000000000001</v>
      </c>
      <c r="AV16" s="132">
        <f t="shared" si="7"/>
        <v>1.3245709523809526</v>
      </c>
      <c r="AW16" s="137">
        <f t="shared" si="22"/>
        <v>0.32073284493284482</v>
      </c>
      <c r="AX16" s="123">
        <v>1.95</v>
      </c>
      <c r="AY16" s="138"/>
      <c r="AZ16" s="138"/>
      <c r="BA16" s="138">
        <v>5.99</v>
      </c>
      <c r="BB16" s="140">
        <f t="shared" si="23"/>
        <v>0.67445742904841399</v>
      </c>
      <c r="BC16" s="136"/>
      <c r="BD16" s="148">
        <v>1896</v>
      </c>
      <c r="BE16" s="82">
        <f t="shared" si="16"/>
        <v>2511.3865257142861</v>
      </c>
      <c r="BF16" s="141">
        <f t="shared" si="24"/>
        <v>3697.2</v>
      </c>
      <c r="BG16" s="146">
        <f t="shared" si="12"/>
        <v>11357.04</v>
      </c>
      <c r="BH16" s="142"/>
      <c r="BI16" s="116"/>
      <c r="BJ16" s="116"/>
      <c r="BK16" s="143"/>
      <c r="BL16" s="143"/>
      <c r="BM16" s="124"/>
    </row>
  </sheetData>
  <protectedRanges>
    <protectedRange sqref="Z8:AC8" name="Range1_2"/>
    <protectedRange sqref="Z9:AC9" name="Range1_2_3"/>
    <protectedRange sqref="G10" name="Range1_1_2"/>
    <protectedRange sqref="Z10:AC10" name="Range1_2_4"/>
    <protectedRange sqref="W10:Y10" name="Range1_2_1_3"/>
    <protectedRange sqref="D11:D13" name="Range1_1_5"/>
    <protectedRange sqref="G11:H16" name="Range1_7"/>
    <protectedRange sqref="I11:K16" name="Range1_8"/>
    <protectedRange sqref="L11:L13" name="Range1_9_1"/>
    <protectedRange sqref="L14:L16" name="Range1_1_6_1"/>
    <protectedRange sqref="U11:U16" name="Range1_1_9"/>
    <protectedRange sqref="AC13:AC16 W11:AC12 W13:AB13" name="Range1_13"/>
    <protectedRange sqref="AA15:AB16 Z14:AB14" name="Range1_2_4_1"/>
    <protectedRange sqref="V14:V16" name="Range1_12"/>
    <protectedRange sqref="V11:V13" name="Range1_1_10"/>
  </protectedRanges>
  <phoneticPr fontId="26" type="noConversion"/>
  <dataValidations count="2">
    <dataValidation type="list" allowBlank="1" showInputMessage="1" showErrorMessage="1" sqref="D11:D13 U11:U16" xr:uid="{0593AC85-DB94-4F77-847B-94240C771AE7}">
      <formula1>#REF!</formula1>
    </dataValidation>
    <dataValidation type="list" allowBlank="1" showInputMessage="1" showErrorMessage="1" sqref="D10 D2:D7 D14:D16 BK2:BL16 E2:F16 U2:U10 BM2:BM7" xr:uid="{0E32476F-784F-40AB-8BB1-A1C637E8EA21}">
      <formula1>#REF!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Zhu</dc:creator>
  <dc:description/>
  <cp:lastModifiedBy>张莉</cp:lastModifiedBy>
  <cp:revision>0</cp:revision>
  <dcterms:created xsi:type="dcterms:W3CDTF">2025-03-10T18:28:45Z</dcterms:created>
  <dcterms:modified xsi:type="dcterms:W3CDTF">2026-05-13T02:54:13Z</dcterms:modified>
  <dc:language>en-US</dc:language>
</cp:coreProperties>
</file>