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39A9EE0-C162-4C16-98D3-79C74883D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" i="5" l="1"/>
  <c r="AZ2" i="5"/>
  <c r="AW2" i="5"/>
  <c r="BD2" i="5" s="1"/>
  <c r="BE2" i="5" s="1"/>
  <c r="AL2" i="5"/>
  <c r="AM2" i="5" s="1"/>
  <c r="BC2" i="5"/>
  <c r="AR2" i="5"/>
  <c r="BJ2" i="5"/>
  <c r="BF2" i="5" l="1"/>
  <c r="BO2" i="5"/>
  <c r="AF2" i="5"/>
  <c r="AH2" i="5" s="1"/>
  <c r="BQ2" i="5" l="1"/>
  <c r="AP2" i="5"/>
  <c r="AJ2" i="5" l="1"/>
  <c r="BH2" i="5" l="1"/>
  <c r="BK2" i="5" s="1"/>
  <c r="AN2" i="5"/>
  <c r="BP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<sst xmlns="http://schemas.openxmlformats.org/spreadsheetml/2006/main" count="90" uniqueCount="90">
  <si>
    <t>Brand</t>
  </si>
  <si>
    <t>Package Type</t>
  </si>
  <si>
    <t>Licensor</t>
  </si>
  <si>
    <t>JLA Home</t>
  </si>
  <si>
    <t>China</t>
  </si>
  <si>
    <t>Normal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</si>
  <si>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</si>
  <si>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</si>
  <si>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</si>
  <si>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</si>
  <si>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</si>
  <si>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</si>
  <si>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</si>
  <si>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</si>
  <si>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</si>
  <si>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</si>
  <si>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</si>
  <si>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</si>
  <si>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</si>
  <si>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</si>
  <si>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</si>
  <si>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</si>
  <si>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</si>
  <si>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</si>
  <si>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</si>
  <si>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</si>
  <si>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</si>
  <si>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</si>
  <si>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</si>
  <si>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</si>
  <si>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</si>
  <si>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</si>
  <si>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</si>
  <si>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</si>
  <si>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</si>
  <si>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</si>
  <si>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</si>
  <si>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</si>
  <si>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</si>
  <si>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</si>
  <si>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</si>
  <si>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</si>
  <si>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</si>
  <si>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</si>
  <si>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</si>
  <si>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</si>
  <si>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</si>
  <si>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</si>
  <si>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</si>
  <si>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</si>
  <si>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</si>
  <si>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</si>
  <si>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</si>
  <si>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</si>
  <si>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</si>
  <si>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</si>
  <si>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</si>
  <si>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</si>
  <si>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</si>
  <si>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</si>
  <si>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</si>
  <si>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</si>
  <si>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</si>
  <si>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</si>
  <si>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</si>
  <si>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</si>
  <si>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</si>
  <si>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</si>
  <si>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</si>
  <si>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</si>
  <si>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</si>
  <si>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</si>
  <si>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</si>
  <si>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</si>
  <si>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</si>
  <si>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</si>
  <si>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</si>
  <si>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</si>
  <si>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</si>
  <si>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Resin + Hand Painted </t>
  </si>
  <si>
    <t>Resin</t>
  </si>
  <si>
    <t xml:space="preserve">Nutcracker </t>
  </si>
  <si>
    <t>Resin Lotion Pump(w/plastic gold  pump)</t>
  </si>
  <si>
    <t>Lotion Pump(w/plastic gold  pump)</t>
  </si>
  <si>
    <t>2 pcs /inner box ,8 pcs /master carton</t>
  </si>
  <si>
    <t>Inland Transition Fee</t>
  </si>
  <si>
    <t>8424.89.9000</t>
  </si>
  <si>
    <t>Multi</t>
  </si>
  <si>
    <t>LC71-2291</t>
    <phoneticPr fontId="14" type="noConversion"/>
  </si>
  <si>
    <t>1 Resin Lotion Pump 3.7x3x10.3"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</si>
</sst>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\$#,##0.00;\-\$#,##0.00"/>
    <numFmt numFmtId="183" formatCode="0.0_);[Red]\(0.0\)"/>
    <numFmt numFmtId="184" formatCode="[$$-409]#,##0.000000"/>
    <numFmt numFmtId="185" formatCode="0.0"/>
    <numFmt numFmtId="186" formatCode="0.000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4" fontId="4" fillId="0" borderId="0"/>
    <xf numFmtId="176" fontId="9" fillId="0" borderId="0" applyFont="0" applyFill="0" applyBorder="0" applyAlignment="0" applyProtection="0"/>
    <xf numFmtId="184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0" fontId="4" fillId="0" borderId="0"/>
    <xf numFmtId="184" fontId="4" fillId="0" borderId="0" applyProtection="0"/>
    <xf numFmtId="184" fontId="12" fillId="0" borderId="0">
      <alignment vertical="center"/>
    </xf>
    <xf numFmtId="184" fontId="4" fillId="0" borderId="0"/>
    <xf numFmtId="0" fontId="4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8" fillId="0" borderId="0"/>
    <xf numFmtId="179" fontId="4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3" fontId="0" fillId="2" borderId="1" xfId="0" applyNumberFormat="1" applyFill="1" applyBorder="1"/>
    <xf numFmtId="185" fontId="0" fillId="0" borderId="0" xfId="0" applyNumberFormat="1" applyAlignment="1">
      <alignment wrapText="1"/>
    </xf>
    <xf numFmtId="186" fontId="0" fillId="2" borderId="1" xfId="0" applyNumberFormat="1" applyFill="1" applyBorder="1"/>
    <xf numFmtId="186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83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178" fontId="2" fillId="6" borderId="1" xfId="0" applyNumberFormat="1" applyFont="1" applyFill="1" applyBorder="1" applyAlignment="1">
      <alignment horizontal="center" vertical="center"/>
    </xf>
    <xf numFmtId="0" fontId="3" fillId="0" borderId="1" xfId="21" applyFont="1" applyBorder="1" applyAlignment="1">
      <alignment horizontal="center" vertical="center" wrapText="1"/>
    </xf>
    <xf numFmtId="181" fontId="11" fillId="0" borderId="1" xfId="22" applyNumberFormat="1" applyFont="1" applyFill="1" applyBorder="1" applyAlignment="1">
      <alignment horizontal="center" vertical="center" wrapText="1"/>
    </xf>
    <xf numFmtId="26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4" applyFont="1" applyFill="1" applyBorder="1" applyAlignment="1">
      <alignment horizontal="center" wrapText="1"/>
    </xf>
    <xf numFmtId="178" fontId="2" fillId="4" borderId="3" xfId="0" applyNumberFormat="1" applyFont="1" applyFill="1" applyBorder="1" applyAlignment="1">
      <alignment horizontal="center" wrapText="1"/>
    </xf>
    <xf numFmtId="178" fontId="2" fillId="7" borderId="3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8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86" fontId="7" fillId="0" borderId="2" xfId="1" applyNumberFormat="1" applyFont="1" applyBorder="1" applyAlignment="1">
      <alignment wrapText="1"/>
    </xf>
    <xf numFmtId="2" fontId="5" fillId="0" borderId="2" xfId="1" applyNumberFormat="1" applyFont="1" applyBorder="1" applyAlignment="1">
      <alignment wrapText="1"/>
    </xf>
    <xf numFmtId="1" fontId="7" fillId="0" borderId="2" xfId="1" applyNumberFormat="1" applyFont="1" applyBorder="1" applyAlignment="1">
      <alignment wrapText="1"/>
    </xf>
    <xf numFmtId="178" fontId="7" fillId="0" borderId="2" xfId="1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78" fontId="7" fillId="6" borderId="2" xfId="1" applyNumberFormat="1" applyFont="1" applyFill="1" applyBorder="1" applyAlignment="1">
      <alignment wrapText="1"/>
    </xf>
    <xf numFmtId="178" fontId="5" fillId="0" borderId="2" xfId="1" applyNumberFormat="1" applyFont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0" fontId="7" fillId="3" borderId="2" xfId="1" applyNumberFormat="1" applyFont="1" applyFill="1" applyBorder="1" applyAlignment="1">
      <alignment wrapText="1"/>
    </xf>
    <xf numFmtId="178" fontId="5" fillId="8" borderId="2" xfId="1" applyNumberFormat="1" applyFont="1" applyFill="1" applyBorder="1" applyAlignment="1">
      <alignment wrapText="1"/>
    </xf>
    <xf numFmtId="178" fontId="2" fillId="3" borderId="2" xfId="0" applyNumberFormat="1" applyFont="1" applyFill="1" applyBorder="1" applyAlignment="1">
      <alignment horizontal="center" wrapText="1"/>
    </xf>
    <xf numFmtId="178" fontId="5" fillId="3" borderId="3" xfId="1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82" fontId="0" fillId="0" borderId="1" xfId="0" applyNumberFormat="1" applyBorder="1"/>
    <xf numFmtId="0" fontId="4" fillId="9" borderId="1" xfId="0" applyFont="1" applyFill="1" applyBorder="1"/>
  </cellXfs>
  <cellStyles count="27">
    <cellStyle name="_ET_STYLE_NoName_00_ 2 3" xfId="26" xr:uid="{8342369A-0253-47FE-9C3A-0C22CECB4DFF}"/>
    <cellStyle name="_quotation-Mercury  3.22.2011 (for BBB)_JLA BBB quotation sheet -9.13 3 2" xfId="18" xr:uid="{56BB25FF-18BC-4AFF-A813-3D1186B7653F}"/>
    <cellStyle name="Comma 2" xfId="24" xr:uid="{06265E0A-1CB7-4F74-9B6B-AFE4C61853A4}"/>
    <cellStyle name="Comma 5" xfId="6" xr:uid="{214E895C-E08B-4D4A-929F-E529946AC668}"/>
    <cellStyle name="Currency 15" xfId="8" xr:uid="{16B78581-3E22-4CE0-8590-B15F75E54F83}"/>
    <cellStyle name="Currency 2" xfId="13" xr:uid="{5E22CC8B-CC78-4AA7-BCC2-2D076CD486DA}"/>
    <cellStyle name="Normal 2" xfId="4" xr:uid="{7DCAA5FD-EA4B-42A1-8489-4FAC79BED569}"/>
    <cellStyle name="Normal 2 18 2" xfId="1" xr:uid="{1BA08453-9F65-454B-A4A0-7177E70831F2}"/>
    <cellStyle name="Normal 2 18 2 2" xfId="17" xr:uid="{A47A1BAD-50ED-4C0C-AF1D-F204F470C7DC}"/>
    <cellStyle name="Normal 2 31" xfId="10" xr:uid="{E403593E-D865-4459-AA23-AC3CAEE657EA}"/>
    <cellStyle name="Normal 2 33" xfId="16" xr:uid="{8DFDADF8-0EB2-44B0-8527-59ACDCDD85CF}"/>
    <cellStyle name="Normal 3" xfId="19" xr:uid="{D333A633-3DFA-4E01-9640-BEA8132040FB}"/>
    <cellStyle name="Normal 65" xfId="9" xr:uid="{9EF702BA-06A2-4659-AA0A-96E26EE22697}"/>
    <cellStyle name="Normal 67" xfId="11" xr:uid="{23DDB83B-EB20-4025-A0A7-986C517E1DFF}"/>
    <cellStyle name="Normal 68" xfId="15" xr:uid="{8EB77403-DBE2-4756-965C-E6C8E75FC2B2}"/>
    <cellStyle name="Normal 9 6" xfId="25" xr:uid="{693B15F6-ED02-4CB9-B1FA-0F316E0D742D}"/>
    <cellStyle name="Percent 2" xfId="5" xr:uid="{03D1C999-4950-4181-BE4E-A215D8708A70}"/>
    <cellStyle name="Percent 2 4" xfId="23" xr:uid="{91F47A7E-AD62-4001-BB21-0E5CA09CEE51}"/>
    <cellStyle name="Percent 3" xfId="14" xr:uid="{39590A21-6CEF-4DF0-9A18-066119512E19}"/>
    <cellStyle name="Percent 5" xfId="22" xr:uid="{FF147298-9688-4D18-8CB1-AD5910AEA9F6}"/>
    <cellStyle name="Style 1" xfId="3" xr:uid="{F4609D05-B161-47A5-8040-F8D4BA086F06}"/>
    <cellStyle name="Style 1 2" xfId="7" xr:uid="{A389DC34-ED63-4514-A03F-66257C74D5C4}"/>
    <cellStyle name="常规" xfId="0" builtinId="0"/>
    <cellStyle name="样式 1 2" xfId="2" xr:uid="{DC9B73B6-A1E9-48DB-83A0-64D6E1D16DDF}"/>
    <cellStyle name="样式 1 2 2" xfId="20" xr:uid="{8A642E51-AE1A-44A8-8A10-13FFF72EFE6A}"/>
    <cellStyle name="样式 1 2 2 2" xfId="21" xr:uid="{1D78B833-232D-41BF-AC24-A93C5EEC4015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485DAA33-CC62-474B-ABFD-9797653968F3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6" dT="2025-05-14T19:03:05.15" personId="{485DAA33-CC62-474B-ABFD-9797653968F3}" id="{A7C90E87-70AC-4903-B86E-74BCD4655E13}">
    <text>Needs to be 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2"/>
  <sheetViews>
    <sheetView tabSelected="1" zoomScale="99" zoomScaleNormal="99" workbookViewId="0">
      <selection activeCell="I8" sqref="I8"/>
    </sheetView>
  </sheetViews>
  <sheetFormatPr defaultColWidth="9.140625" defaultRowHeight="15" x14ac:dyDescent="0.25"/>
  <cols>
    <col min="1" max="1" width="10.140625" style="3" customWidth="1"/>
    <col min="2" max="2" width="21.42578125" style="2" customWidth="1"/>
    <col min="3" max="3" width="8.42578125" style="2" hidden="1" customWidth="1"/>
    <col min="4" max="4" width="15.42578125" style="2" customWidth="1"/>
    <col min="5" max="5" width="9.140625" style="2" customWidth="1"/>
    <col min="6" max="6" width="11.28515625" style="2" customWidth="1"/>
    <col min="7" max="7" width="16.5703125" style="2" customWidth="1"/>
    <col min="8" max="8" width="14.85546875" style="2" customWidth="1"/>
    <col min="9" max="9" width="18.28515625" style="2" customWidth="1"/>
    <col min="10" max="10" width="24.5703125" style="2" customWidth="1"/>
    <col min="11" max="11" width="12.85546875" style="26" customWidth="1"/>
    <col min="12" max="12" width="16.7109375" style="2" customWidth="1"/>
    <col min="13" max="13" width="14.7109375" style="2" customWidth="1"/>
    <col min="14" max="15" width="6.140625" style="2" customWidth="1"/>
    <col min="16" max="16" width="8.5703125" style="2" customWidth="1"/>
    <col min="17" max="17" width="14.140625" style="2" customWidth="1"/>
    <col min="18" max="18" width="16.5703125" style="2" customWidth="1"/>
    <col min="19" max="19" width="8.85546875" style="2" customWidth="1"/>
    <col min="20" max="21" width="8.5703125" style="4" customWidth="1"/>
    <col min="22" max="23" width="9.42578125" style="2" customWidth="1"/>
    <col min="24" max="24" width="8.140625" style="23" customWidth="1"/>
    <col min="25" max="25" width="8.7109375" style="23" customWidth="1"/>
    <col min="26" max="26" width="8.5703125" style="23" customWidth="1"/>
    <col min="27" max="27" width="8.140625" style="23" customWidth="1"/>
    <col min="28" max="28" width="8.7109375" style="23" customWidth="1"/>
    <col min="29" max="29" width="7.140625" style="23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2" customWidth="1"/>
    <col min="36" max="36" width="8.85546875" style="4" customWidth="1"/>
    <col min="37" max="37" width="15.140625" style="2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2" customWidth="1"/>
    <col min="63" max="63" width="9.140625" style="2"/>
    <col min="64" max="64" width="10.140625" style="4" customWidth="1"/>
    <col min="65" max="65" width="9.140625" style="2"/>
    <col min="66" max="66" width="9.140625" style="5"/>
    <col min="67" max="67" width="9.140625" style="2"/>
    <col min="68" max="68" width="11.85546875" style="4" customWidth="1"/>
    <col min="69" max="69" width="11.42578125" style="4" customWidth="1"/>
    <col min="70" max="16384" width="9.140625" style="2"/>
  </cols>
  <sheetData>
    <row r="1" spans="1:73" ht="68.099999999999994" customHeight="1" x14ac:dyDescent="0.25">
      <c r="A1" s="37" t="s">
        <v>9</v>
      </c>
      <c r="B1" s="37" t="s">
        <v>10</v>
      </c>
      <c r="C1" s="38" t="s">
        <v>11</v>
      </c>
      <c r="D1" s="39" t="s">
        <v>0</v>
      </c>
      <c r="E1" s="39" t="s">
        <v>2</v>
      </c>
      <c r="F1" s="40" t="s">
        <v>12</v>
      </c>
      <c r="G1" s="38" t="s">
        <v>13</v>
      </c>
      <c r="H1" s="41" t="s">
        <v>14</v>
      </c>
      <c r="I1" s="42" t="s">
        <v>15</v>
      </c>
      <c r="J1" s="41" t="s">
        <v>16</v>
      </c>
      <c r="K1" s="42" t="s">
        <v>75</v>
      </c>
      <c r="L1" s="41" t="s">
        <v>17</v>
      </c>
      <c r="M1" s="41" t="s">
        <v>18</v>
      </c>
      <c r="N1" s="38" t="s">
        <v>78</v>
      </c>
      <c r="O1" s="38" t="s">
        <v>19</v>
      </c>
      <c r="P1" s="38" t="s">
        <v>77</v>
      </c>
      <c r="Q1" s="38" t="s">
        <v>20</v>
      </c>
      <c r="R1" s="38" t="s">
        <v>21</v>
      </c>
      <c r="S1" s="42" t="s">
        <v>22</v>
      </c>
      <c r="T1" s="43" t="s">
        <v>63</v>
      </c>
      <c r="U1" s="44" t="s">
        <v>64</v>
      </c>
      <c r="V1" s="45" t="s">
        <v>1</v>
      </c>
      <c r="W1" s="37" t="s">
        <v>41</v>
      </c>
      <c r="X1" s="46" t="s">
        <v>47</v>
      </c>
      <c r="Y1" s="46" t="s">
        <v>48</v>
      </c>
      <c r="Z1" s="46" t="s">
        <v>49</v>
      </c>
      <c r="AA1" s="46" t="s">
        <v>23</v>
      </c>
      <c r="AB1" s="46" t="s">
        <v>24</v>
      </c>
      <c r="AC1" s="46" t="s">
        <v>25</v>
      </c>
      <c r="AD1" s="47" t="s">
        <v>26</v>
      </c>
      <c r="AE1" s="48" t="s">
        <v>27</v>
      </c>
      <c r="AF1" s="49" t="s">
        <v>28</v>
      </c>
      <c r="AG1" s="50" t="s">
        <v>42</v>
      </c>
      <c r="AH1" s="51" t="s">
        <v>29</v>
      </c>
      <c r="AI1" s="37" t="s">
        <v>30</v>
      </c>
      <c r="AJ1" s="52" t="s">
        <v>31</v>
      </c>
      <c r="AK1" s="37" t="s">
        <v>32</v>
      </c>
      <c r="AL1" s="53" t="s">
        <v>33</v>
      </c>
      <c r="AM1" s="54" t="s">
        <v>34</v>
      </c>
      <c r="AN1" s="52" t="s">
        <v>35</v>
      </c>
      <c r="AO1" s="53" t="s">
        <v>66</v>
      </c>
      <c r="AP1" s="52" t="s">
        <v>67</v>
      </c>
      <c r="AQ1" s="53" t="s">
        <v>68</v>
      </c>
      <c r="AR1" s="52" t="s">
        <v>69</v>
      </c>
      <c r="AS1" s="53" t="s">
        <v>70</v>
      </c>
      <c r="AT1" s="52" t="s">
        <v>71</v>
      </c>
      <c r="AU1" s="55" t="s">
        <v>50</v>
      </c>
      <c r="AV1" s="53" t="s">
        <v>51</v>
      </c>
      <c r="AW1" s="52" t="s">
        <v>52</v>
      </c>
      <c r="AX1" s="55" t="s">
        <v>53</v>
      </c>
      <c r="AY1" s="53" t="s">
        <v>54</v>
      </c>
      <c r="AZ1" s="52" t="s">
        <v>55</v>
      </c>
      <c r="BA1" s="55" t="s">
        <v>72</v>
      </c>
      <c r="BB1" s="53" t="s">
        <v>73</v>
      </c>
      <c r="BC1" s="52" t="s">
        <v>74</v>
      </c>
      <c r="BD1" s="52" t="s">
        <v>36</v>
      </c>
      <c r="BE1" s="56" t="s">
        <v>56</v>
      </c>
      <c r="BF1" s="57" t="s">
        <v>62</v>
      </c>
      <c r="BG1" s="58" t="s">
        <v>57</v>
      </c>
      <c r="BH1" s="57" t="s">
        <v>58</v>
      </c>
      <c r="BI1" s="59" t="s">
        <v>37</v>
      </c>
      <c r="BJ1" s="57" t="s">
        <v>38</v>
      </c>
      <c r="BK1" s="57" t="s">
        <v>65</v>
      </c>
      <c r="BL1" s="60" t="s">
        <v>76</v>
      </c>
      <c r="BM1" s="37" t="s">
        <v>59</v>
      </c>
      <c r="BN1" s="47" t="s">
        <v>61</v>
      </c>
      <c r="BO1" s="52" t="s">
        <v>60</v>
      </c>
      <c r="BP1" s="52" t="s">
        <v>39</v>
      </c>
      <c r="BQ1" s="52" t="s">
        <v>40</v>
      </c>
      <c r="BR1" s="61" t="s">
        <v>46</v>
      </c>
      <c r="BS1" s="19" t="s">
        <v>43</v>
      </c>
      <c r="BT1" s="19" t="s">
        <v>44</v>
      </c>
      <c r="BU1" s="19" t="s">
        <v>45</v>
      </c>
    </row>
    <row r="2" spans="1:73" customFormat="1" ht="80.099999999999994" customHeight="1" x14ac:dyDescent="0.25">
      <c r="A2" s="10">
        <v>2</v>
      </c>
      <c r="B2" s="1"/>
      <c r="C2" s="1"/>
      <c r="D2" s="1" t="s">
        <v>3</v>
      </c>
      <c r="E2" s="1"/>
      <c r="F2" s="1" t="s">
        <v>6</v>
      </c>
      <c r="G2" s="20" t="s">
        <v>81</v>
      </c>
      <c r="H2" s="28" t="s">
        <v>82</v>
      </c>
      <c r="I2" s="28" t="s">
        <v>83</v>
      </c>
      <c r="J2" s="20" t="s">
        <v>79</v>
      </c>
      <c r="K2" s="27" t="s">
        <v>80</v>
      </c>
      <c r="L2" s="20" t="s">
        <v>89</v>
      </c>
      <c r="M2" s="20" t="s">
        <v>87</v>
      </c>
      <c r="N2" s="20"/>
      <c r="O2" s="1"/>
      <c r="P2" s="9"/>
      <c r="Q2" s="63" t="s">
        <v>88</v>
      </c>
      <c r="R2" s="21"/>
      <c r="S2" s="29" t="s">
        <v>8</v>
      </c>
      <c r="T2" s="62"/>
      <c r="U2" s="36">
        <v>2.4500000000000002</v>
      </c>
      <c r="V2" s="29" t="s">
        <v>5</v>
      </c>
      <c r="W2" s="28" t="s">
        <v>84</v>
      </c>
      <c r="X2" s="30">
        <v>37</v>
      </c>
      <c r="Y2" s="30">
        <v>25</v>
      </c>
      <c r="Z2" s="30">
        <v>29</v>
      </c>
      <c r="AA2" s="30">
        <v>17.5</v>
      </c>
      <c r="AB2" s="30">
        <v>17.5</v>
      </c>
      <c r="AC2" s="30">
        <v>10.5</v>
      </c>
      <c r="AD2" s="31">
        <v>0.86</v>
      </c>
      <c r="AE2" s="32">
        <v>8</v>
      </c>
      <c r="AF2" s="24">
        <f t="shared" ref="AF2" si="0">IF(AA2="","",AA2*AB2*AC2/1000000)</f>
        <v>3.0000000000000001E-3</v>
      </c>
      <c r="AG2" s="15">
        <v>63</v>
      </c>
      <c r="AH2" s="11">
        <f t="shared" ref="AH2" si="1">IF(AE2="","",AG2/AF2*AE2)</f>
        <v>168000</v>
      </c>
      <c r="AI2" s="17">
        <v>3750</v>
      </c>
      <c r="AJ2" s="12">
        <f t="shared" ref="AJ2" si="2">IF(ISERROR(AI2/AH2),"",AI2/AH2)</f>
        <v>0.02</v>
      </c>
      <c r="AK2" s="34" t="s">
        <v>86</v>
      </c>
      <c r="AL2" s="35">
        <f t="shared" ref="AL2" si="3">1.8%</f>
        <v>1.7999999999999999E-2</v>
      </c>
      <c r="AM2" s="12">
        <f t="shared" ref="AM2" si="4">IF(ISERROR(BG2*AL2),"",BG2*AL2)</f>
        <v>0.08</v>
      </c>
      <c r="AN2" s="12">
        <f t="shared" ref="AN2" si="5">IF(ISERROR(U2+AJ2+AM2),"",U2+AJ2+AM2)</f>
        <v>2.5499999999999998</v>
      </c>
      <c r="AO2" s="13">
        <v>0</v>
      </c>
      <c r="AP2" s="12" t="str">
        <f>IF(ISERROR(#REF!*AO2),"",#REF!*AO2)</f>
        <v/>
      </c>
      <c r="AQ2" s="13">
        <v>0</v>
      </c>
      <c r="AR2" s="12" t="str">
        <f>IF(ISERROR(#REF!*AQ2),"",#REF!*AQ2)</f>
        <v/>
      </c>
      <c r="AS2" s="13">
        <v>0</v>
      </c>
      <c r="AT2" s="12" t="str">
        <f>IF(ISERROR(#REF!*AS2),"",#REF!*AS2)</f>
        <v/>
      </c>
      <c r="AU2" s="18" t="s">
        <v>85</v>
      </c>
      <c r="AV2" s="13">
        <v>0.08</v>
      </c>
      <c r="AW2" s="12">
        <f t="shared" ref="AW2" si="6">IF(ISERROR(BG2*AV2),"",BG2*AV2)</f>
        <v>0.34</v>
      </c>
      <c r="AX2" s="18"/>
      <c r="AY2" s="13">
        <v>0</v>
      </c>
      <c r="AZ2" s="12" t="str">
        <f>IF(ISERROR(#REF!*AY2),"",#REF!*AY2)</f>
        <v/>
      </c>
      <c r="BA2" s="18"/>
      <c r="BB2" s="13">
        <v>0</v>
      </c>
      <c r="BC2" s="12" t="str">
        <f>IF(ISERROR(#REF!*BB2),"",#REF!*BB2)</f>
        <v/>
      </c>
      <c r="BD2" s="12">
        <f>AW2</f>
        <v>0.34</v>
      </c>
      <c r="BE2" s="12">
        <f t="shared" ref="BE2" si="7">IF(ISERROR(U2+BD2),"",U2+BD2)</f>
        <v>2.79</v>
      </c>
      <c r="BF2" s="14">
        <f t="shared" ref="BF2" si="8">IF(ISERROR((BG2-BE2)/BG2),"",(BG2-BE2)/BG2)</f>
        <v>0.34350000000000003</v>
      </c>
      <c r="BG2" s="33">
        <v>4.25</v>
      </c>
      <c r="BH2" s="12">
        <f t="shared" ref="BH2" si="9">IF(ISERROR(AJ2+AM2+BG2),"",AJ2+AM2+BG2)</f>
        <v>4.3499999999999996</v>
      </c>
      <c r="BI2" s="18"/>
      <c r="BJ2" s="14" t="str">
        <f>IF(ISERROR((BI2-#REF!)/BI2),"",(BI2-#REF!)/BI2)</f>
        <v/>
      </c>
      <c r="BK2" s="14" t="str">
        <f t="shared" ref="BK2" si="10">IF(ISERROR((BI2-BH2)/BI2),"",(BI2-BH2)/BI2)</f>
        <v/>
      </c>
      <c r="BL2" s="8"/>
      <c r="BM2" s="16">
        <v>1000</v>
      </c>
      <c r="BN2" s="15">
        <v>1</v>
      </c>
      <c r="BO2" s="22">
        <f t="shared" ref="BO2" si="11">IF(ISERROR(BM2*BN2),"",BM2*BN2)</f>
        <v>1000</v>
      </c>
      <c r="BP2" s="12">
        <f t="shared" ref="BP2" si="12">IF(ISERROR(BE2*BO2),"",BE2*BO2)</f>
        <v>2790</v>
      </c>
      <c r="BQ2" s="12" t="str">
        <f>IF(ISERROR(#REF!*BO2),"",#REF!*BO2)</f>
        <v/>
      </c>
      <c r="BR2" s="1"/>
      <c r="BS2" s="1" t="s">
        <v>7</v>
      </c>
      <c r="BT2" s="1" t="s">
        <v>4</v>
      </c>
    </row>
  </sheetData>
  <sheetProtection insertRows="0" deleteRows="0" sort="0"/>
  <protectedRanges>
    <protectedRange sqref="AJ2 T2 BH2 AM2:BF2 A2:E2 BJ2:BK2 J2 R2 Q3:BH12 A3:J12 AF2:AH2 L2:O12 G2" name="Range1"/>
    <protectedRange sqref="AI2" name="Range1_3"/>
    <protectedRange sqref="BI2" name="Range1_5"/>
    <protectedRange sqref="BM2:BN2" name="Range1_6"/>
    <protectedRange sqref="K2:K53" name="Range1_1"/>
    <protectedRange sqref="BL2:BL48" name="Range1_7"/>
    <protectedRange sqref="P2:P48" name="Range1_8"/>
    <protectedRange sqref="H2:I2" name="Range1_1_1"/>
    <protectedRange sqref="S2" name="Range1_1_2"/>
    <protectedRange sqref="U2" name="Range1_1_3"/>
    <protectedRange sqref="X2:AD2" name="Range1_1_4"/>
    <protectedRange sqref="V2:W2" name="Range1_1_5"/>
    <protectedRange sqref="AK2:AL2" name="Range1_4_1"/>
    <protectedRange sqref="F2" name="Range1_2"/>
  </protectedRanges>
  <phoneticPr fontId="13" type="noConversion"/>
  <dataValidations count="1">
    <dataValidation type="list" allowBlank="1" showInputMessage="1" showErrorMessage="1" sqref="BS2:BU2 V2 D2:E2" xr:uid="{8204A58F-63B7-4B25-ADBA-A85CEEB19407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2026-05-13T06:47:16Z</dcterms:modified>
</cp:coreProperties>
</file>