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D">'[2]other data'!$T$2:$T$5</definedName>
    <definedName name="as">'[3]1-Import Product Data Sheet'!$X$2</definedName>
    <definedName name="Banner">'[4]Hardline Drop down'!$H$5:$H$9</definedName>
    <definedName name="bigidea">[5]Lists!$I$6:$I$29</definedName>
    <definedName name="Brand">'[3]1-Import Product Data Sheet'!$N$102:$N$144</definedName>
    <definedName name="Branded">[5]Lists!$F$6:$F$38</definedName>
    <definedName name="brands">'[2]other data'!$K$2:$K$48</definedName>
    <definedName name="CATEGORY">[6]Sheet1!$DW$2:$DW$3</definedName>
    <definedName name="chargeback">'[2]other data'!$B$2:$B$6</definedName>
    <definedName name="color">[5]Lists!$J$6:$J$29</definedName>
    <definedName name="COLOR_FAMILY">'[7]x-Lists'!$AB$2:$AB$18</definedName>
    <definedName name="colour">[6]Sheet1!$EH$2:$EH$3</definedName>
    <definedName name="countries">'[2]other data'!$I$3:$I$249</definedName>
    <definedName name="Cycle">[5]Lists!$E$6:$E$30</definedName>
    <definedName name="den">[5]Lists!$L$6:$L$29</definedName>
    <definedName name="diffgrp">'[2]diff group head'!$A$2:$A$47</definedName>
    <definedName name="DIFFS">'[2]other data'!$AF$2:$AF$13</definedName>
    <definedName name="division">'[8]X-PORTS'!$K$4:$K$12</definedName>
    <definedName name="Division1">'[4]Hardline Drop down'!$A$5:$A$16</definedName>
    <definedName name="FASHION">[9]LIST!$E$2:$E$7</definedName>
    <definedName name="foam">[6]Sheet1!$EC$2:$EC$3</definedName>
    <definedName name="FOBCostPerPiece">#REF!</definedName>
    <definedName name="freight">'[2]other data'!$AC$3:$AC$14</definedName>
    <definedName name="HANGER">[2]hangers!$B$3:$B$42</definedName>
    <definedName name="hanger2">[2]hangers!$G$3:$G$42</definedName>
    <definedName name="INITIALBUY">[9]LIST!$G$2:$G$7</definedName>
    <definedName name="KD">[6]Sheet1!$DS$2:$DS$2</definedName>
    <definedName name="LIFESTYLE">[9]LIST!$C$2:$C$7</definedName>
    <definedName name="LOCALIZATION__PRICEPOINT">'[7]x-Lists'!$Z$2:$Z$4</definedName>
    <definedName name="loctype">'[2]other data'!$BN$2:$BN$6</definedName>
    <definedName name="M">[6]Sheet1!$EA$2:$EA$3</definedName>
    <definedName name="Office">'[4]Hardline Drop down'!$C$5:$C$21</definedName>
    <definedName name="ORDERTYPE">'[2]other data'!$AN$2:$AN$6</definedName>
    <definedName name="OTB">'[2]other data'!$R$2:$R$14</definedName>
    <definedName name="PACK">[6]Sheet1!$EE$2:$EE$3</definedName>
    <definedName name="PackageType">'[3]1-Import Product Data Sheet'!$L$102:$L$131</definedName>
    <definedName name="PDQList">'[3]1-Import Product Data Sheet'!$AR$1:$AR$24</definedName>
    <definedName name="po_type">'[2]other data'!$AU$2:$AU$11</definedName>
    <definedName name="PORT_IFF">[10]a!$A$10:$B$35</definedName>
    <definedName name="ports">'[8]X-PORTS'!$D$4:$D$33</definedName>
    <definedName name="PortSeq">'[3]1-Import Product Data Sheet'!$U$2</definedName>
    <definedName name="PortSeqLCL">#REF!</definedName>
    <definedName name="POtype">#REF!</definedName>
    <definedName name="PrevBuy">'[3]1-Import Product Data Sheet'!$AR$26:$AR$27</definedName>
    <definedName name="PRICE">[9]LIST!$B$2:$B$6</definedName>
    <definedName name="QSFOB">[11]Q1!$C$38</definedName>
    <definedName name="RateSeq">'[3]1-Import Product Data Sheet'!$X$2</definedName>
    <definedName name="runnum">'[2]other data'!$BI$2:$BI$18</definedName>
    <definedName name="scalenum">'[2]other data'!$BG$2:$BG$18</definedName>
    <definedName name="Season">'[4]Hardline Drop down'!$D$5:$D$15</definedName>
    <definedName name="size1">#REF!</definedName>
    <definedName name="size1a">#REF!</definedName>
    <definedName name="SPECIAL">[2]comments!$B$3:$B$54</definedName>
    <definedName name="ssn_code">'[2]other data'!$AQ$2:$AQ$110</definedName>
    <definedName name="ssn_phase">'[2]other data'!$AS$2:$AS$83</definedName>
    <definedName name="SUPPLIER">'[2]vendor info'!$A$4:$A$400</definedName>
    <definedName name="TBJ">'[2]other data'!$AK$2:$AK$10</definedName>
    <definedName name="TERMS">'[2]other data'!$P$2:$P$7</definedName>
    <definedName name="THEME">'[7]x-Lists'!$AQ$2:$AQ$12</definedName>
    <definedName name="TICKET">[2]tickets!$B$3:$B$27</definedName>
    <definedName name="ticket2">[2]tickets!$G$3:$G$27</definedName>
    <definedName name="TREATMENT">'[7]x-Lists'!$AR$2:$AR$23</definedName>
    <definedName name="UDA3A">'[2]other data'!$AY$2:$AY$4</definedName>
    <definedName name="UDA3B">'[2]other data'!$AZ$2:$AZ$6</definedName>
    <definedName name="UNIT">[6]Sheet1!$EF$2:$EF$3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'[4]Hardline Drop down'!$E$5</definedName>
    <definedName name="USPORTS">'[8]X-PORTS'!$I$5:$I$7</definedName>
    <definedName name="VendorType">'[4]Hardline Drop down'!$F$5:$F$8</definedName>
    <definedName name="WAREHOUSE">'[2]other data'!$BL$2:$BL$24</definedName>
    <definedName name="wood">[6]Sheet1!$EG$2:$EG$3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6" i="1" l="1"/>
  <c r="BG6" i="1"/>
  <c r="BA6" i="1"/>
  <c r="AX6" i="1"/>
  <c r="AU6" i="1"/>
  <c r="AR6" i="1"/>
  <c r="AP6" i="1"/>
  <c r="AN6" i="1"/>
  <c r="AL6" i="1"/>
  <c r="BB6" i="1" s="1"/>
  <c r="AH6" i="1"/>
  <c r="AC6" i="1"/>
  <c r="AD6" i="1" s="1"/>
  <c r="AF6" i="1" s="1"/>
  <c r="U6" i="1"/>
  <c r="T6" i="1"/>
  <c r="BJ5" i="1"/>
  <c r="BG5" i="1"/>
  <c r="BA5" i="1"/>
  <c r="AX5" i="1"/>
  <c r="AU5" i="1"/>
  <c r="AR5" i="1"/>
  <c r="AP5" i="1"/>
  <c r="AN5" i="1"/>
  <c r="AL5" i="1"/>
  <c r="AH5" i="1"/>
  <c r="AI5" i="1" s="1"/>
  <c r="AC5" i="1"/>
  <c r="AD5" i="1" s="1"/>
  <c r="AF5" i="1" s="1"/>
  <c r="U5" i="1"/>
  <c r="T5" i="1"/>
  <c r="BJ4" i="1"/>
  <c r="BG4" i="1"/>
  <c r="BA4" i="1"/>
  <c r="AX4" i="1"/>
  <c r="AU4" i="1"/>
  <c r="AR4" i="1"/>
  <c r="AP4" i="1"/>
  <c r="AN4" i="1"/>
  <c r="AL4" i="1"/>
  <c r="BB4" i="1" s="1"/>
  <c r="AH4" i="1"/>
  <c r="AC4" i="1"/>
  <c r="AD4" i="1" s="1"/>
  <c r="AF4" i="1" s="1"/>
  <c r="U4" i="1"/>
  <c r="T4" i="1"/>
  <c r="BJ3" i="1"/>
  <c r="BG3" i="1"/>
  <c r="BA3" i="1"/>
  <c r="AX3" i="1"/>
  <c r="AU3" i="1"/>
  <c r="AR3" i="1"/>
  <c r="AP3" i="1"/>
  <c r="AN3" i="1"/>
  <c r="AL3" i="1"/>
  <c r="AH3" i="1"/>
  <c r="AC3" i="1"/>
  <c r="AD3" i="1" s="1"/>
  <c r="AF3" i="1" s="1"/>
  <c r="U3" i="1"/>
  <c r="AI3" i="1" s="1"/>
  <c r="T3" i="1"/>
  <c r="BJ2" i="1"/>
  <c r="BG2" i="1"/>
  <c r="BA2" i="1"/>
  <c r="AX2" i="1"/>
  <c r="AU2" i="1"/>
  <c r="AR2" i="1"/>
  <c r="AP2" i="1"/>
  <c r="AN2" i="1"/>
  <c r="AL2" i="1"/>
  <c r="AH2" i="1"/>
  <c r="AC2" i="1"/>
  <c r="AD2" i="1" s="1"/>
  <c r="AF2" i="1" s="1"/>
  <c r="U2" i="1"/>
  <c r="T2" i="1"/>
  <c r="AI4" i="1" l="1"/>
  <c r="BB2" i="1"/>
  <c r="AI6" i="1"/>
  <c r="AJ6" i="1" s="1"/>
  <c r="BC6" i="1" s="1"/>
  <c r="BB3" i="1"/>
  <c r="AI2" i="1"/>
  <c r="AJ2" i="1" s="1"/>
  <c r="BB5" i="1"/>
  <c r="BD6" i="1"/>
  <c r="BI6" i="1"/>
  <c r="AJ4" i="1"/>
  <c r="BC4" i="1" s="1"/>
  <c r="AJ3" i="1"/>
  <c r="AJ5" i="1"/>
  <c r="BC5" i="1" s="1"/>
  <c r="BC3" i="1" l="1"/>
  <c r="BC2" i="1"/>
  <c r="BI2" i="1" s="1"/>
  <c r="BI5" i="1"/>
  <c r="BD5" i="1"/>
  <c r="BI4" i="1"/>
  <c r="BD4" i="1"/>
  <c r="BD3" i="1"/>
  <c r="BI3" i="1"/>
  <c r="BD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<sst xmlns="http://schemas.openxmlformats.org/spreadsheetml/2006/main" count="151" uniqueCount="90">
  <si>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</si>
  <si>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</si>
  <si>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</si>
  <si>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</si>
  <si>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</si>
  <si>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</si>
  <si>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</si>
  <si>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</si>
  <si>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</si>
  <si>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</si>
  <si>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</si>
  <si>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</si>
  <si>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</si>
  <si>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</si>
  <si>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</si>
  <si>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</si>
  <si>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</si>
  <si>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</si>
  <si>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</si>
  <si>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</si>
  <si>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</si>
  <si>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</si>
  <si>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</si>
  <si>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</si>
  <si>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</si>
  <si>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</si>
  <si>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</si>
  <si>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</si>
  <si>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</si>
  <si>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</si>
  <si>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</si>
  <si>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</si>
  <si>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</si>
  <si>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</si>
  <si>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</si>
  <si>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</si>
  <si>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</si>
  <si>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</si>
  <si>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</si>
  <si>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</si>
  <si>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</si>
  <si>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</si>
  <si>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</si>
  <si>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</si>
  <si>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</si>
  <si>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</si>
  <si>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</si>
  <si>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</si>
  <si>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</si>
  <si>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</si>
  <si>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</si>
  <si>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</si>
  <si>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</si>
  <si>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</si>
  <si>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</si>
  <si>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</si>
  <si>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</si>
  <si>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</si>
  <si>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</si>
  <si>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</si>
  <si>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</si>
  <si>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</si>
  <si>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Beautyrest Black</t>
  </si>
  <si>
    <t>Beautyrest Black 6.5%</t>
  </si>
  <si>
    <t>ELEC MATT PAD</t>
  </si>
  <si>
    <t>Plain woven</t>
  </si>
  <si>
    <t>Heated mattress pad 200TC cotton fabric with polyester fill</t>
  </si>
  <si>
    <t>200TC cotton sateen white on top, 5oz/yd2 poly fiber filling, 40gsm non-woven channel quilting,18” deep pocket 75gsm Poly Knit Skirt fits up to 21" matt,5 setting controller; Packaging: Gift box, 2pcs/ctn</t>
  </si>
  <si>
    <t>TOP: 100% cotton woven fabric; Bottom/Fill/Skirt: 100% polyester</t>
  </si>
  <si>
    <t>39"x75+18"</t>
  </si>
  <si>
    <t>white</t>
  </si>
  <si>
    <t>BRB55-0276</t>
  </si>
  <si>
    <t>Piece</t>
  </si>
  <si>
    <t>Normal</t>
  </si>
  <si>
    <t>39</t>
  </si>
  <si>
    <t>33</t>
  </si>
  <si>
    <t>35.5</t>
  </si>
  <si>
    <t>9404.90.8100</t>
  </si>
  <si>
    <t>Royalty</t>
  </si>
  <si>
    <t>54"x75+18"</t>
  </si>
  <si>
    <t>BRB55-0277</t>
  </si>
  <si>
    <t>38</t>
  </si>
  <si>
    <t>60"x80+18"</t>
  </si>
  <si>
    <t>BRB55-0278</t>
  </si>
  <si>
    <t>48</t>
  </si>
  <si>
    <t>78"x80+18"</t>
  </si>
  <si>
    <t>BRB55-0279</t>
  </si>
  <si>
    <t>58</t>
  </si>
  <si>
    <t>72"x84+18"</t>
  </si>
  <si>
    <t>BRB55-0280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</si>
</sst>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8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5" borderId="1" xfId="2" applyNumberFormat="1" applyFont="1" applyFill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177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0" fontId="4" fillId="7" borderId="0" xfId="0" applyFont="1" applyFill="1" applyAlignment="1">
      <alignment horizontal="center" wrapText="1"/>
    </xf>
    <xf numFmtId="177" fontId="4" fillId="3" borderId="1" xfId="0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1" applyBorder="1" applyAlignment="1">
      <alignment wrapText="1"/>
    </xf>
    <xf numFmtId="0" fontId="6" fillId="5" borderId="1" xfId="0" applyFont="1" applyFill="1" applyBorder="1"/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7" fontId="3" fillId="0" borderId="2" xfId="0" applyNumberFormat="1" applyFon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0" fontId="3" fillId="0" borderId="1" xfId="0" applyFont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0" fontId="1" fillId="0" borderId="1" xfId="0" applyFont="1" applyBorder="1" applyAlignment="1">
      <alignment wrapText="1"/>
    </xf>
    <xf numFmtId="10" fontId="0" fillId="8" borderId="1" xfId="4" applyNumberFormat="1" applyFont="1" applyFill="1" applyBorder="1" applyAlignment="1">
      <alignment wrapText="1"/>
    </xf>
    <xf numFmtId="177" fontId="3" fillId="0" borderId="1" xfId="0" applyNumberFormat="1" applyFont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565323" cy="866775"/>
    <xdr:pic>
      <xdr:nvPicPr>
        <xdr:cNvPr id="2" name="图片 11">
          <a:extLst>
            <a:ext uri="{FF2B5EF4-FFF2-40B4-BE49-F238E27FC236}">
              <a16:creationId xmlns:a16="http://schemas.microsoft.com/office/drawing/2014/main" xmlns="" id="{C9CA2452-78B0-4E11-BB1C-FD495361E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1238250"/>
          <a:ext cx="565323" cy="86677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BRB%20Heated%20Mpad%2010tariff%20POE%20commit%205.15.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Heated 5.06.26"/>
      <sheetName val="HG PO 5.15.26"/>
      <sheetName val="ValueSelection"/>
      <sheetName val="Data"/>
    </sheetNames>
    <sheetDataSet>
      <sheetData sheetId="0"/>
      <sheetData sheetId="1"/>
      <sheetData sheetId="2">
        <row r="15">
          <cell r="G15">
            <v>16.600000000000001</v>
          </cell>
        </row>
        <row r="16">
          <cell r="G16">
            <v>19.72</v>
          </cell>
        </row>
        <row r="17">
          <cell r="G17">
            <v>28.4</v>
          </cell>
        </row>
        <row r="18">
          <cell r="G18">
            <v>31</v>
          </cell>
        </row>
      </sheetData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  <sheetName val="GRID"/>
      <sheetName val="LIS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  <sheetName val="ITEM LIST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  <sheetName val="X-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6"/>
  <sheetViews>
    <sheetView tabSelected="1" workbookViewId="0">
      <selection activeCell="J3" sqref="J3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10.7109375" style="2" customWidth="1"/>
    <col min="6" max="6" width="11.28515625" style="2" customWidth="1"/>
    <col min="7" max="7" width="7.5703125" style="2" customWidth="1"/>
    <col min="8" max="8" width="13.85546875" style="2" customWidth="1"/>
    <col min="9" max="9" width="13" style="2" customWidth="1"/>
    <col min="10" max="10" width="43.28515625" style="2" customWidth="1"/>
    <col min="11" max="11" width="17.140625" style="3" customWidth="1"/>
    <col min="12" max="12" width="10.85546875" style="2" customWidth="1"/>
    <col min="13" max="14" width="6.140625" style="2" customWidth="1"/>
    <col min="15" max="16" width="14" style="2" customWidth="1"/>
    <col min="17" max="17" width="5.570312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10" customWidth="1"/>
    <col min="35" max="35" width="9" style="6" customWidth="1"/>
    <col min="36" max="36" width="8.42578125" style="6" customWidth="1"/>
    <col min="37" max="37" width="7.85546875" style="10" customWidth="1"/>
    <col min="38" max="38" width="5.85546875" style="6" customWidth="1"/>
    <col min="39" max="39" width="8.140625" style="10" customWidth="1"/>
    <col min="40" max="40" width="9.28515625" style="6" customWidth="1"/>
    <col min="41" max="41" width="11.5703125" style="10" customWidth="1"/>
    <col min="42" max="42" width="10.85546875" style="6" customWidth="1"/>
    <col min="43" max="44" width="9.5703125" style="10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10" customWidth="1"/>
    <col min="49" max="49" width="7.85546875" style="10" customWidth="1"/>
    <col min="50" max="50" width="9.5703125" style="6" customWidth="1"/>
    <col min="51" max="51" width="7.7109375" style="6" customWidth="1"/>
    <col min="52" max="52" width="8.28515625" style="10" customWidth="1"/>
    <col min="53" max="53" width="9.140625" style="6" customWidth="1"/>
    <col min="54" max="54" width="9.140625" style="2" customWidth="1"/>
    <col min="55" max="56" width="9.140625" style="2"/>
    <col min="57" max="58" width="9.140625" style="6"/>
    <col min="59" max="60" width="9.140625" style="2"/>
    <col min="61" max="62" width="11.140625" style="2" bestFit="1" customWidth="1"/>
    <col min="63" max="16384" width="9.140625" style="2"/>
  </cols>
  <sheetData>
    <row r="1" spans="1:62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33" t="s">
        <v>42</v>
      </c>
      <c r="AR1" s="30" t="s">
        <v>43</v>
      </c>
      <c r="AS1" s="24" t="s">
        <v>44</v>
      </c>
      <c r="AT1" s="31" t="s">
        <v>45</v>
      </c>
      <c r="AU1" s="30" t="s">
        <v>46</v>
      </c>
      <c r="AV1" s="13" t="s">
        <v>47</v>
      </c>
      <c r="AW1" s="31" t="s">
        <v>48</v>
      </c>
      <c r="AX1" s="30" t="s">
        <v>49</v>
      </c>
      <c r="AY1" s="13" t="s">
        <v>50</v>
      </c>
      <c r="AZ1" s="31" t="s">
        <v>51</v>
      </c>
      <c r="BA1" s="30" t="s">
        <v>52</v>
      </c>
      <c r="BB1" s="30" t="s">
        <v>53</v>
      </c>
      <c r="BC1" s="34" t="s">
        <v>54</v>
      </c>
      <c r="BD1" s="35" t="s">
        <v>55</v>
      </c>
      <c r="BE1" s="36" t="s">
        <v>56</v>
      </c>
      <c r="BF1" s="37" t="s">
        <v>57</v>
      </c>
      <c r="BG1" s="38" t="s">
        <v>58</v>
      </c>
      <c r="BH1" s="13" t="s">
        <v>59</v>
      </c>
      <c r="BI1" s="39" t="s">
        <v>60</v>
      </c>
      <c r="BJ1" s="39" t="s">
        <v>61</v>
      </c>
    </row>
    <row r="2" spans="1:62" ht="78" customHeight="1" x14ac:dyDescent="0.25">
      <c r="A2" s="40">
        <v>1</v>
      </c>
      <c r="B2" s="41"/>
      <c r="C2" s="41"/>
      <c r="D2" s="41" t="s">
        <v>62</v>
      </c>
      <c r="E2" s="41" t="s">
        <v>63</v>
      </c>
      <c r="F2" s="41" t="s">
        <v>64</v>
      </c>
      <c r="G2" s="41" t="s">
        <v>65</v>
      </c>
      <c r="H2" s="41" t="s">
        <v>66</v>
      </c>
      <c r="I2" s="41" t="s">
        <v>66</v>
      </c>
      <c r="J2" s="41" t="s">
        <v>67</v>
      </c>
      <c r="K2" s="42" t="s">
        <v>68</v>
      </c>
      <c r="L2" s="41" t="s">
        <v>69</v>
      </c>
      <c r="M2" s="41" t="s">
        <v>70</v>
      </c>
      <c r="N2" s="41"/>
      <c r="O2" s="43" t="s">
        <v>71</v>
      </c>
      <c r="P2" s="41"/>
      <c r="Q2" s="41" t="s">
        <v>72</v>
      </c>
      <c r="R2" s="44"/>
      <c r="S2" s="45">
        <v>7.7</v>
      </c>
      <c r="T2" s="46">
        <f>IF(ISERROR(R2/S2),"",R2/S2)</f>
        <v>0</v>
      </c>
      <c r="U2" s="47">
        <f>'[1]Heated 5.06.26'!G15</f>
        <v>16.600000000000001</v>
      </c>
      <c r="V2" s="12">
        <v>16</v>
      </c>
      <c r="W2" s="41" t="s">
        <v>73</v>
      </c>
      <c r="X2" s="48" t="s">
        <v>74</v>
      </c>
      <c r="Y2" s="48" t="s">
        <v>75</v>
      </c>
      <c r="Z2" s="48" t="s">
        <v>76</v>
      </c>
      <c r="AA2" s="45">
        <v>4</v>
      </c>
      <c r="AB2" s="49">
        <v>2</v>
      </c>
      <c r="AC2" s="50">
        <f>IF(X2="","",X2*Y2*Z2/1000000)</f>
        <v>4.56885E-2</v>
      </c>
      <c r="AD2" s="51">
        <f>IF(AB2="","",65/AC2*AB2)</f>
        <v>2845.3549580310146</v>
      </c>
      <c r="AE2" s="52">
        <v>2250</v>
      </c>
      <c r="AF2" s="53">
        <f>IF(ISERROR(AE2/AD2),"",AE2/AD2)</f>
        <v>0.79076249999999992</v>
      </c>
      <c r="AG2" s="41" t="s">
        <v>77</v>
      </c>
      <c r="AH2" s="54">
        <f>4.4%+10%</f>
        <v>0.14400000000000002</v>
      </c>
      <c r="AI2" s="53">
        <f>IF(ISERROR(U2*AH2),"",U2*AH2)</f>
        <v>2.3904000000000005</v>
      </c>
      <c r="AJ2" s="53">
        <f t="shared" ref="AJ2:AJ6" si="0">IF(ISERROR(U2+AF2+AI2),"",U2+AF2+AI2)</f>
        <v>19.781162500000001</v>
      </c>
      <c r="AK2" s="54">
        <v>0.04</v>
      </c>
      <c r="AL2" s="53">
        <f t="shared" ref="AL2:AL6" si="1">IF(ISERROR(BE2*AK2),"",BE2*AK2)</f>
        <v>1.0528</v>
      </c>
      <c r="AM2" s="55">
        <v>0</v>
      </c>
      <c r="AN2" s="53">
        <f t="shared" ref="AN2:AN6" si="2">IF(ISERROR(BE2*AM2),"",BE2*AM2)</f>
        <v>0</v>
      </c>
      <c r="AO2" s="55">
        <v>0</v>
      </c>
      <c r="AP2" s="53">
        <f t="shared" ref="AP2:AP6" si="3">IF(ISERROR(BE2*AO2),"",BE2*AO2)</f>
        <v>0</v>
      </c>
      <c r="AQ2" s="55">
        <v>0</v>
      </c>
      <c r="AR2" s="53">
        <f>IF(ISERROR(BE2*AQ2),"",BE2*AQ2)</f>
        <v>0</v>
      </c>
      <c r="AS2" s="56" t="s">
        <v>78</v>
      </c>
      <c r="AT2" s="54">
        <v>6.5000000000000002E-2</v>
      </c>
      <c r="AU2" s="53">
        <f t="shared" ref="AU2:AU6" si="4">IF(ISERROR(BE2*AT2),"",BE2*AT2)</f>
        <v>1.7108000000000001</v>
      </c>
      <c r="AV2" s="53">
        <v>0</v>
      </c>
      <c r="AW2" s="55">
        <v>0</v>
      </c>
      <c r="AX2" s="53">
        <f>IF(ISERROR(BE2*AW2),"",BE2*AW2)</f>
        <v>0</v>
      </c>
      <c r="AY2" s="53">
        <v>0</v>
      </c>
      <c r="AZ2" s="55">
        <v>0</v>
      </c>
      <c r="BA2" s="53">
        <f>IF(ISERROR(BE2*AZ2),"",BE2*AZ2)</f>
        <v>0</v>
      </c>
      <c r="BB2" s="53">
        <f t="shared" ref="BB2:BB6" si="5">IF(ISERROR(AL2+AN2+AP2+AU2),"",AL2+AN2+AP2+AU2)</f>
        <v>2.7636000000000003</v>
      </c>
      <c r="BC2" s="53">
        <f t="shared" ref="BC2:BC6" si="6">IF(ISERROR(AJ2+BB2),"",AJ2+BB2)</f>
        <v>22.544762500000001</v>
      </c>
      <c r="BD2" s="57">
        <f t="shared" ref="BD2:BD6" si="7">IF(ISERROR((BE2-BC2)/BE2),"",(BE2-BC2)/BE2)</f>
        <v>0.14343607522796351</v>
      </c>
      <c r="BE2" s="58">
        <v>26.32</v>
      </c>
      <c r="BF2" s="12">
        <v>54.99</v>
      </c>
      <c r="BG2" s="57">
        <f>IF(ISERROR((BF2-BE2)/BF2),"",(BF2-BE2)/BF2)</f>
        <v>0.5213675213675214</v>
      </c>
      <c r="BH2" s="11">
        <v>652</v>
      </c>
      <c r="BI2" s="53">
        <f>IF(ISERROR(BC2*BH2),"",BC2*BH2)</f>
        <v>14699.185150000001</v>
      </c>
      <c r="BJ2" s="53">
        <f>IF(ISERROR(BE2*BH2),"",BE2*BH2)</f>
        <v>17160.64</v>
      </c>
    </row>
    <row r="3" spans="1:62" ht="78" customHeight="1" x14ac:dyDescent="0.25">
      <c r="A3" s="40">
        <v>2</v>
      </c>
      <c r="B3" s="41"/>
      <c r="C3" s="41"/>
      <c r="D3" s="41" t="s">
        <v>62</v>
      </c>
      <c r="E3" s="41" t="s">
        <v>63</v>
      </c>
      <c r="F3" s="41" t="s">
        <v>64</v>
      </c>
      <c r="G3" s="41" t="s">
        <v>65</v>
      </c>
      <c r="H3" s="41" t="s">
        <v>66</v>
      </c>
      <c r="I3" s="41" t="s">
        <v>66</v>
      </c>
      <c r="J3" s="41" t="s">
        <v>67</v>
      </c>
      <c r="K3" s="42" t="s">
        <v>68</v>
      </c>
      <c r="L3" s="41" t="s">
        <v>79</v>
      </c>
      <c r="M3" s="41" t="s">
        <v>70</v>
      </c>
      <c r="N3" s="41"/>
      <c r="O3" s="43" t="s">
        <v>80</v>
      </c>
      <c r="P3" s="41"/>
      <c r="Q3" s="41" t="s">
        <v>72</v>
      </c>
      <c r="R3" s="44"/>
      <c r="S3" s="45">
        <v>7.7</v>
      </c>
      <c r="T3" s="46">
        <f t="shared" ref="T3:T6" si="8">IF(ISERROR(R3/S3),"",R3/S3)</f>
        <v>0</v>
      </c>
      <c r="U3" s="47">
        <f>'[1]Heated 5.06.26'!G16</f>
        <v>19.72</v>
      </c>
      <c r="V3" s="12">
        <v>19.5</v>
      </c>
      <c r="W3" s="41" t="s">
        <v>73</v>
      </c>
      <c r="X3" s="48" t="s">
        <v>81</v>
      </c>
      <c r="Y3" s="48" t="s">
        <v>74</v>
      </c>
      <c r="Z3" s="48" t="s">
        <v>76</v>
      </c>
      <c r="AA3" s="45">
        <v>4</v>
      </c>
      <c r="AB3" s="11">
        <v>2</v>
      </c>
      <c r="AC3" s="50">
        <f t="shared" ref="AC3:AC6" si="9">IF(X3="","",X3*Y3*Z3/1000000)</f>
        <v>5.2610999999999998E-2</v>
      </c>
      <c r="AD3" s="51">
        <f t="shared" ref="AD3:AD6" si="10">IF(AB3="","",65/AC3*AB3)</f>
        <v>2470.9661477637756</v>
      </c>
      <c r="AE3" s="52">
        <v>2250</v>
      </c>
      <c r="AF3" s="53">
        <f t="shared" ref="AF3:AF6" si="11">IF(ISERROR(AE3/AD3),"",AE3/AD3)</f>
        <v>0.91057500000000002</v>
      </c>
      <c r="AG3" s="41" t="s">
        <v>77</v>
      </c>
      <c r="AH3" s="54">
        <f t="shared" ref="AH3:AH6" si="12">4.4%+10%</f>
        <v>0.14400000000000002</v>
      </c>
      <c r="AI3" s="53">
        <f>IF(ISERROR(U3*AH3),"",U3*AH3)</f>
        <v>2.83968</v>
      </c>
      <c r="AJ3" s="53">
        <f t="shared" si="0"/>
        <v>23.470255000000002</v>
      </c>
      <c r="AK3" s="54">
        <v>0.04</v>
      </c>
      <c r="AL3" s="53">
        <f t="shared" si="1"/>
        <v>1.2407999999999999</v>
      </c>
      <c r="AM3" s="55">
        <v>0</v>
      </c>
      <c r="AN3" s="53">
        <f t="shared" si="2"/>
        <v>0</v>
      </c>
      <c r="AO3" s="55">
        <v>0</v>
      </c>
      <c r="AP3" s="53">
        <f t="shared" si="3"/>
        <v>0</v>
      </c>
      <c r="AQ3" s="55">
        <v>0</v>
      </c>
      <c r="AR3" s="53">
        <f t="shared" ref="AR3:AR6" si="13">IF(ISERROR(BE3*AQ3),"",BE3*AQ3)</f>
        <v>0</v>
      </c>
      <c r="AS3" s="56" t="s">
        <v>78</v>
      </c>
      <c r="AT3" s="54">
        <v>6.5000000000000002E-2</v>
      </c>
      <c r="AU3" s="53">
        <f t="shared" si="4"/>
        <v>2.0163000000000002</v>
      </c>
      <c r="AV3" s="53">
        <v>0</v>
      </c>
      <c r="AW3" s="55">
        <v>0</v>
      </c>
      <c r="AX3" s="53">
        <f t="shared" ref="AX3:AX6" si="14">IF(ISERROR(BE3*AW3),"",BE3*AW3)</f>
        <v>0</v>
      </c>
      <c r="AY3" s="53">
        <v>0</v>
      </c>
      <c r="AZ3" s="55">
        <v>0</v>
      </c>
      <c r="BA3" s="53">
        <f t="shared" ref="BA3:BA6" si="15">IF(ISERROR(BE3*AZ3),"",BE3*AZ3)</f>
        <v>0</v>
      </c>
      <c r="BB3" s="53">
        <f t="shared" si="5"/>
        <v>3.2571000000000003</v>
      </c>
      <c r="BC3" s="53">
        <f t="shared" si="6"/>
        <v>26.727355000000003</v>
      </c>
      <c r="BD3" s="57">
        <f t="shared" si="7"/>
        <v>0.13838313990973555</v>
      </c>
      <c r="BE3" s="58">
        <v>31.02</v>
      </c>
      <c r="BF3" s="12">
        <v>64.989999999999995</v>
      </c>
      <c r="BG3" s="57">
        <f t="shared" ref="BG3:BG6" si="16">IF(ISERROR((BF3-BE3)/BF3),"",(BF3-BE3)/BF3)</f>
        <v>0.52269579935374677</v>
      </c>
      <c r="BH3" s="11">
        <v>652</v>
      </c>
      <c r="BI3" s="53">
        <f t="shared" ref="BI3:BI6" si="17">IF(ISERROR(BC3*BH3),"",BC3*BH3)</f>
        <v>17426.235460000004</v>
      </c>
      <c r="BJ3" s="53">
        <f t="shared" ref="BJ3:BJ6" si="18">IF(ISERROR(BE3*BH3),"",BE3*BH3)</f>
        <v>20225.04</v>
      </c>
    </row>
    <row r="4" spans="1:62" ht="78" customHeight="1" x14ac:dyDescent="0.25">
      <c r="A4" s="40">
        <v>3</v>
      </c>
      <c r="B4" s="41"/>
      <c r="C4" s="41"/>
      <c r="D4" s="41" t="s">
        <v>62</v>
      </c>
      <c r="E4" s="41" t="s">
        <v>63</v>
      </c>
      <c r="F4" s="41" t="s">
        <v>64</v>
      </c>
      <c r="G4" s="41" t="s">
        <v>65</v>
      </c>
      <c r="H4" s="41" t="s">
        <v>66</v>
      </c>
      <c r="I4" s="41" t="s">
        <v>66</v>
      </c>
      <c r="J4" s="41" t="s">
        <v>67</v>
      </c>
      <c r="K4" s="42" t="s">
        <v>68</v>
      </c>
      <c r="L4" s="41" t="s">
        <v>82</v>
      </c>
      <c r="M4" s="41" t="s">
        <v>70</v>
      </c>
      <c r="N4" s="41"/>
      <c r="O4" s="43" t="s">
        <v>83</v>
      </c>
      <c r="P4" s="41"/>
      <c r="Q4" s="41" t="s">
        <v>72</v>
      </c>
      <c r="R4" s="44"/>
      <c r="S4" s="45">
        <v>7.7</v>
      </c>
      <c r="T4" s="46">
        <f t="shared" si="8"/>
        <v>0</v>
      </c>
      <c r="U4" s="47">
        <f>'[1]Heated 5.06.26'!G17</f>
        <v>28.4</v>
      </c>
      <c r="V4" s="12">
        <v>28</v>
      </c>
      <c r="W4" s="41" t="s">
        <v>73</v>
      </c>
      <c r="X4" s="48" t="s">
        <v>84</v>
      </c>
      <c r="Y4" s="48" t="s">
        <v>74</v>
      </c>
      <c r="Z4" s="48" t="s">
        <v>76</v>
      </c>
      <c r="AA4" s="45">
        <v>4</v>
      </c>
      <c r="AB4" s="49">
        <v>2</v>
      </c>
      <c r="AC4" s="50">
        <f t="shared" si="9"/>
        <v>6.6456000000000001E-2</v>
      </c>
      <c r="AD4" s="51">
        <f t="shared" si="10"/>
        <v>1956.1815336463224</v>
      </c>
      <c r="AE4" s="52">
        <v>2250</v>
      </c>
      <c r="AF4" s="53">
        <f t="shared" si="11"/>
        <v>1.1502000000000001</v>
      </c>
      <c r="AG4" s="41" t="s">
        <v>77</v>
      </c>
      <c r="AH4" s="54">
        <f t="shared" si="12"/>
        <v>0.14400000000000002</v>
      </c>
      <c r="AI4" s="53">
        <f t="shared" ref="AI4:AI6" si="19">IF(ISERROR(U4*AH4),"",U4*AH4)</f>
        <v>4.0895999999999999</v>
      </c>
      <c r="AJ4" s="53">
        <f t="shared" si="0"/>
        <v>33.639800000000001</v>
      </c>
      <c r="AK4" s="54">
        <v>0.04</v>
      </c>
      <c r="AL4" s="53">
        <f t="shared" si="1"/>
        <v>1.7952000000000001</v>
      </c>
      <c r="AM4" s="55">
        <v>0</v>
      </c>
      <c r="AN4" s="53">
        <f t="shared" si="2"/>
        <v>0</v>
      </c>
      <c r="AO4" s="55">
        <v>0</v>
      </c>
      <c r="AP4" s="53">
        <f t="shared" si="3"/>
        <v>0</v>
      </c>
      <c r="AQ4" s="55">
        <v>0</v>
      </c>
      <c r="AR4" s="53">
        <f t="shared" si="13"/>
        <v>0</v>
      </c>
      <c r="AS4" s="56" t="s">
        <v>78</v>
      </c>
      <c r="AT4" s="54">
        <v>6.5000000000000002E-2</v>
      </c>
      <c r="AU4" s="53">
        <f t="shared" si="4"/>
        <v>2.9172000000000002</v>
      </c>
      <c r="AV4" s="53">
        <v>0</v>
      </c>
      <c r="AW4" s="55">
        <v>0</v>
      </c>
      <c r="AX4" s="53">
        <f t="shared" si="14"/>
        <v>0</v>
      </c>
      <c r="AY4" s="53">
        <v>0</v>
      </c>
      <c r="AZ4" s="55">
        <v>0</v>
      </c>
      <c r="BA4" s="53">
        <f t="shared" si="15"/>
        <v>0</v>
      </c>
      <c r="BB4" s="53">
        <f t="shared" si="5"/>
        <v>4.7124000000000006</v>
      </c>
      <c r="BC4" s="53">
        <f t="shared" si="6"/>
        <v>38.352200000000003</v>
      </c>
      <c r="BD4" s="57">
        <f t="shared" si="7"/>
        <v>0.14545008912655968</v>
      </c>
      <c r="BE4" s="58">
        <v>44.88</v>
      </c>
      <c r="BF4" s="12">
        <v>89.99</v>
      </c>
      <c r="BG4" s="57">
        <f t="shared" si="16"/>
        <v>0.50127791976886316</v>
      </c>
      <c r="BH4" s="11">
        <v>1300</v>
      </c>
      <c r="BI4" s="53">
        <f t="shared" si="17"/>
        <v>49857.860000000008</v>
      </c>
      <c r="BJ4" s="53">
        <f t="shared" si="18"/>
        <v>58344</v>
      </c>
    </row>
    <row r="5" spans="1:62" ht="78" customHeight="1" x14ac:dyDescent="0.25">
      <c r="A5" s="40">
        <v>4</v>
      </c>
      <c r="B5" s="41"/>
      <c r="C5" s="41"/>
      <c r="D5" s="41" t="s">
        <v>62</v>
      </c>
      <c r="E5" s="41" t="s">
        <v>63</v>
      </c>
      <c r="F5" s="41" t="s">
        <v>64</v>
      </c>
      <c r="G5" s="41" t="s">
        <v>65</v>
      </c>
      <c r="H5" s="41" t="s">
        <v>66</v>
      </c>
      <c r="I5" s="41" t="s">
        <v>66</v>
      </c>
      <c r="J5" s="41" t="s">
        <v>67</v>
      </c>
      <c r="K5" s="42" t="s">
        <v>68</v>
      </c>
      <c r="L5" s="41" t="s">
        <v>85</v>
      </c>
      <c r="M5" s="41" t="s">
        <v>70</v>
      </c>
      <c r="N5" s="41"/>
      <c r="O5" s="43" t="s">
        <v>86</v>
      </c>
      <c r="P5" s="41"/>
      <c r="Q5" s="41" t="s">
        <v>72</v>
      </c>
      <c r="R5" s="44"/>
      <c r="S5" s="45">
        <v>7.7</v>
      </c>
      <c r="T5" s="46">
        <f t="shared" si="8"/>
        <v>0</v>
      </c>
      <c r="U5" s="47">
        <f>'[1]Heated 5.06.26'!G18</f>
        <v>31</v>
      </c>
      <c r="V5" s="12">
        <v>30.5</v>
      </c>
      <c r="W5" s="41" t="s">
        <v>73</v>
      </c>
      <c r="X5" s="48" t="s">
        <v>87</v>
      </c>
      <c r="Y5" s="48" t="s">
        <v>74</v>
      </c>
      <c r="Z5" s="48" t="s">
        <v>76</v>
      </c>
      <c r="AA5" s="45">
        <v>4</v>
      </c>
      <c r="AB5" s="11">
        <v>2</v>
      </c>
      <c r="AC5" s="50">
        <f t="shared" si="9"/>
        <v>8.0300999999999997E-2</v>
      </c>
      <c r="AD5" s="51">
        <f t="shared" si="10"/>
        <v>1618.9088554314392</v>
      </c>
      <c r="AE5" s="52">
        <v>2250</v>
      </c>
      <c r="AF5" s="53">
        <f t="shared" si="11"/>
        <v>1.3898250000000001</v>
      </c>
      <c r="AG5" s="41" t="s">
        <v>77</v>
      </c>
      <c r="AH5" s="54">
        <f t="shared" si="12"/>
        <v>0.14400000000000002</v>
      </c>
      <c r="AI5" s="53">
        <f t="shared" si="19"/>
        <v>4.4640000000000004</v>
      </c>
      <c r="AJ5" s="53">
        <f t="shared" si="0"/>
        <v>36.853825000000001</v>
      </c>
      <c r="AK5" s="54">
        <v>0.04</v>
      </c>
      <c r="AL5" s="53">
        <f t="shared" si="1"/>
        <v>1.9740000000000002</v>
      </c>
      <c r="AM5" s="55">
        <v>0</v>
      </c>
      <c r="AN5" s="53">
        <f t="shared" si="2"/>
        <v>0</v>
      </c>
      <c r="AO5" s="55">
        <v>0</v>
      </c>
      <c r="AP5" s="53">
        <f t="shared" si="3"/>
        <v>0</v>
      </c>
      <c r="AQ5" s="55">
        <v>0</v>
      </c>
      <c r="AR5" s="53">
        <f t="shared" si="13"/>
        <v>0</v>
      </c>
      <c r="AS5" s="56" t="s">
        <v>78</v>
      </c>
      <c r="AT5" s="54">
        <v>6.5000000000000002E-2</v>
      </c>
      <c r="AU5" s="53">
        <f t="shared" si="4"/>
        <v>3.2077500000000003</v>
      </c>
      <c r="AV5" s="53">
        <v>0</v>
      </c>
      <c r="AW5" s="55">
        <v>0</v>
      </c>
      <c r="AX5" s="53">
        <f t="shared" si="14"/>
        <v>0</v>
      </c>
      <c r="AY5" s="53">
        <v>0</v>
      </c>
      <c r="AZ5" s="55">
        <v>0</v>
      </c>
      <c r="BA5" s="53">
        <f t="shared" si="15"/>
        <v>0</v>
      </c>
      <c r="BB5" s="53">
        <f t="shared" si="5"/>
        <v>5.181750000000001</v>
      </c>
      <c r="BC5" s="53">
        <f t="shared" si="6"/>
        <v>42.035575000000001</v>
      </c>
      <c r="BD5" s="57">
        <f t="shared" si="7"/>
        <v>0.14821529888551166</v>
      </c>
      <c r="BE5" s="58">
        <v>49.35</v>
      </c>
      <c r="BF5" s="12">
        <v>99.99</v>
      </c>
      <c r="BG5" s="57">
        <f t="shared" si="16"/>
        <v>0.50645064506450643</v>
      </c>
      <c r="BH5" s="11">
        <v>1300</v>
      </c>
      <c r="BI5" s="53">
        <f t="shared" si="17"/>
        <v>54646.247500000005</v>
      </c>
      <c r="BJ5" s="53">
        <f t="shared" si="18"/>
        <v>64155</v>
      </c>
    </row>
    <row r="6" spans="1:62" ht="78" customHeight="1" x14ac:dyDescent="0.25">
      <c r="A6" s="40">
        <v>5</v>
      </c>
      <c r="B6" s="41"/>
      <c r="C6" s="41"/>
      <c r="D6" s="41" t="s">
        <v>62</v>
      </c>
      <c r="E6" s="41" t="s">
        <v>63</v>
      </c>
      <c r="F6" s="41" t="s">
        <v>64</v>
      </c>
      <c r="G6" s="41" t="s">
        <v>65</v>
      </c>
      <c r="H6" s="41" t="s">
        <v>66</v>
      </c>
      <c r="I6" s="41" t="s">
        <v>66</v>
      </c>
      <c r="J6" s="41" t="s">
        <v>67</v>
      </c>
      <c r="K6" s="42" t="s">
        <v>68</v>
      </c>
      <c r="L6" s="41" t="s">
        <v>88</v>
      </c>
      <c r="M6" s="41" t="s">
        <v>70</v>
      </c>
      <c r="N6" s="41"/>
      <c r="O6" s="43" t="s">
        <v>89</v>
      </c>
      <c r="P6" s="41"/>
      <c r="Q6" s="41" t="s">
        <v>72</v>
      </c>
      <c r="R6" s="44"/>
      <c r="S6" s="45">
        <v>7.7</v>
      </c>
      <c r="T6" s="46">
        <f t="shared" si="8"/>
        <v>0</v>
      </c>
      <c r="U6" s="47">
        <f>'[1]Heated 5.06.26'!G18</f>
        <v>31</v>
      </c>
      <c r="V6" s="12">
        <v>30.5</v>
      </c>
      <c r="W6" s="41" t="s">
        <v>73</v>
      </c>
      <c r="X6" s="48">
        <v>58</v>
      </c>
      <c r="Y6" s="48" t="s">
        <v>74</v>
      </c>
      <c r="Z6" s="48" t="s">
        <v>76</v>
      </c>
      <c r="AA6" s="45">
        <v>4</v>
      </c>
      <c r="AB6" s="49">
        <v>2</v>
      </c>
      <c r="AC6" s="50">
        <f t="shared" si="9"/>
        <v>8.0300999999999997E-2</v>
      </c>
      <c r="AD6" s="51">
        <f t="shared" si="10"/>
        <v>1618.9088554314392</v>
      </c>
      <c r="AE6" s="52">
        <v>2250</v>
      </c>
      <c r="AF6" s="53">
        <f t="shared" si="11"/>
        <v>1.3898250000000001</v>
      </c>
      <c r="AG6" s="41" t="s">
        <v>77</v>
      </c>
      <c r="AH6" s="54">
        <f t="shared" si="12"/>
        <v>0.14400000000000002</v>
      </c>
      <c r="AI6" s="53">
        <f t="shared" si="19"/>
        <v>4.4640000000000004</v>
      </c>
      <c r="AJ6" s="53">
        <f t="shared" si="0"/>
        <v>36.853825000000001</v>
      </c>
      <c r="AK6" s="54">
        <v>0.04</v>
      </c>
      <c r="AL6" s="53">
        <f t="shared" si="1"/>
        <v>1.9740000000000002</v>
      </c>
      <c r="AM6" s="55">
        <v>0</v>
      </c>
      <c r="AN6" s="53">
        <f t="shared" si="2"/>
        <v>0</v>
      </c>
      <c r="AO6" s="55">
        <v>0</v>
      </c>
      <c r="AP6" s="53">
        <f t="shared" si="3"/>
        <v>0</v>
      </c>
      <c r="AQ6" s="55">
        <v>0</v>
      </c>
      <c r="AR6" s="53">
        <f t="shared" si="13"/>
        <v>0</v>
      </c>
      <c r="AS6" s="56" t="s">
        <v>78</v>
      </c>
      <c r="AT6" s="54">
        <v>6.5000000000000002E-2</v>
      </c>
      <c r="AU6" s="53">
        <f t="shared" si="4"/>
        <v>3.2077500000000003</v>
      </c>
      <c r="AV6" s="53">
        <v>0</v>
      </c>
      <c r="AW6" s="55">
        <v>0</v>
      </c>
      <c r="AX6" s="53">
        <f t="shared" si="14"/>
        <v>0</v>
      </c>
      <c r="AY6" s="53">
        <v>0</v>
      </c>
      <c r="AZ6" s="55">
        <v>0</v>
      </c>
      <c r="BA6" s="53">
        <f t="shared" si="15"/>
        <v>0</v>
      </c>
      <c r="BB6" s="53">
        <f t="shared" si="5"/>
        <v>5.181750000000001</v>
      </c>
      <c r="BC6" s="53">
        <f t="shared" si="6"/>
        <v>42.035575000000001</v>
      </c>
      <c r="BD6" s="57">
        <f t="shared" si="7"/>
        <v>0.14821529888551166</v>
      </c>
      <c r="BE6" s="58">
        <v>49.35</v>
      </c>
      <c r="BF6" s="12">
        <v>99.99</v>
      </c>
      <c r="BG6" s="57">
        <f t="shared" si="16"/>
        <v>0.50645064506450643</v>
      </c>
      <c r="BH6" s="11">
        <v>0</v>
      </c>
      <c r="BI6" s="53">
        <f t="shared" si="17"/>
        <v>0</v>
      </c>
      <c r="BJ6" s="53">
        <f t="shared" si="18"/>
        <v>0</v>
      </c>
    </row>
  </sheetData>
  <sheetProtection insertRows="0" deleteRows="0" sort="0"/>
  <protectedRanges>
    <protectedRange sqref="L2:N6 BF2:BH6 AQ1:AR1 AV1 AY1 L7:BA243 P2:BD6 A2:J243" name="Range1"/>
    <protectedRange sqref="K2:K248" name="Range1_1"/>
  </protectedRanges>
  <phoneticPr fontId="2" type="noConversion"/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[1]ValueSelection!#REF!</xm:f>
          </x14:formula1>
          <xm:sqref>F2:F6</xm:sqref>
        </x14:dataValidation>
        <x14:dataValidation type="list" allowBlank="1" showInputMessage="1" showErrorMessage="1">
          <x14:formula1>
            <xm:f>[1]ValueSelection!#REF!</xm:f>
          </x14:formula1>
          <xm:sqref>E2:E6</xm:sqref>
        </x14:dataValidation>
        <x14:dataValidation type="list" allowBlank="1" showInputMessage="1" showErrorMessage="1">
          <x14:formula1>
            <xm:f>[1]Data!#REF!</xm:f>
          </x14:formula1>
          <xm:sqref>Q2:Q6</xm:sqref>
        </x14:dataValidation>
        <x14:dataValidation type="list" allowBlank="1" showInputMessage="1" showErrorMessage="1">
          <x14:formula1>
            <xm:f>[1]Data!#REF!</xm:f>
          </x14:formula1>
          <xm:sqref>W2:W6</xm:sqref>
        </x14:dataValidation>
        <x14:dataValidation type="list" allowBlank="1" showInputMessage="1" showErrorMessage="1">
          <x14:formula1>
            <xm:f>[1]ValueSelection!#REF!</xm:f>
          </x14:formula1>
          <xm:sqref>D2:D6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2026-05-18T01:51:16Z</dcterms:created>
  <dcterms:modified xsi:type="dcterms:W3CDTF">2026-05-18T01:51:40Z</dcterms:modified>
</cp:coreProperties>
</file>