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</externalReferenc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3" i="1" l="1"/>
  <c r="BD3" i="1"/>
  <c r="AW3" i="1"/>
  <c r="AT3" i="1"/>
  <c r="AR3" i="1"/>
  <c r="AP3" i="1"/>
  <c r="AN3" i="1"/>
  <c r="AK3" i="1"/>
  <c r="AD3" i="1"/>
  <c r="AF3" i="1" s="1"/>
  <c r="AH3" i="1" s="1"/>
  <c r="W3" i="1"/>
  <c r="U3" i="1"/>
  <c r="BG2" i="1"/>
  <c r="BD2" i="1"/>
  <c r="AW2" i="1"/>
  <c r="AT2" i="1"/>
  <c r="AR2" i="1"/>
  <c r="AP2" i="1"/>
  <c r="AX2" i="1" s="1"/>
  <c r="AN2" i="1"/>
  <c r="AD2" i="1"/>
  <c r="AF2" i="1" s="1"/>
  <c r="AH2" i="1" s="1"/>
  <c r="V2" i="1"/>
  <c r="U2" i="1"/>
  <c r="AL3" i="1" l="1"/>
  <c r="AX3" i="1"/>
  <c r="AK2" i="1"/>
  <c r="AL2" i="1" s="1"/>
  <c r="AY2" i="1" s="1"/>
  <c r="AZ2" i="1" s="1"/>
  <c r="BF2" i="1" s="1"/>
  <c r="W2" i="1"/>
  <c r="AY3" i="1" l="1"/>
  <c r="AZ3" i="1" s="1"/>
  <c r="BF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>[Container Volumn]/[Cubic Meter per Carton]*[Case Pack]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(Value)]*[Freight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$]+[Freight $]+[Load 1 $]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<sst xmlns="http://schemas.openxmlformats.org/spreadsheetml/2006/main" count="83" uniqueCount="75">
  <si>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</si>
  <si>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</si>
  <si>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</si>
  <si>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</si>
  <si>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</si>
  <si>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</si>
  <si>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</si>
  <si>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</si>
  <si>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</si>
  <si>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</si>
  <si>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</si>
  <si>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</si>
  <si>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</si>
  <si>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</si>
  <si>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</si>
  <si>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</si>
  <si>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</si>
  <si>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</si>
  <si>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</si>
  <si>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</si>
  <si>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</si>
  <si>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</si>
  <si>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</si>
  <si>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</si>
  <si>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</si>
  <si>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</si>
  <si>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</si>
  <si>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</si>
  <si>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</si>
  <si>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</si>
  <si>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</si>
  <si>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</si>
  <si>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</si>
  <si>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</si>
  <si>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</si>
  <si>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</si>
  <si>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</si>
  <si>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</si>
  <si>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</si>
  <si>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</si>
  <si>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</si>
  <si>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</si>
  <si>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</si>
  <si>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</si>
  <si>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Freight %</t>
  </si>
  <si>
    <t>Freight $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</si>
  <si>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</si>
  <si>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</si>
  <si>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</si>
  <si>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</si>
  <si>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</si>
  <si>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</si>
  <si>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(Value)</t>
  </si>
  <si>
    <t>Additional Customer Price</t>
  </si>
  <si>
    <t>Suggested Retail Price</t>
  </si>
  <si>
    <t>Retail Markup %</t>
  </si>
  <si>
    <t>Total Quantity</t>
  </si>
  <si>
    <t>Total Cost</t>
  </si>
  <si>
    <t>Total Sales</t>
  </si>
  <si>
    <t>Friends Forever</t>
  </si>
  <si>
    <t>Pet Accessory</t>
  </si>
  <si>
    <t>poop bag dispenser+7 roll waste bag</t>
  </si>
  <si>
    <t>PE&amp;ABS</t>
  </si>
  <si>
    <t>O/S</t>
  </si>
  <si>
    <t>Grey/Black</t>
    <phoneticPr fontId="2" type="noConversion"/>
  </si>
  <si>
    <t>KL66WB6605</t>
    <phoneticPr fontId="2" type="noConversion"/>
  </si>
  <si>
    <t>EA</t>
  </si>
  <si>
    <t>Normal</t>
  </si>
  <si>
    <t>3923.21.0095</t>
  </si>
  <si>
    <t xml:space="preserve">Retractable Leash </t>
  </si>
  <si>
    <t>PP+TPE+ABS+PA+Polyester  tape+Rubber+Iron</t>
  </si>
  <si>
    <t>M</t>
  </si>
  <si>
    <t>Grey</t>
  </si>
  <si>
    <t>KL66RL6606</t>
    <phoneticPr fontId="2" type="noConversion"/>
  </si>
  <si>
    <t>4201.00.6000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</si>
</sst>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_ 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 Unicode MS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5" fillId="0" borderId="0"/>
    <xf numFmtId="0" fontId="8" fillId="0" borderId="0">
      <alignment vertical="center"/>
    </xf>
    <xf numFmtId="0" fontId="5" fillId="0" borderId="0"/>
    <xf numFmtId="180" fontId="1" fillId="0" borderId="0" applyFont="0" applyFill="0" applyBorder="0" applyAlignment="0" applyProtection="0"/>
    <xf numFmtId="181" fontId="9" fillId="0" borderId="0">
      <alignment vertical="center"/>
    </xf>
    <xf numFmtId="0" fontId="5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7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6" borderId="1" xfId="2" applyNumberFormat="1" applyFont="1" applyFill="1" applyBorder="1" applyAlignment="1">
      <alignment wrapText="1"/>
    </xf>
    <xf numFmtId="177" fontId="6" fillId="4" borderId="1" xfId="2" applyNumberFormat="1" applyFont="1" applyFill="1" applyBorder="1" applyAlignment="1">
      <alignment wrapText="1"/>
    </xf>
    <xf numFmtId="10" fontId="6" fillId="4" borderId="1" xfId="2" applyNumberFormat="1" applyFont="1" applyFill="1" applyBorder="1" applyAlignment="1">
      <alignment wrapText="1"/>
    </xf>
    <xf numFmtId="177" fontId="7" fillId="8" borderId="1" xfId="2" applyNumberFormat="1" applyFont="1" applyFill="1" applyBorder="1" applyAlignment="1">
      <alignment wrapText="1"/>
    </xf>
    <xf numFmtId="177" fontId="7" fillId="4" borderId="2" xfId="2" applyNumberFormat="1" applyFont="1" applyFill="1" applyBorder="1" applyAlignment="1">
      <alignment wrapText="1"/>
    </xf>
    <xf numFmtId="177" fontId="3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7" fillId="9" borderId="1" xfId="3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/>
    </xf>
    <xf numFmtId="0" fontId="5" fillId="9" borderId="1" xfId="5" applyFill="1" applyBorder="1" applyAlignment="1">
      <alignment horizontal="center"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10" borderId="1" xfId="6" applyNumberFormat="1" applyFont="1" applyFill="1" applyBorder="1" applyAlignment="1">
      <alignment wrapText="1"/>
    </xf>
    <xf numFmtId="179" fontId="10" fillId="9" borderId="1" xfId="7" applyNumberFormat="1" applyFont="1" applyFill="1" applyBorder="1" applyAlignment="1">
      <alignment horizontal="center" vertical="center"/>
    </xf>
    <xf numFmtId="0" fontId="5" fillId="9" borderId="1" xfId="8" applyFill="1" applyBorder="1" applyAlignment="1">
      <alignment horizontal="center" vertical="center" wrapText="1"/>
    </xf>
    <xf numFmtId="0" fontId="5" fillId="9" borderId="1" xfId="8" applyFill="1" applyBorder="1" applyAlignment="1">
      <alignment horizontal="center" vertical="center"/>
    </xf>
    <xf numFmtId="179" fontId="0" fillId="10" borderId="1" xfId="0" applyNumberFormat="1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1" fontId="0" fillId="10" borderId="1" xfId="0" applyNumberFormat="1" applyFill="1" applyBorder="1" applyAlignment="1">
      <alignment wrapText="1"/>
    </xf>
    <xf numFmtId="177" fontId="0" fillId="10" borderId="1" xfId="0" applyNumberFormat="1" applyFill="1" applyBorder="1" applyAlignment="1">
      <alignment wrapText="1"/>
    </xf>
    <xf numFmtId="177" fontId="5" fillId="9" borderId="1" xfId="3" applyNumberFormat="1" applyFill="1" applyBorder="1" applyAlignment="1">
      <alignment horizontal="center" vertical="center" wrapText="1"/>
    </xf>
    <xf numFmtId="10" fontId="0" fillId="0" borderId="1" xfId="0" applyNumberFormat="1" applyBorder="1" applyAlignment="1"/>
    <xf numFmtId="10" fontId="0" fillId="0" borderId="1" xfId="0" applyNumberFormat="1" applyBorder="1" applyAlignment="1">
      <alignment wrapText="1"/>
    </xf>
    <xf numFmtId="177" fontId="0" fillId="10" borderId="3" xfId="0" applyNumberFormat="1" applyFill="1" applyBorder="1" applyAlignment="1">
      <alignment wrapText="1"/>
    </xf>
    <xf numFmtId="10" fontId="0" fillId="10" borderId="1" xfId="9" applyNumberFormat="1" applyFont="1" applyFill="1" applyBorder="1" applyAlignment="1">
      <alignment wrapText="1"/>
    </xf>
    <xf numFmtId="180" fontId="0" fillId="0" borderId="1" xfId="0" applyNumberFormat="1" applyBorder="1" applyAlignment="1">
      <alignment wrapText="1"/>
    </xf>
    <xf numFmtId="0" fontId="7" fillId="9" borderId="4" xfId="3" applyFont="1" applyFill="1" applyBorder="1" applyAlignment="1">
      <alignment horizontal="center" vertical="center" wrapText="1"/>
    </xf>
  </cellXfs>
  <cellStyles count="10">
    <cellStyle name="Currency 2" xfId="6"/>
    <cellStyle name="Normal 2" xfId="1"/>
    <cellStyle name="Normal 2 18 2" xfId="2"/>
    <cellStyle name="Normal_BBB -- Internal quote US manufacturing -- 03-15-10" xfId="3"/>
    <cellStyle name="Normal_Ocean State -- Internal quote for US mfg - 04-06-10" xfId="8"/>
    <cellStyle name="Normal_Pet Bed Prices Costco San Diego 7-23-07" xfId="5"/>
    <cellStyle name="Percent 2" xfId="9"/>
    <cellStyle name="常规" xfId="0" builtinId="0"/>
    <cellStyle name="常规 3 5" xfId="4"/>
    <cellStyle name="常规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FW%2026%20Training%20Quote%200513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PET%20Commitment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_2026_CN"/>
      <sheetName val="poo bag 0417"/>
      <sheetName val="02.09"/>
      <sheetName val="FD"/>
      <sheetName val="对比20260123"/>
      <sheetName val="KD"/>
    </sheetNames>
    <sheetDataSet>
      <sheetData sheetId="0"/>
      <sheetData sheetId="1">
        <row r="7">
          <cell r="I7">
            <v>1.27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3"/>
  <sheetViews>
    <sheetView tabSelected="1" zoomScale="99" zoomScaleNormal="99" workbookViewId="0">
      <selection activeCell="K8" sqref="K8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9.85546875" style="2" customWidth="1"/>
    <col min="6" max="6" width="11.28515625" style="2" customWidth="1"/>
    <col min="7" max="7" width="9.140625" style="2" customWidth="1"/>
    <col min="8" max="9" width="7.42578125" style="2" customWidth="1"/>
    <col min="10" max="10" width="8.5703125" style="2" customWidth="1"/>
    <col min="11" max="11" width="8.42578125" style="3" customWidth="1"/>
    <col min="12" max="12" width="7" style="2" customWidth="1"/>
    <col min="13" max="14" width="6.140625" style="2" customWidth="1"/>
    <col min="15" max="15" width="8.5703125" style="2" customWidth="1"/>
    <col min="16" max="16" width="16" style="2" customWidth="1"/>
    <col min="17" max="18" width="8.8554687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10" style="5" customWidth="1"/>
    <col min="32" max="32" width="9.85546875" style="8" customWidth="1"/>
    <col min="33" max="33" width="7.85546875" style="2" customWidth="1"/>
    <col min="34" max="34" width="8.85546875" style="6" customWidth="1"/>
    <col min="35" max="35" width="7.85546875" style="2" customWidth="1"/>
    <col min="36" max="36" width="8.42578125" style="10" customWidth="1"/>
    <col min="37" max="37" width="9" style="6" customWidth="1"/>
    <col min="38" max="38" width="8.42578125" style="6" customWidth="1"/>
    <col min="39" max="39" width="7.85546875" style="10" customWidth="1"/>
    <col min="40" max="40" width="5.85546875" style="6" customWidth="1"/>
    <col min="41" max="41" width="8.140625" style="10" customWidth="1"/>
    <col min="42" max="42" width="9.28515625" style="6" customWidth="1"/>
    <col min="43" max="43" width="11.5703125" style="10" customWidth="1"/>
    <col min="44" max="44" width="10.85546875" style="6" customWidth="1"/>
    <col min="45" max="45" width="9.5703125" style="10" customWidth="1"/>
    <col min="46" max="46" width="10" style="6" customWidth="1"/>
    <col min="47" max="47" width="7.5703125" style="6" customWidth="1"/>
    <col min="48" max="48" width="8.140625" style="10" customWidth="1"/>
    <col min="49" max="49" width="7.140625" style="10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6" customWidth="1"/>
    <col min="54" max="54" width="10.140625" style="6" customWidth="1"/>
    <col min="55" max="55" width="9.140625" style="2" customWidth="1"/>
    <col min="56" max="57" width="9.140625" style="2"/>
    <col min="58" max="59" width="9.140625" style="6"/>
    <col min="60" max="16384" width="9.140625" style="2"/>
  </cols>
  <sheetData>
    <row r="1" spans="1:59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30" t="s">
        <v>31</v>
      </c>
      <c r="AG1" s="13" t="s">
        <v>32</v>
      </c>
      <c r="AH1" s="31" t="s">
        <v>33</v>
      </c>
      <c r="AI1" s="13" t="s">
        <v>34</v>
      </c>
      <c r="AJ1" s="32" t="s">
        <v>35</v>
      </c>
      <c r="AK1" s="33" t="s">
        <v>36</v>
      </c>
      <c r="AL1" s="31" t="s">
        <v>37</v>
      </c>
      <c r="AM1" s="32" t="s">
        <v>38</v>
      </c>
      <c r="AN1" s="31" t="s">
        <v>39</v>
      </c>
      <c r="AO1" s="32" t="s">
        <v>40</v>
      </c>
      <c r="AP1" s="31" t="s">
        <v>41</v>
      </c>
      <c r="AQ1" s="32" t="s">
        <v>42</v>
      </c>
      <c r="AR1" s="31" t="s">
        <v>43</v>
      </c>
      <c r="AS1" s="32" t="s">
        <v>44</v>
      </c>
      <c r="AT1" s="31" t="s">
        <v>45</v>
      </c>
      <c r="AU1" s="24" t="s">
        <v>46</v>
      </c>
      <c r="AV1" s="32" t="s">
        <v>47</v>
      </c>
      <c r="AW1" s="31" t="s">
        <v>48</v>
      </c>
      <c r="AX1" s="31" t="s">
        <v>49</v>
      </c>
      <c r="AY1" s="34" t="s">
        <v>50</v>
      </c>
      <c r="AZ1" s="35" t="s">
        <v>51</v>
      </c>
      <c r="BA1" s="36" t="s">
        <v>52</v>
      </c>
      <c r="BB1" s="37" t="s">
        <v>53</v>
      </c>
      <c r="BC1" s="38" t="s">
        <v>54</v>
      </c>
      <c r="BD1" s="35" t="s">
        <v>55</v>
      </c>
      <c r="BE1" s="13" t="s">
        <v>56</v>
      </c>
      <c r="BF1" s="31" t="s">
        <v>57</v>
      </c>
      <c r="BG1" s="31" t="s">
        <v>58</v>
      </c>
    </row>
    <row r="2" spans="1:59" ht="89.25" x14ac:dyDescent="0.25">
      <c r="A2" s="39">
        <v>1</v>
      </c>
      <c r="B2" s="40"/>
      <c r="C2" s="40"/>
      <c r="D2" s="41" t="s">
        <v>59</v>
      </c>
      <c r="E2" s="41"/>
      <c r="F2" s="41" t="s">
        <v>60</v>
      </c>
      <c r="G2" s="41"/>
      <c r="H2" s="41" t="s">
        <v>61</v>
      </c>
      <c r="I2" s="41" t="s">
        <v>61</v>
      </c>
      <c r="J2" s="41" t="s">
        <v>62</v>
      </c>
      <c r="K2" s="41" t="s">
        <v>62</v>
      </c>
      <c r="L2" s="41" t="s">
        <v>63</v>
      </c>
      <c r="M2" s="41" t="s">
        <v>64</v>
      </c>
      <c r="N2" s="40"/>
      <c r="O2" s="40"/>
      <c r="P2" s="42" t="s">
        <v>65</v>
      </c>
      <c r="Q2" s="40"/>
      <c r="R2" s="43" t="s">
        <v>66</v>
      </c>
      <c r="S2" s="44"/>
      <c r="T2" s="45"/>
      <c r="U2" s="46" t="str">
        <f>IF(ISERROR(S2/T2),"",S2/T2)</f>
        <v/>
      </c>
      <c r="V2" s="47">
        <f>'[1]poo bag 0417'!I7</f>
        <v>1.27</v>
      </c>
      <c r="W2" s="47">
        <f>V2</f>
        <v>1.27</v>
      </c>
      <c r="X2" s="40" t="s">
        <v>67</v>
      </c>
      <c r="Y2" s="48">
        <v>44</v>
      </c>
      <c r="Z2" s="48">
        <v>22</v>
      </c>
      <c r="AA2" s="49">
        <v>26</v>
      </c>
      <c r="AB2" s="49">
        <v>10</v>
      </c>
      <c r="AC2" s="49">
        <v>24</v>
      </c>
      <c r="AD2" s="50">
        <f>IF(Y2="","",Y2*Z2*AA2/1000000)</f>
        <v>2.5167999999999999E-2</v>
      </c>
      <c r="AE2" s="51">
        <v>56</v>
      </c>
      <c r="AF2" s="52">
        <f>IF(AC2="","",AE2/AD2*AC2)</f>
        <v>53401.14431023522</v>
      </c>
      <c r="AG2" s="40">
        <v>2600</v>
      </c>
      <c r="AH2" s="53">
        <f>IF(ISERROR(AG2/AF2),"",AG2/AF2)</f>
        <v>4.8688095238095239E-2</v>
      </c>
      <c r="AI2" s="54" t="s">
        <v>68</v>
      </c>
      <c r="AJ2" s="55">
        <v>0.38</v>
      </c>
      <c r="AK2" s="53">
        <f t="shared" ref="AK2:AK3" si="0">IF(ISERROR(V2*AJ2),"",V2*AJ2)</f>
        <v>0.48260000000000003</v>
      </c>
      <c r="AL2" s="53">
        <f t="shared" ref="AL2:AL3" si="1">IF(ISERROR(V2+AH2+AK2),"",V2+AH2+AK2)</f>
        <v>1.8012880952380952</v>
      </c>
      <c r="AM2" s="56">
        <v>0.02</v>
      </c>
      <c r="AN2" s="53">
        <f>IF(ISERROR(BA2*AM2),"",BA2*AM2)</f>
        <v>5.7000000000000002E-2</v>
      </c>
      <c r="AO2" s="56">
        <v>0.10249999999999999</v>
      </c>
      <c r="AP2" s="53">
        <f t="shared" ref="AP2:AP3" si="2">IF(ISERROR(BA2*AO2),"",BA2*AO2)</f>
        <v>0.29212499999999997</v>
      </c>
      <c r="AQ2" s="56">
        <v>0</v>
      </c>
      <c r="AR2" s="53">
        <f t="shared" ref="AR2:AR3" si="3">IF(ISERROR(BA2*AQ2),"",BA2*AQ2)</f>
        <v>0</v>
      </c>
      <c r="AS2" s="56">
        <v>0</v>
      </c>
      <c r="AT2" s="53">
        <f t="shared" ref="AT2:AT3" si="4">IF(ISERROR(BA2*AS2),"",BA2*AS2)</f>
        <v>0</v>
      </c>
      <c r="AU2" s="40">
        <v>0</v>
      </c>
      <c r="AV2" s="56">
        <v>0</v>
      </c>
      <c r="AW2" s="57">
        <f t="shared" ref="AW2:AW3" si="5">IF(ISERROR(BA2*AV2),"",BA2*AV2)</f>
        <v>0</v>
      </c>
      <c r="AX2" s="53">
        <f>IF(ISERROR(AN2+AP2+AR2+AT2+AW2),"",AN2+AP2+AR2+AT2+AW2)</f>
        <v>0.34912499999999996</v>
      </c>
      <c r="AY2" s="53">
        <f t="shared" ref="AY2:AY3" si="6">IF(ISERROR(AL2+AX2),"",AL2+AX2)</f>
        <v>2.1504130952380951</v>
      </c>
      <c r="AZ2" s="58">
        <f t="shared" ref="AZ2:AZ3" si="7">IF(ISERROR((BA2-AY2)/BA2),"",(BA2-AY2)/BA2)</f>
        <v>0.24546908939014209</v>
      </c>
      <c r="BA2" s="59">
        <v>2.85</v>
      </c>
      <c r="BB2" s="12"/>
      <c r="BC2" s="12"/>
      <c r="BD2" s="58" t="str">
        <f>IF(ISERROR((BC2-BA2)/BC2),"",(BC2-BA2)/BC2)</f>
        <v/>
      </c>
      <c r="BE2" s="11"/>
      <c r="BF2" s="53">
        <f t="shared" ref="BF2:BF3" si="8">IF(ISERROR(AZ2*BE2),"",AY2*BE2)</f>
        <v>0</v>
      </c>
      <c r="BG2" s="53">
        <f>IF(ISERROR(BA2*BE2),"",BA2*BE2)</f>
        <v>0</v>
      </c>
    </row>
    <row r="3" spans="1:59" ht="89.25" x14ac:dyDescent="0.25">
      <c r="A3" s="39">
        <v>2</v>
      </c>
      <c r="B3" s="40"/>
      <c r="C3" s="40"/>
      <c r="D3" s="60" t="s">
        <v>59</v>
      </c>
      <c r="E3" s="60"/>
      <c r="F3" s="60" t="s">
        <v>60</v>
      </c>
      <c r="G3" s="60"/>
      <c r="H3" s="60" t="s">
        <v>69</v>
      </c>
      <c r="I3" s="60" t="s">
        <v>69</v>
      </c>
      <c r="J3" s="60" t="s">
        <v>70</v>
      </c>
      <c r="K3" s="60" t="s">
        <v>70</v>
      </c>
      <c r="L3" s="60" t="s">
        <v>71</v>
      </c>
      <c r="M3" s="60" t="s">
        <v>72</v>
      </c>
      <c r="N3" s="40"/>
      <c r="O3" s="40"/>
      <c r="P3" s="42" t="s">
        <v>73</v>
      </c>
      <c r="Q3" s="40"/>
      <c r="R3" s="43" t="s">
        <v>66</v>
      </c>
      <c r="S3" s="44"/>
      <c r="T3" s="45"/>
      <c r="U3" s="46" t="str">
        <f t="shared" ref="U3" si="9">IF(ISERROR(S3/T3),"",S3/T3)</f>
        <v/>
      </c>
      <c r="V3" s="47">
        <v>3.69</v>
      </c>
      <c r="W3" s="47">
        <f>V3</f>
        <v>3.69</v>
      </c>
      <c r="X3" s="40" t="s">
        <v>67</v>
      </c>
      <c r="Y3" s="48">
        <v>59</v>
      </c>
      <c r="Z3" s="48">
        <v>47</v>
      </c>
      <c r="AA3" s="49">
        <v>18.5</v>
      </c>
      <c r="AB3" s="49">
        <v>10</v>
      </c>
      <c r="AC3" s="49">
        <v>48</v>
      </c>
      <c r="AD3" s="50">
        <f t="shared" ref="AD3" si="10">IF(Y3="","",Y3*Z3*AA3/1000000)</f>
        <v>5.1300499999999999E-2</v>
      </c>
      <c r="AE3" s="51">
        <v>56</v>
      </c>
      <c r="AF3" s="52">
        <f t="shared" ref="AF3" si="11">IF(AC3="","",AE3/AD3*AC3)</f>
        <v>52397.150125242442</v>
      </c>
      <c r="AG3" s="40">
        <v>2600</v>
      </c>
      <c r="AH3" s="53">
        <f t="shared" ref="AH3" si="12">IF(ISERROR(AG3/AF3),"",AG3/AF3)</f>
        <v>4.9621019345238097E-2</v>
      </c>
      <c r="AI3" s="54" t="s">
        <v>74</v>
      </c>
      <c r="AJ3" s="55">
        <v>0.378</v>
      </c>
      <c r="AK3" s="53">
        <f t="shared" si="0"/>
        <v>1.3948199999999999</v>
      </c>
      <c r="AL3" s="53">
        <f t="shared" si="1"/>
        <v>5.1344410193452381</v>
      </c>
      <c r="AM3" s="56">
        <v>0.02</v>
      </c>
      <c r="AN3" s="53">
        <f t="shared" ref="AN3" si="13">IF(ISERROR(BA3*AM3),"",BA3*AM3)</f>
        <v>0.185</v>
      </c>
      <c r="AO3" s="56">
        <v>0.10249999999999999</v>
      </c>
      <c r="AP3" s="53">
        <f t="shared" si="2"/>
        <v>0.948125</v>
      </c>
      <c r="AQ3" s="56">
        <v>0</v>
      </c>
      <c r="AR3" s="53">
        <f t="shared" si="3"/>
        <v>0</v>
      </c>
      <c r="AS3" s="56">
        <v>0</v>
      </c>
      <c r="AT3" s="53">
        <f t="shared" si="4"/>
        <v>0</v>
      </c>
      <c r="AU3" s="40">
        <v>0</v>
      </c>
      <c r="AV3" s="56">
        <v>0</v>
      </c>
      <c r="AW3" s="57">
        <f t="shared" si="5"/>
        <v>0</v>
      </c>
      <c r="AX3" s="53">
        <f t="shared" ref="AX3" si="14">IF(ISERROR(AN3+AP3+AR3+AT3+AW3),"",AN3+AP3+AR3+AT3+AW3)</f>
        <v>1.1331249999999999</v>
      </c>
      <c r="AY3" s="53">
        <f t="shared" si="6"/>
        <v>6.2675660193452378</v>
      </c>
      <c r="AZ3" s="58">
        <f t="shared" si="7"/>
        <v>0.32242529520592023</v>
      </c>
      <c r="BA3" s="59">
        <v>9.25</v>
      </c>
      <c r="BB3" s="12"/>
      <c r="BC3" s="12"/>
      <c r="BD3" s="58" t="str">
        <f t="shared" ref="BD3" si="15">IF(ISERROR((BC3-BA3)/BC3),"",(BC3-BA3)/BC3)</f>
        <v/>
      </c>
      <c r="BE3" s="11"/>
      <c r="BF3" s="53">
        <f t="shared" si="8"/>
        <v>0</v>
      </c>
      <c r="BG3" s="53">
        <f t="shared" ref="BG3" si="16">IF(ISERROR(BA3*BE3),"",BA3*BE3)</f>
        <v>0</v>
      </c>
    </row>
  </sheetData>
  <sheetProtection insertRows="0" deleteRows="0" sort="0"/>
  <protectedRanges>
    <protectedRange sqref="P2:AU3 L4:N243 BC2:BE3 P4:BA243 A2:N3 AX2:AZ3 A4:J243" name="Range1"/>
    <protectedRange sqref="AW2:AW3" name="Range1_1"/>
    <protectedRange sqref="K4:K246" name="Range1_1_1"/>
    <protectedRange sqref="O2:O241" name="Range1_2"/>
    <protectedRange sqref="BB2:BB241" name="Range1_3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[2]ValueSelection!#REF!</xm:f>
          </x14:formula1>
          <xm:sqref>F2:F3</xm:sqref>
        </x14:dataValidation>
        <x14:dataValidation type="list" allowBlank="1" showInputMessage="1" showErrorMessage="1">
          <x14:formula1>
            <xm:f>[2]ValueSelection!#REF!</xm:f>
          </x14:formula1>
          <xm:sqref>E2:E3</xm:sqref>
        </x14:dataValidation>
        <x14:dataValidation type="list" allowBlank="1" showInputMessage="1" showErrorMessage="1">
          <x14:formula1>
            <xm:f>[2]Data!#REF!</xm:f>
          </x14:formula1>
          <xm:sqref>X2:X3</xm:sqref>
        </x14:dataValidation>
        <x14:dataValidation type="list" allowBlank="1" showInputMessage="1" showErrorMessage="1">
          <x14:formula1>
            <xm:f>[2]ValueSelection!#REF!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2026-05-14T05:42:18Z</dcterms:created>
  <dcterms:modified xsi:type="dcterms:W3CDTF">2026-05-14T05:42:50Z</dcterms:modified>
</cp:coreProperties>
</file>