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CC">#REF!</definedName>
    <definedName name="Acol">#REF!</definedName>
    <definedName name="AD">'[2]other data'!$T$2:$T$5</definedName>
    <definedName name="ADUL">#REF!</definedName>
    <definedName name="ALLOCATE">[3]comments!$F$3:$F$21</definedName>
    <definedName name="APL">#REF!</definedName>
    <definedName name="ART">#REF!</definedName>
    <definedName name="Artwork">#REF!</definedName>
    <definedName name="as">'[4]1-Import Product Data Sheet'!$X$2</definedName>
    <definedName name="AssortedSKU_Range">[5]Mapping!$J$2:$J$3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LK">#REF!</definedName>
    <definedName name="Brand">'[7]1-Import Product Data Sheet'!$N$102:$N$144</definedName>
    <definedName name="Branded">[6]Lists!$F$6:$F$38</definedName>
    <definedName name="brands">'[2]other data'!$K$2:$K$48</definedName>
    <definedName name="BuyUnits_Range">[5]Mapping!$B$2:$B$55</definedName>
    <definedName name="ca_available_Range">[5]Mapping!$AB$2:$AB$5</definedName>
    <definedName name="ca_Compliant_Range">[5]Mapping!$BJ$2:$BJ$4</definedName>
    <definedName name="ca_CompliantReason_Range">[5]Mapping!$BL$2:$BL$13</definedName>
    <definedName name="ca_SisVendor_Range">[5]Mapping!$BH$2:$BH$3</definedName>
    <definedName name="ca_stuffedarticlesreg_Range">[5]Mapping!$AD$2:$AD$6</definedName>
    <definedName name="Case_Freight_Range">[5]Mapping!$F$2:$F$19</definedName>
    <definedName name="CATEGORY">[8]Sheet1!$DW$2:$DW$3</definedName>
    <definedName name="categoryfinal">'[9]Import Quote Sheet'!$A$90:$A$190</definedName>
    <definedName name="chargeback">'[2]other data'!$B$2:$B$6</definedName>
    <definedName name="color">[6]Lists!$J$6:$J$29</definedName>
    <definedName name="colour">[8]Sheet1!$EH$2:$EH$3</definedName>
    <definedName name="COO_Dest">[5]COO!$D$1:$D$3:'[5]COO'!$D$2</definedName>
    <definedName name="COOCountry_Range">[5]Mapping!$R$2:$R$245</definedName>
    <definedName name="COODest_Range">[5]Mapping!$P$2:$P$3</definedName>
    <definedName name="CostCol">#REF!</definedName>
    <definedName name="countries">'[2]other data'!$I$3:$I$249</definedName>
    <definedName name="Cycle">[6]Lists!$E$6:$E$30</definedName>
    <definedName name="d">[10]Mapping!$AR$2:$AR$84</definedName>
    <definedName name="DDEmsg">#REF!</definedName>
    <definedName name="dealPricing_Range">[5]Mapping!$BD$2:$BD$3</definedName>
    <definedName name="Decorative_Accessories">#REF!</definedName>
    <definedName name="Decorative_Pillows_Inserts_Covers">#REF!</definedName>
    <definedName name="den">[6]Lists!$L$6:$L$29</definedName>
    <definedName name="Description1_Range">[5]Mapping!$AQ$2:$AQ$72</definedName>
    <definedName name="Description2_Range">[5]Mapping!$AR$2:$AR$84</definedName>
    <definedName name="diffgrp">'[2]diff group head'!$A$2:$A$47</definedName>
    <definedName name="DIFFS">'[2]other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[11]Costs!$J$11</definedName>
    <definedName name="Feature1_Range">[5]Mapping!$AG$2:$AG$20</definedName>
    <definedName name="Feature10_Range">[5]Mapping!$AP$2:$AP$20</definedName>
    <definedName name="Feature2_Range">[5]Mapping!$AH$2:$AH$25</definedName>
    <definedName name="Feature3_Range">[5]Mapping!$AI$2:$AI$7</definedName>
    <definedName name="Feature4_Range">[5]Mapping!$AJ$2:$AJ$6</definedName>
    <definedName name="Feature5_Range">[5]Mapping!$AK$2:$AK$15</definedName>
    <definedName name="Feature6_Range">[5]Mapping!$AL$2:$AL$17</definedName>
    <definedName name="Feature7_Range">[5]Mapping!$AM$2:$AM$21</definedName>
    <definedName name="Feature8_Range">[5]Mapping!$AN$2:$AN$9</definedName>
    <definedName name="Feature9_Range">[5]Mapping!$AO$2:$AO$5</definedName>
    <definedName name="FIFRACompliance_Range">[5]Mapping!$L$2:$L$10</definedName>
    <definedName name="FIFRAExemption_Range">[5]Mapping!$N$2:$N$3</definedName>
    <definedName name="finalports">'[9]Import Quote Sheet'!$B$90:$B$123</definedName>
    <definedName name="foam">[8]Sheet1!$EC$2:$EC$3</definedName>
    <definedName name="FOBCostPerPiece">#REF!</definedName>
    <definedName name="freight">'[2]other data'!$AC$3:$AC$14</definedName>
    <definedName name="FUR">#REF!</definedName>
    <definedName name="gen_nontxtl_UOM_Range">[5]Mapping!$Z$2:$Z$11</definedName>
    <definedName name="gen_txtl_permlbl_careinstr_Range">[5]Mapping!$V$2:$V$9</definedName>
    <definedName name="gen_txtl_permlbl_fabrcont_Range">[5]Mapping!$X$2:$X$12</definedName>
    <definedName name="gen_txtl_permlbl_vendinfo_Range">[5]Mapping!$T$2:$T$8</definedName>
    <definedName name="gen_ulreq_Range">[12]Mapping!$X$2:$X$5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'[13]X-LIST'!$G$2:$G$7</definedName>
    <definedName name="KD">[8]Sheet1!$DS$2:$DS$2</definedName>
    <definedName name="Kids_Bath">#REF!</definedName>
    <definedName name="Kids_or_Teen">#REF!</definedName>
    <definedName name="LGT">#REF!</definedName>
    <definedName name="LicensedProduct_Range">[5]Mapping!$AF$2:$AF$3</definedName>
    <definedName name="LIFESTYLE">'[13]X-LIST'!$C$2:$C$7</definedName>
    <definedName name="Lighting_or_Candleholders">#REF!</definedName>
    <definedName name="loctype">'[2]other data'!$BN$2:$BN$6</definedName>
    <definedName name="M">[8]Sheet1!$EA$2:$EA$3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'[2]other data'!$AN$2:$AN$6</definedName>
    <definedName name="OTB">'[2]other data'!$R$2:$R$14</definedName>
    <definedName name="Outdoor">#REF!</definedName>
    <definedName name="OwnedCol">#REF!</definedName>
    <definedName name="PACK">[8]Sheet1!$EE$2:$EE$3</definedName>
    <definedName name="PackageType">'[7]1-Import Product Data Sheet'!$L$102:$L$131</definedName>
    <definedName name="PackCol">#REF!</definedName>
    <definedName name="PDQList">'[7]1-Import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'[2]other data'!$AU$2:$AU$11</definedName>
    <definedName name="PORT_IFF">[14]a!$A$10:$B$35</definedName>
    <definedName name="PortSeq">'[7]1-Import Product Data Sheet'!$U$2</definedName>
    <definedName name="PortSeqLCL">#REF!</definedName>
    <definedName name="POtype">#REF!</definedName>
    <definedName name="Preticketed_Range">[5]Mapping!$H$2:$H$3</definedName>
    <definedName name="PrevBuy">'[7]1-Import Product Data Sheet'!$AR$26:$AR$27</definedName>
    <definedName name="Prints">#REF!</definedName>
    <definedName name="ProfileDesc">#REF!</definedName>
    <definedName name="QSFOB">[15]Q1!$C$38</definedName>
    <definedName name="Quilts">#REF!</definedName>
    <definedName name="RateSeq">'[7]1-Import Product Data Sheet'!$X$2</definedName>
    <definedName name="retailAK_O_YN_Range">[5]Mapping!$AV$2:$AV$3</definedName>
    <definedName name="retailCA_O_YN_Range">[5]Mapping!$AZ$2:$AZ$3</definedName>
    <definedName name="retailHA_O_YN_Range">[5]Mapping!$BB$2:$BB$3</definedName>
    <definedName name="retailPR_O_YN_Range">[5]Mapping!$AX$2:$AX$3</definedName>
    <definedName name="retailPR_o_YN_Rangee">[12]Mapping!$AL$2:$AL$3</definedName>
    <definedName name="retailUS_O_YN_Range">[5]Mapping!$AT$2:$AT$3</definedName>
    <definedName name="runnum">'[2]other data'!$BI$2:$BI$18</definedName>
    <definedName name="scalenum">'[2]other data'!$BG$2:$BG$18</definedName>
    <definedName name="Seasonal">#REF!</definedName>
    <definedName name="SellUnits_Range">[5]Mapping!$D$2:$D$53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#REF!</definedName>
    <definedName name="StoreGrid0">#REF!</definedName>
    <definedName name="suggestedMessage_Range">[5]Mapping!$BF$2:$BF$3</definedName>
    <definedName name="SUPPLIER">'[2]vendor info'!$A$4:$A$400</definedName>
    <definedName name="TargetCol">#REF!</definedName>
    <definedName name="TBJ">'[2]other data'!$AK$2:$AK$10</definedName>
    <definedName name="TERMS">'[2]other data'!$P$2:$P$7</definedName>
    <definedName name="TICKET">[2]tickets!$B$3:$B$27</definedName>
    <definedName name="ticket2">[2]tickets!$G$3:$G$27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'[2]other data'!$AY$2:$AY$4</definedName>
    <definedName name="UDA3B">'[2]other data'!$AZ$2:$AZ$6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ser1Col">#REF!</definedName>
    <definedName name="User3Col">#REF!</definedName>
    <definedName name="WAREHOUSE">'[2]other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[8]Sheet1!$EG$2:$EG$3</definedName>
    <definedName name="World1">[6]Lists!$H$6:$H$29</definedName>
    <definedName name="YN">'[16]Page 1 Sales and Forecast'!$AA$2:$AA$3</definedName>
    <definedName name="YNE">'[2]other data'!$BB$2:$BB$5</definedName>
    <definedName name="YNES">'[2]other data'!$BR$2:$BR$6</definedName>
    <definedName name="YOU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5" i="1" l="1"/>
  <c r="AU5" i="1"/>
  <c r="AP5" i="1"/>
  <c r="AN5" i="1"/>
  <c r="AL5" i="1"/>
  <c r="AB5" i="1"/>
  <c r="AD5" i="1" s="1"/>
  <c r="AF5" i="1" s="1"/>
  <c r="BB4" i="1"/>
  <c r="AU4" i="1"/>
  <c r="AP4" i="1"/>
  <c r="AN4" i="1"/>
  <c r="AL4" i="1"/>
  <c r="AB4" i="1"/>
  <c r="AD4" i="1" s="1"/>
  <c r="AF4" i="1" s="1"/>
  <c r="BB3" i="1"/>
  <c r="AU3" i="1"/>
  <c r="AP3" i="1"/>
  <c r="AN3" i="1"/>
  <c r="AL3" i="1"/>
  <c r="AB3" i="1"/>
  <c r="AD3" i="1" s="1"/>
  <c r="AF3" i="1" s="1"/>
  <c r="BB2" i="1"/>
  <c r="AU2" i="1"/>
  <c r="AP2" i="1"/>
  <c r="AN2" i="1"/>
  <c r="AL2" i="1"/>
  <c r="AB2" i="1"/>
  <c r="AD2" i="1" s="1"/>
  <c r="AF2" i="1" s="1"/>
  <c r="U2" i="1" l="1"/>
  <c r="AR2" i="1" l="1"/>
  <c r="AV2" i="1" s="1"/>
  <c r="U4" i="1"/>
  <c r="U3" i="1"/>
  <c r="AI2" i="1"/>
  <c r="AJ2" i="1" s="1"/>
  <c r="AW2" i="1" l="1"/>
  <c r="AX2" i="1" s="1"/>
  <c r="AR3" i="1"/>
  <c r="AV3" i="1" s="1"/>
  <c r="U5" i="1"/>
  <c r="AI3" i="1"/>
  <c r="AJ3" i="1" s="1"/>
  <c r="AR4" i="1"/>
  <c r="AV4" i="1" s="1"/>
  <c r="AI4" i="1"/>
  <c r="AJ4" i="1" s="1"/>
  <c r="BA2" i="1" l="1"/>
  <c r="AW4" i="1"/>
  <c r="AX4" i="1" s="1"/>
  <c r="AW3" i="1"/>
  <c r="BA3" i="1" s="1"/>
  <c r="BA4" i="1"/>
  <c r="AR5" i="1"/>
  <c r="AV5" i="1" s="1"/>
  <c r="AI5" i="1"/>
  <c r="AJ5" i="1" s="1"/>
  <c r="AX3" i="1" l="1"/>
  <c r="AW5" i="1"/>
  <c r="AX5" i="1" s="1"/>
  <c r="BA5" i="1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<sst xmlns="http://schemas.openxmlformats.org/spreadsheetml/2006/main" count="106" uniqueCount="73">
  <si>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</si>
  <si>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</si>
  <si>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</si>
  <si>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</si>
  <si>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</si>
  <si>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</si>
  <si>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</si>
  <si>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</si>
  <si>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</si>
  <si>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</si>
  <si>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</si>
  <si>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</si>
  <si>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</si>
  <si>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</si>
  <si>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</si>
  <si>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</si>
  <si>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</si>
  <si>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</si>
  <si>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</si>
  <si>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</si>
  <si>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</si>
  <si>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</si>
  <si>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</si>
  <si>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</si>
  <si>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</si>
  <si>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</si>
  <si>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</si>
  <si>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</si>
  <si>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</si>
  <si>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</si>
  <si>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</si>
  <si>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</si>
  <si>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</si>
  <si>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</si>
  <si>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</si>
  <si>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</si>
  <si>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</si>
  <si>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</si>
  <si>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</si>
  <si>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</si>
  <si>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</si>
  <si>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</si>
  <si>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</si>
  <si>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</si>
  <si>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</si>
  <si>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</si>
  <si>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</si>
  <si>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</si>
  <si>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</si>
  <si>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</si>
  <si>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</si>
  <si>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</si>
  <si>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</si>
  <si>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</si>
  <si>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WILLOW &amp; SAGE</t>
  </si>
  <si>
    <t>SHEET/SHEET SET</t>
  </si>
  <si>
    <t>Set</t>
  </si>
  <si>
    <t>Normal</t>
  </si>
  <si>
    <t>Full
1 Flatsheet 81"W x 96"L
1 Fittedsheet 54"W x 75"L + 14"D
2 Pillowcase 20"W x 30"L(2)</t>
  </si>
  <si>
    <t>200TC Cotton Solid</t>
    <phoneticPr fontId="8" type="noConversion"/>
  </si>
  <si>
    <t>100% Cotton 200TC Solid Sheet Set</t>
    <phoneticPr fontId="8" type="noConversion"/>
  </si>
  <si>
    <t>200TC Cotton Solid Sheet</t>
    <phoneticPr fontId="8" type="noConversion"/>
  </si>
  <si>
    <t>100% Cotton Solid Sheet Set, 4" single needle hem, VZB packaging</t>
    <phoneticPr fontId="8" type="noConversion"/>
  </si>
  <si>
    <t>100% Cotton, Solid</t>
    <phoneticPr fontId="8" type="noConversion"/>
  </si>
  <si>
    <t>BRIGHT WHITE</t>
  </si>
  <si>
    <t>RS20-8984</t>
    <phoneticPr fontId="8" type="noConversion"/>
  </si>
  <si>
    <t>6302.31.9020</t>
  </si>
  <si>
    <t>FOUR LEAF CLOVER</t>
  </si>
  <si>
    <t>RS20-8985</t>
  </si>
  <si>
    <t>DUSTY BLUE</t>
  </si>
  <si>
    <t>RS20-8986</t>
  </si>
  <si>
    <t>GRANITE</t>
  </si>
  <si>
    <t>RS20-8987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</si>
</sst>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&quot;$&quot;#,##0.00"/>
    <numFmt numFmtId="177" formatCode="0.0"/>
    <numFmt numFmtId="178" formatCode="0.000"/>
    <numFmt numFmtId="179" formatCode="[$-409]dd/mmm/yy;@"/>
    <numFmt numFmtId="180" formatCode="0.00000"/>
    <numFmt numFmtId="181" formatCode="0.0%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  <xf numFmtId="0" fontId="5" fillId="0" borderId="0"/>
  </cellStyleXfs>
  <cellXfs count="50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0" xfId="1" applyNumberFormat="1" applyFont="1" applyFill="1" applyAlignment="1">
      <alignment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7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0" fontId="1" fillId="0" borderId="2" xfId="1" applyBorder="1" applyAlignment="1">
      <alignment wrapText="1"/>
    </xf>
    <xf numFmtId="179" fontId="1" fillId="0" borderId="2" xfId="1" applyNumberFormat="1" applyBorder="1" applyAlignment="1">
      <alignment wrapText="1"/>
    </xf>
    <xf numFmtId="0" fontId="0" fillId="5" borderId="2" xfId="0" applyFill="1" applyBorder="1" applyAlignment="1">
      <alignment wrapText="1"/>
    </xf>
    <xf numFmtId="176" fontId="1" fillId="0" borderId="1" xfId="1" applyNumberFormat="1" applyBorder="1" applyAlignment="1">
      <alignment horizontal="center" wrapText="1"/>
    </xf>
    <xf numFmtId="176" fontId="1" fillId="0" borderId="1" xfId="1" applyNumberFormat="1" applyBorder="1"/>
    <xf numFmtId="1" fontId="1" fillId="0" borderId="2" xfId="1" applyNumberFormat="1" applyBorder="1"/>
    <xf numFmtId="2" fontId="1" fillId="0" borderId="2" xfId="1" applyNumberFormat="1" applyBorder="1"/>
    <xf numFmtId="180" fontId="1" fillId="8" borderId="2" xfId="1" applyNumberFormat="1" applyFill="1" applyBorder="1"/>
    <xf numFmtId="1" fontId="1" fillId="8" borderId="2" xfId="1" applyNumberFormat="1" applyFill="1" applyBorder="1"/>
    <xf numFmtId="3" fontId="1" fillId="0" borderId="2" xfId="1" applyNumberFormat="1" applyBorder="1"/>
    <xf numFmtId="176" fontId="1" fillId="8" borderId="2" xfId="1" applyNumberFormat="1" applyFill="1" applyBorder="1"/>
    <xf numFmtId="181" fontId="1" fillId="0" borderId="2" xfId="1" applyNumberFormat="1" applyBorder="1"/>
    <xf numFmtId="10" fontId="1" fillId="0" borderId="2" xfId="1" applyNumberFormat="1" applyBorder="1"/>
    <xf numFmtId="176" fontId="1" fillId="0" borderId="2" xfId="1" applyNumberFormat="1" applyBorder="1"/>
    <xf numFmtId="10" fontId="0" fillId="8" borderId="2" xfId="4" applyNumberFormat="1" applyFont="1" applyFill="1" applyBorder="1" applyAlignment="1"/>
    <xf numFmtId="1" fontId="5" fillId="0" borderId="2" xfId="5" applyNumberFormat="1" applyBorder="1"/>
    <xf numFmtId="0" fontId="1" fillId="0" borderId="0" xfId="1"/>
    <xf numFmtId="0" fontId="5" fillId="5" borderId="2" xfId="3" quotePrefix="1" applyFont="1" applyFill="1" applyBorder="1" applyAlignment="1">
      <alignment horizontal="left" wrapText="1"/>
    </xf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</cellXfs>
  <cellStyles count="6">
    <cellStyle name="Normal 2" xfId="1"/>
    <cellStyle name="Normal 2 18 2" xfId="2"/>
    <cellStyle name="Normal_2010 NY-showroom sheet set for JCP 0330" xfId="5"/>
    <cellStyle name="Percent 2" xfId="4"/>
    <cellStyle name="常规" xfId="0" builtinId="0"/>
    <cellStyle name="常规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200TC%20Sep+Oct%20100%25%20Cotton%20Sheet%20Set%2005-07-2026%20Commitment%202026%20POE%20PAK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sarah.chen/Desktop/Window/BBB%20window/chateau/NM%20CHATEAU%20PLUM%20%20SHEER%20VENDOR%20SETUP%2010%2008%20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sarah.chen\AppData\Local\Microsoft\Windows\Temporary%20Internet%20Files\Content.Outlook\RBUPAN03\Window%20Panel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Lard%20-%20Design\Customs%20Memo\Master%20Copy%20Quote%20Sheet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guyinghua\Local%20Settings\Temporary%20Internet%20Files\OLK97\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chenlihui/Local%20Settings/Temporary%20Internet%20Files/OLK9A/Import%20Product%20Data%20Sheet%204%2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kathy\Local%20Settings\Temporary%20Internet%20Files\Content.Outlook\JH9RZ0WZ\Final%20External%20Quote%20Sheet%20-Micro%20Mink%20DA%20Throw%20solid%20back-1309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Ross T200 SS"/>
      <sheetName val="PAK 08-21-25"/>
      <sheetName val="Cost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</sheetNames>
    <sheetDataSet>
      <sheetData sheetId="0"/>
      <sheetData sheetId="1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2"/>
      <sheetData sheetId="3">
        <row r="1">
          <cell r="D1" t="str">
            <v>CAN</v>
          </cell>
        </row>
      </sheetData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Sample PO worksheet"/>
      <sheetName val="Attribute Assignment"/>
    </sheetNames>
    <sheetDataSet>
      <sheetData sheetId="0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5"/>
  <sheetViews>
    <sheetView tabSelected="1" topLeftCell="K1" zoomScaleNormal="100" workbookViewId="0">
      <selection activeCell="M5" sqref="M5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4" width="8.42578125" style="2" customWidth="1"/>
    <col min="5" max="5" width="22" style="2" customWidth="1"/>
    <col min="6" max="6" width="11.7109375" style="2" customWidth="1"/>
    <col min="7" max="7" width="18.28515625" style="2" customWidth="1"/>
    <col min="8" max="8" width="17.85546875" style="2" customWidth="1"/>
    <col min="9" max="9" width="38.5703125" style="2" customWidth="1"/>
    <col min="10" max="10" width="28" style="2" customWidth="1"/>
    <col min="11" max="11" width="61.85546875" style="2" customWidth="1"/>
    <col min="12" max="12" width="20.7109375" style="2" customWidth="1"/>
    <col min="13" max="13" width="28.42578125" style="2" customWidth="1"/>
    <col min="14" max="14" width="28.7109375" style="2" bestFit="1" customWidth="1"/>
    <col min="15" max="15" width="9.140625" style="2" customWidth="1"/>
    <col min="16" max="17" width="13" style="2" customWidth="1"/>
    <col min="18" max="19" width="8.85546875" style="2" customWidth="1"/>
    <col min="20" max="20" width="8.85546875" style="3" customWidth="1"/>
    <col min="21" max="21" width="8.5703125" style="3" customWidth="1"/>
    <col min="22" max="22" width="9.42578125" style="2" customWidth="1"/>
    <col min="23" max="23" width="8.140625" style="46" customWidth="1"/>
    <col min="24" max="24" width="8.7109375" style="46" customWidth="1"/>
    <col min="25" max="25" width="7.140625" style="46" customWidth="1"/>
    <col min="26" max="26" width="9" style="47" customWidth="1"/>
    <col min="27" max="27" width="6.28515625" style="48" customWidth="1"/>
    <col min="28" max="28" width="10" style="49" customWidth="1"/>
    <col min="29" max="29" width="10" style="47" customWidth="1"/>
    <col min="30" max="30" width="9.85546875" style="48" customWidth="1"/>
    <col min="31" max="31" width="7.85546875" style="2" customWidth="1"/>
    <col min="32" max="32" width="8.85546875" style="3" customWidth="1"/>
    <col min="33" max="33" width="13.140625" style="2" customWidth="1"/>
    <col min="34" max="34" width="8.42578125" style="4" customWidth="1"/>
    <col min="35" max="35" width="9" style="3" customWidth="1"/>
    <col min="36" max="36" width="8.42578125" style="3" customWidth="1"/>
    <col min="37" max="37" width="7.85546875" style="4" customWidth="1"/>
    <col min="38" max="38" width="8.28515625" style="3" customWidth="1"/>
    <col min="39" max="39" width="11.5703125" style="4" customWidth="1"/>
    <col min="40" max="40" width="10.85546875" style="3" customWidth="1"/>
    <col min="41" max="41" width="8.140625" style="4" customWidth="1"/>
    <col min="42" max="42" width="9.28515625" style="3" customWidth="1"/>
    <col min="43" max="43" width="8.140625" style="4" customWidth="1"/>
    <col min="44" max="45" width="9.28515625" style="3" customWidth="1"/>
    <col min="46" max="46" width="8.140625" style="4" customWidth="1"/>
    <col min="47" max="47" width="9.28515625" style="3" customWidth="1"/>
    <col min="48" max="48" width="7.85546875" style="3" customWidth="1"/>
    <col min="49" max="49" width="9.5703125" style="3" customWidth="1"/>
    <col min="50" max="50" width="7.7109375" style="3" customWidth="1"/>
    <col min="51" max="51" width="12.140625" style="3" customWidth="1"/>
    <col min="52" max="52" width="9.140625" style="2"/>
    <col min="53" max="53" width="11.5703125" style="3" customWidth="1"/>
    <col min="54" max="54" width="15" style="3" customWidth="1"/>
    <col min="55" max="16384" width="9.140625" style="2"/>
  </cols>
  <sheetData>
    <row r="1" spans="1:54" ht="68.099999999999994" customHeight="1" x14ac:dyDescent="0.25">
      <c r="A1" s="5" t="s">
        <v>0</v>
      </c>
      <c r="B1" s="5" t="s">
        <v>1</v>
      </c>
      <c r="C1" s="6" t="s">
        <v>2</v>
      </c>
      <c r="D1" s="6" t="s">
        <v>3</v>
      </c>
      <c r="E1" s="7" t="s">
        <v>4</v>
      </c>
      <c r="F1" s="7" t="s">
        <v>5</v>
      </c>
      <c r="G1" s="8" t="s">
        <v>6</v>
      </c>
      <c r="H1" s="6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9" t="s">
        <v>18</v>
      </c>
      <c r="T1" s="10" t="s">
        <v>19</v>
      </c>
      <c r="U1" s="11" t="s">
        <v>20</v>
      </c>
      <c r="V1" s="12" t="s">
        <v>21</v>
      </c>
      <c r="W1" s="13" t="s">
        <v>22</v>
      </c>
      <c r="X1" s="13" t="s">
        <v>23</v>
      </c>
      <c r="Y1" s="13" t="s">
        <v>24</v>
      </c>
      <c r="Z1" s="14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5" t="s">
        <v>30</v>
      </c>
      <c r="AF1" s="19" t="s">
        <v>31</v>
      </c>
      <c r="AG1" s="5" t="s">
        <v>32</v>
      </c>
      <c r="AH1" s="20" t="s">
        <v>33</v>
      </c>
      <c r="AI1" s="21" t="s">
        <v>34</v>
      </c>
      <c r="AJ1" s="19" t="s">
        <v>35</v>
      </c>
      <c r="AK1" s="20" t="s">
        <v>36</v>
      </c>
      <c r="AL1" s="19" t="s">
        <v>37</v>
      </c>
      <c r="AM1" s="20" t="s">
        <v>38</v>
      </c>
      <c r="AN1" s="19" t="s">
        <v>39</v>
      </c>
      <c r="AO1" s="20" t="s">
        <v>40</v>
      </c>
      <c r="AP1" s="19" t="s">
        <v>41</v>
      </c>
      <c r="AQ1" s="20" t="s">
        <v>42</v>
      </c>
      <c r="AR1" s="19" t="s">
        <v>43</v>
      </c>
      <c r="AS1" s="22" t="s">
        <v>44</v>
      </c>
      <c r="AT1" s="20" t="s">
        <v>45</v>
      </c>
      <c r="AU1" s="19" t="s">
        <v>46</v>
      </c>
      <c r="AV1" s="19" t="s">
        <v>47</v>
      </c>
      <c r="AW1" s="23" t="s">
        <v>48</v>
      </c>
      <c r="AX1" s="24" t="s">
        <v>49</v>
      </c>
      <c r="AY1" s="25" t="s">
        <v>50</v>
      </c>
      <c r="AZ1" s="5" t="s">
        <v>51</v>
      </c>
      <c r="BA1" s="19" t="s">
        <v>52</v>
      </c>
      <c r="BB1" s="19" t="s">
        <v>53</v>
      </c>
    </row>
    <row r="2" spans="1:54" s="44" customFormat="1" ht="75" x14ac:dyDescent="0.25">
      <c r="A2" s="26">
        <v>4</v>
      </c>
      <c r="B2" s="27"/>
      <c r="C2" s="27"/>
      <c r="D2" s="27"/>
      <c r="E2" s="27" t="s">
        <v>54</v>
      </c>
      <c r="F2" s="27"/>
      <c r="G2" s="27" t="s">
        <v>55</v>
      </c>
      <c r="H2" s="27" t="s">
        <v>59</v>
      </c>
      <c r="I2" s="27" t="s">
        <v>60</v>
      </c>
      <c r="J2" s="27" t="s">
        <v>61</v>
      </c>
      <c r="K2" s="27" t="s">
        <v>62</v>
      </c>
      <c r="L2" s="28" t="s">
        <v>63</v>
      </c>
      <c r="M2" s="29" t="s">
        <v>58</v>
      </c>
      <c r="N2" s="27" t="s">
        <v>64</v>
      </c>
      <c r="O2" s="27"/>
      <c r="P2" s="45" t="s">
        <v>65</v>
      </c>
      <c r="Q2" s="30"/>
      <c r="R2" s="27"/>
      <c r="S2" s="27" t="s">
        <v>56</v>
      </c>
      <c r="T2" s="31"/>
      <c r="U2" s="32" t="e">
        <f>#REF!</f>
        <v>#REF!</v>
      </c>
      <c r="V2" s="27" t="s">
        <v>57</v>
      </c>
      <c r="W2" s="33">
        <v>35</v>
      </c>
      <c r="X2" s="33">
        <v>27</v>
      </c>
      <c r="Y2" s="33">
        <v>25</v>
      </c>
      <c r="Z2" s="34">
        <v>7.25</v>
      </c>
      <c r="AA2" s="33">
        <v>4</v>
      </c>
      <c r="AB2" s="35">
        <f t="shared" ref="AB2:AB5" si="0">IF(W2="","",W2*X2*Y2/1000000)</f>
        <v>2.3625E-2</v>
      </c>
      <c r="AC2" s="34">
        <v>56</v>
      </c>
      <c r="AD2" s="36">
        <f t="shared" ref="AD2:AD5" si="1">IF(AA2="","",AC2/AB2*AA2)</f>
        <v>9481.4814814814818</v>
      </c>
      <c r="AE2" s="37">
        <v>3500</v>
      </c>
      <c r="AF2" s="38">
        <f t="shared" ref="AF2:AF5" si="2">IF(ISERROR(AE2/AD2),"",AE2/AD2)</f>
        <v>0.369140625</v>
      </c>
      <c r="AG2" s="27" t="s">
        <v>66</v>
      </c>
      <c r="AH2" s="39">
        <v>0.16700000000000001</v>
      </c>
      <c r="AI2" s="38" t="str">
        <f t="shared" ref="AI2:AI5" si="3">IF(ISERROR(U2*AH2),"",U2*AH2)</f>
        <v/>
      </c>
      <c r="AJ2" s="38" t="str">
        <f t="shared" ref="AJ2:AJ5" si="4">IF(ISERROR(U2+AF2+AI2),"",U2+AF2+AI2)</f>
        <v/>
      </c>
      <c r="AK2" s="40">
        <v>0</v>
      </c>
      <c r="AL2" s="38">
        <f t="shared" ref="AL2:AL5" si="5">IF(ISERROR(AY2*AK2),"",AY2*AK2)</f>
        <v>0</v>
      </c>
      <c r="AM2" s="40">
        <v>0</v>
      </c>
      <c r="AN2" s="38">
        <f t="shared" ref="AN2:AN5" si="6">IF(ISERROR(AY2*AM2),"",AY2*AM2)</f>
        <v>0</v>
      </c>
      <c r="AO2" s="40">
        <v>0</v>
      </c>
      <c r="AP2" s="38">
        <f t="shared" ref="AP2:AP5" si="7">IF(ISERROR(AY2*AO2),"",AY2*AO2)</f>
        <v>0</v>
      </c>
      <c r="AQ2" s="40">
        <v>0</v>
      </c>
      <c r="AR2" s="38" t="str">
        <f t="shared" ref="AR2:AR5" si="8">IF(ISERROR(U2*AQ2),"",U2*AQ2)</f>
        <v/>
      </c>
      <c r="AS2" s="41">
        <v>0</v>
      </c>
      <c r="AT2" s="40">
        <v>0</v>
      </c>
      <c r="AU2" s="38">
        <f t="shared" ref="AU2:AU5" si="9">IF(ISERROR(AY2*AT2),"",AY2*AT2)</f>
        <v>0</v>
      </c>
      <c r="AV2" s="38" t="str">
        <f t="shared" ref="AV2:AV5" si="10">IF(ISERROR(AL2+AN2+AP2+AR2+AU2),"",AL2+AN2+AP2+AR2+AU2)</f>
        <v/>
      </c>
      <c r="AW2" s="38" t="str">
        <f t="shared" ref="AW2:AW5" si="11">IF(ISERROR(AJ2+AV2),"",AJ2+AV2)</f>
        <v/>
      </c>
      <c r="AX2" s="42" t="str">
        <f t="shared" ref="AX2:AX5" si="12">IF(ISERROR((AY2-AW2)/AY2),"",(AY2-AW2)/AY2)</f>
        <v/>
      </c>
      <c r="AY2" s="41">
        <v>16</v>
      </c>
      <c r="AZ2" s="43"/>
      <c r="BA2" s="38" t="str">
        <f>IF(ISERROR(AW2*AZ2),"",AW2*AZ2)</f>
        <v/>
      </c>
      <c r="BB2" s="38">
        <f t="shared" ref="BB2:BB5" si="13">IF(ISERROR(AY2*AZ2),"",AY2*AZ2)</f>
        <v>0</v>
      </c>
    </row>
    <row r="3" spans="1:54" s="44" customFormat="1" ht="75" x14ac:dyDescent="0.25">
      <c r="A3" s="26">
        <v>5</v>
      </c>
      <c r="B3" s="27"/>
      <c r="C3" s="27"/>
      <c r="D3" s="27"/>
      <c r="E3" s="27" t="s">
        <v>54</v>
      </c>
      <c r="F3" s="27"/>
      <c r="G3" s="27" t="s">
        <v>55</v>
      </c>
      <c r="H3" s="27" t="s">
        <v>59</v>
      </c>
      <c r="I3" s="27" t="s">
        <v>60</v>
      </c>
      <c r="J3" s="27" t="s">
        <v>61</v>
      </c>
      <c r="K3" s="27" t="s">
        <v>62</v>
      </c>
      <c r="L3" s="28" t="s">
        <v>63</v>
      </c>
      <c r="M3" s="29" t="s">
        <v>58</v>
      </c>
      <c r="N3" s="27" t="s">
        <v>67</v>
      </c>
      <c r="O3" s="27"/>
      <c r="P3" s="45" t="s">
        <v>68</v>
      </c>
      <c r="Q3" s="30"/>
      <c r="R3" s="27"/>
      <c r="S3" s="27" t="s">
        <v>56</v>
      </c>
      <c r="T3" s="31"/>
      <c r="U3" s="32" t="e">
        <f>U2</f>
        <v>#REF!</v>
      </c>
      <c r="V3" s="27" t="s">
        <v>57</v>
      </c>
      <c r="W3" s="33">
        <v>35</v>
      </c>
      <c r="X3" s="33">
        <v>27</v>
      </c>
      <c r="Y3" s="33">
        <v>25</v>
      </c>
      <c r="Z3" s="34">
        <v>7.25</v>
      </c>
      <c r="AA3" s="33">
        <v>4</v>
      </c>
      <c r="AB3" s="35">
        <f t="shared" si="0"/>
        <v>2.3625E-2</v>
      </c>
      <c r="AC3" s="34">
        <v>56</v>
      </c>
      <c r="AD3" s="36">
        <f t="shared" si="1"/>
        <v>9481.4814814814818</v>
      </c>
      <c r="AE3" s="37">
        <v>3500</v>
      </c>
      <c r="AF3" s="38">
        <f t="shared" si="2"/>
        <v>0.369140625</v>
      </c>
      <c r="AG3" s="27" t="s">
        <v>66</v>
      </c>
      <c r="AH3" s="39">
        <v>0.16700000000000001</v>
      </c>
      <c r="AI3" s="38" t="str">
        <f t="shared" si="3"/>
        <v/>
      </c>
      <c r="AJ3" s="38" t="str">
        <f t="shared" si="4"/>
        <v/>
      </c>
      <c r="AK3" s="40">
        <v>0</v>
      </c>
      <c r="AL3" s="38">
        <f t="shared" si="5"/>
        <v>0</v>
      </c>
      <c r="AM3" s="40">
        <v>0</v>
      </c>
      <c r="AN3" s="38">
        <f t="shared" si="6"/>
        <v>0</v>
      </c>
      <c r="AO3" s="40">
        <v>0</v>
      </c>
      <c r="AP3" s="38">
        <f t="shared" si="7"/>
        <v>0</v>
      </c>
      <c r="AQ3" s="40">
        <v>0</v>
      </c>
      <c r="AR3" s="38" t="str">
        <f t="shared" si="8"/>
        <v/>
      </c>
      <c r="AS3" s="41">
        <v>0</v>
      </c>
      <c r="AT3" s="40">
        <v>0</v>
      </c>
      <c r="AU3" s="38">
        <f t="shared" si="9"/>
        <v>0</v>
      </c>
      <c r="AV3" s="38" t="str">
        <f t="shared" si="10"/>
        <v/>
      </c>
      <c r="AW3" s="38" t="str">
        <f t="shared" si="11"/>
        <v/>
      </c>
      <c r="AX3" s="42" t="str">
        <f t="shared" si="12"/>
        <v/>
      </c>
      <c r="AY3" s="41">
        <v>16</v>
      </c>
      <c r="AZ3" s="43"/>
      <c r="BA3" s="38" t="str">
        <f t="shared" ref="BA3:BA4" si="14">IF(ISERROR(AW3*AZ3),"",AW3*AZ3)</f>
        <v/>
      </c>
      <c r="BB3" s="38">
        <f t="shared" si="13"/>
        <v>0</v>
      </c>
    </row>
    <row r="4" spans="1:54" s="44" customFormat="1" ht="75" x14ac:dyDescent="0.25">
      <c r="A4" s="26">
        <v>6</v>
      </c>
      <c r="B4" s="27"/>
      <c r="C4" s="27"/>
      <c r="D4" s="27"/>
      <c r="E4" s="27" t="s">
        <v>54</v>
      </c>
      <c r="F4" s="27"/>
      <c r="G4" s="27" t="s">
        <v>55</v>
      </c>
      <c r="H4" s="27" t="s">
        <v>59</v>
      </c>
      <c r="I4" s="27" t="s">
        <v>60</v>
      </c>
      <c r="J4" s="27" t="s">
        <v>61</v>
      </c>
      <c r="K4" s="27" t="s">
        <v>62</v>
      </c>
      <c r="L4" s="28" t="s">
        <v>63</v>
      </c>
      <c r="M4" s="29" t="s">
        <v>58</v>
      </c>
      <c r="N4" s="27" t="s">
        <v>69</v>
      </c>
      <c r="O4" s="27"/>
      <c r="P4" s="45" t="s">
        <v>70</v>
      </c>
      <c r="Q4" s="30"/>
      <c r="R4" s="27"/>
      <c r="S4" s="27" t="s">
        <v>56</v>
      </c>
      <c r="T4" s="31"/>
      <c r="U4" s="32" t="e">
        <f t="shared" ref="U4:U5" si="15">U2</f>
        <v>#REF!</v>
      </c>
      <c r="V4" s="27" t="s">
        <v>57</v>
      </c>
      <c r="W4" s="33">
        <v>35</v>
      </c>
      <c r="X4" s="33">
        <v>27</v>
      </c>
      <c r="Y4" s="33">
        <v>25</v>
      </c>
      <c r="Z4" s="34">
        <v>7.25</v>
      </c>
      <c r="AA4" s="33">
        <v>4</v>
      </c>
      <c r="AB4" s="35">
        <f t="shared" si="0"/>
        <v>2.3625E-2</v>
      </c>
      <c r="AC4" s="34">
        <v>56</v>
      </c>
      <c r="AD4" s="36">
        <f t="shared" si="1"/>
        <v>9481.4814814814818</v>
      </c>
      <c r="AE4" s="37">
        <v>3500</v>
      </c>
      <c r="AF4" s="38">
        <f t="shared" si="2"/>
        <v>0.369140625</v>
      </c>
      <c r="AG4" s="27" t="s">
        <v>66</v>
      </c>
      <c r="AH4" s="39">
        <v>0.16700000000000001</v>
      </c>
      <c r="AI4" s="38" t="str">
        <f t="shared" si="3"/>
        <v/>
      </c>
      <c r="AJ4" s="38" t="str">
        <f t="shared" si="4"/>
        <v/>
      </c>
      <c r="AK4" s="40">
        <v>0</v>
      </c>
      <c r="AL4" s="38">
        <f t="shared" si="5"/>
        <v>0</v>
      </c>
      <c r="AM4" s="40">
        <v>0</v>
      </c>
      <c r="AN4" s="38">
        <f t="shared" si="6"/>
        <v>0</v>
      </c>
      <c r="AO4" s="40">
        <v>0</v>
      </c>
      <c r="AP4" s="38">
        <f t="shared" si="7"/>
        <v>0</v>
      </c>
      <c r="AQ4" s="40">
        <v>0</v>
      </c>
      <c r="AR4" s="38" t="str">
        <f t="shared" si="8"/>
        <v/>
      </c>
      <c r="AS4" s="41">
        <v>0</v>
      </c>
      <c r="AT4" s="40">
        <v>0</v>
      </c>
      <c r="AU4" s="38">
        <f t="shared" si="9"/>
        <v>0</v>
      </c>
      <c r="AV4" s="38" t="str">
        <f t="shared" si="10"/>
        <v/>
      </c>
      <c r="AW4" s="38" t="str">
        <f t="shared" si="11"/>
        <v/>
      </c>
      <c r="AX4" s="42" t="str">
        <f t="shared" si="12"/>
        <v/>
      </c>
      <c r="AY4" s="41">
        <v>16</v>
      </c>
      <c r="AZ4" s="43"/>
      <c r="BA4" s="38" t="str">
        <f t="shared" si="14"/>
        <v/>
      </c>
      <c r="BB4" s="38">
        <f t="shared" si="13"/>
        <v>0</v>
      </c>
    </row>
    <row r="5" spans="1:54" s="44" customFormat="1" ht="75" x14ac:dyDescent="0.25">
      <c r="A5" s="26">
        <v>7</v>
      </c>
      <c r="B5" s="27"/>
      <c r="C5" s="27"/>
      <c r="D5" s="27"/>
      <c r="E5" s="27" t="s">
        <v>54</v>
      </c>
      <c r="F5" s="27"/>
      <c r="G5" s="27" t="s">
        <v>55</v>
      </c>
      <c r="H5" s="27" t="s">
        <v>59</v>
      </c>
      <c r="I5" s="27" t="s">
        <v>60</v>
      </c>
      <c r="J5" s="27" t="s">
        <v>61</v>
      </c>
      <c r="K5" s="27" t="s">
        <v>62</v>
      </c>
      <c r="L5" s="28" t="s">
        <v>63</v>
      </c>
      <c r="M5" s="29" t="s">
        <v>58</v>
      </c>
      <c r="N5" s="27" t="s">
        <v>71</v>
      </c>
      <c r="O5" s="27"/>
      <c r="P5" s="45" t="s">
        <v>72</v>
      </c>
      <c r="Q5" s="30"/>
      <c r="R5" s="27"/>
      <c r="S5" s="27" t="s">
        <v>56</v>
      </c>
      <c r="T5" s="31"/>
      <c r="U5" s="32" t="e">
        <f t="shared" si="15"/>
        <v>#REF!</v>
      </c>
      <c r="V5" s="27" t="s">
        <v>57</v>
      </c>
      <c r="W5" s="33">
        <v>35</v>
      </c>
      <c r="X5" s="33">
        <v>27</v>
      </c>
      <c r="Y5" s="33">
        <v>25</v>
      </c>
      <c r="Z5" s="34">
        <v>7.25</v>
      </c>
      <c r="AA5" s="33">
        <v>4</v>
      </c>
      <c r="AB5" s="35">
        <f t="shared" si="0"/>
        <v>2.3625E-2</v>
      </c>
      <c r="AC5" s="34">
        <v>56</v>
      </c>
      <c r="AD5" s="36">
        <f t="shared" si="1"/>
        <v>9481.4814814814818</v>
      </c>
      <c r="AE5" s="37">
        <v>3500</v>
      </c>
      <c r="AF5" s="38">
        <f t="shared" si="2"/>
        <v>0.369140625</v>
      </c>
      <c r="AG5" s="27" t="s">
        <v>66</v>
      </c>
      <c r="AH5" s="39">
        <v>0.16700000000000001</v>
      </c>
      <c r="AI5" s="38" t="str">
        <f t="shared" si="3"/>
        <v/>
      </c>
      <c r="AJ5" s="38" t="str">
        <f t="shared" si="4"/>
        <v/>
      </c>
      <c r="AK5" s="40">
        <v>0</v>
      </c>
      <c r="AL5" s="38">
        <f t="shared" si="5"/>
        <v>0</v>
      </c>
      <c r="AM5" s="40">
        <v>0</v>
      </c>
      <c r="AN5" s="38">
        <f t="shared" si="6"/>
        <v>0</v>
      </c>
      <c r="AO5" s="40">
        <v>0</v>
      </c>
      <c r="AP5" s="38">
        <f t="shared" si="7"/>
        <v>0</v>
      </c>
      <c r="AQ5" s="40">
        <v>0</v>
      </c>
      <c r="AR5" s="38" t="str">
        <f t="shared" si="8"/>
        <v/>
      </c>
      <c r="AS5" s="41">
        <v>0</v>
      </c>
      <c r="AT5" s="40">
        <v>0</v>
      </c>
      <c r="AU5" s="38">
        <f t="shared" si="9"/>
        <v>0</v>
      </c>
      <c r="AV5" s="38" t="str">
        <f t="shared" si="10"/>
        <v/>
      </c>
      <c r="AW5" s="38" t="str">
        <f t="shared" si="11"/>
        <v/>
      </c>
      <c r="AX5" s="42" t="str">
        <f t="shared" si="12"/>
        <v/>
      </c>
      <c r="AY5" s="41">
        <v>16</v>
      </c>
      <c r="AZ5" s="43"/>
      <c r="BA5" s="38" t="str">
        <f>IF(ISERROR(AW5*AZ5),"",AW5*AZ5)</f>
        <v/>
      </c>
      <c r="BB5" s="38">
        <f t="shared" si="13"/>
        <v>0</v>
      </c>
    </row>
  </sheetData>
  <sheetProtection insertRows="0" deleteRows="0" sort="0"/>
  <protectedRanges>
    <protectedRange sqref="A2:G5 I2:K5 M6:T204 M2:M5 W6:AY204 U2:V204 W3:X3 AF2:AF5 O2:O5 AB2:AD5 R2:S5 AI2:AX5 A6:K204" name="Range1"/>
    <protectedRange sqref="W4:Z5 Y2:Z3 W2:X2" name="Range1_2"/>
    <protectedRange sqref="AE2:AE5" name="Range1_3"/>
    <protectedRange sqref="L2:L240" name="Range1_1"/>
    <protectedRange sqref="H2:H5" name="Range1_5"/>
    <protectedRange sqref="Q2:Q3 Q5" name="Range1_4"/>
  </protectedRange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G2:G5</xm:sqref>
        </x14:dataValidation>
        <x14:dataValidation type="list" allowBlank="1" showInputMessage="1" showErrorMessage="1">
          <x14:formula1>
            <xm:f>[1]ValueSelect!#REF!</xm:f>
          </x14:formula1>
          <xm:sqref>F2:F5</xm:sqref>
        </x14:dataValidation>
        <x14:dataValidation type="list" allowBlank="1" showInputMessage="1" showErrorMessage="1">
          <x14:formula1>
            <xm:f>[1]Data!#REF!</xm:f>
          </x14:formula1>
          <xm:sqref>V2:V5</xm:sqref>
        </x14:dataValidation>
        <x14:dataValidation type="list" allowBlank="1" showInputMessage="1" showErrorMessage="1">
          <x14:formula1>
            <xm:f>[1]Data!#REF!</xm:f>
          </x14:formula1>
          <xm:sqref>S2:S5</xm:sqref>
        </x14:dataValidation>
        <x14:dataValidation type="list" allowBlank="1" showInputMessage="1" showErrorMessage="1">
          <x14:formula1>
            <xm:f>[1]ValueSelect!#REF!</xm:f>
          </x14:formula1>
          <xm:sqref>E2:E5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2026-05-09T05:18:31Z</dcterms:created>
  <dcterms:modified xsi:type="dcterms:W3CDTF">2026-05-09T05:19:47Z</dcterms:modified>
</cp:coreProperties>
</file>