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Selected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[1]Sheet1!$DW$2:$DW$3</definedName>
    <definedName name="colour">#REF!</definedName>
    <definedName name="CON">'[2]317-TOP'!#REF!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[1]Sheet1!$EC$2:$EC$3</definedName>
    <definedName name="HBC">'[3]Spec Sheet'!#REF!</definedName>
    <definedName name="HGBBB">'[4]317-TOP'!#REF!</definedName>
    <definedName name="Home_Décor">#REF!</definedName>
    <definedName name="Home_Décor.">#REF!</definedName>
    <definedName name="KD">[1]Sheet1!$DS$2:$DS$2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[1]Sheet1!$EA$2:$EA$3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[1]Sheet1!$EE$2:$EE$3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[1]Sheet1!$EF$2:$EF$3</definedName>
    <definedName name="Window_Treatments_Hardware_Accessories">#REF!</definedName>
    <definedName name="Window_Treatments_Hardware_Accessories.">#REF!</definedName>
    <definedName name="wood">[1]Sheet1!$EG$2:$EG$3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28" i="1" l="1"/>
  <c r="BC28" i="1"/>
  <c r="AS28" i="1"/>
  <c r="AP28" i="1"/>
  <c r="AN28" i="1"/>
  <c r="AK28" i="1"/>
  <c r="AD28" i="1"/>
  <c r="AF28" i="1" s="1"/>
  <c r="AH28" i="1" s="1"/>
  <c r="AL28" i="1" s="1"/>
  <c r="BD27" i="1"/>
  <c r="BC27" i="1"/>
  <c r="AS27" i="1"/>
  <c r="AP27" i="1"/>
  <c r="AN27" i="1"/>
  <c r="AK27" i="1"/>
  <c r="AD27" i="1"/>
  <c r="AF27" i="1" s="1"/>
  <c r="AH27" i="1" s="1"/>
  <c r="AL27" i="1" s="1"/>
  <c r="BD26" i="1"/>
  <c r="BC26" i="1"/>
  <c r="AS26" i="1"/>
  <c r="AP26" i="1"/>
  <c r="AN26" i="1"/>
  <c r="AK26" i="1"/>
  <c r="AD26" i="1"/>
  <c r="AF26" i="1" s="1"/>
  <c r="AH26" i="1" s="1"/>
  <c r="BE25" i="1"/>
  <c r="BD25" i="1"/>
  <c r="BC25" i="1"/>
  <c r="AY25" i="1"/>
  <c r="AS25" i="1"/>
  <c r="AP25" i="1"/>
  <c r="AN25" i="1"/>
  <c r="AK25" i="1"/>
  <c r="AD25" i="1"/>
  <c r="AF25" i="1" s="1"/>
  <c r="AH25" i="1" s="1"/>
  <c r="BD24" i="1"/>
  <c r="BC24" i="1"/>
  <c r="AY24" i="1"/>
  <c r="AS24" i="1"/>
  <c r="AP24" i="1"/>
  <c r="AN24" i="1"/>
  <c r="AK24" i="1"/>
  <c r="AD24" i="1"/>
  <c r="AF24" i="1" s="1"/>
  <c r="AH24" i="1" s="1"/>
  <c r="BD23" i="1"/>
  <c r="BC23" i="1"/>
  <c r="AY23" i="1"/>
  <c r="AS23" i="1"/>
  <c r="AP23" i="1"/>
  <c r="AN23" i="1"/>
  <c r="AK23" i="1"/>
  <c r="AD23" i="1"/>
  <c r="AF23" i="1" s="1"/>
  <c r="AH23" i="1" s="1"/>
  <c r="BD22" i="1"/>
  <c r="BC22" i="1"/>
  <c r="AY22" i="1"/>
  <c r="AS22" i="1"/>
  <c r="AP22" i="1"/>
  <c r="AN22" i="1"/>
  <c r="AK22" i="1"/>
  <c r="AD22" i="1"/>
  <c r="AF22" i="1" s="1"/>
  <c r="AH22" i="1" s="1"/>
  <c r="BD21" i="1"/>
  <c r="BC21" i="1"/>
  <c r="AY21" i="1"/>
  <c r="AS21" i="1"/>
  <c r="AP21" i="1"/>
  <c r="AN21" i="1"/>
  <c r="AK21" i="1"/>
  <c r="AD21" i="1"/>
  <c r="AF21" i="1" s="1"/>
  <c r="AH21" i="1" s="1"/>
  <c r="BD20" i="1"/>
  <c r="BC20" i="1"/>
  <c r="AY20" i="1"/>
  <c r="AS20" i="1"/>
  <c r="AP20" i="1"/>
  <c r="AN20" i="1"/>
  <c r="AK20" i="1"/>
  <c r="AD20" i="1"/>
  <c r="AF20" i="1" s="1"/>
  <c r="AH20" i="1" s="1"/>
  <c r="BD19" i="1"/>
  <c r="BC19" i="1"/>
  <c r="AY19" i="1"/>
  <c r="AS19" i="1"/>
  <c r="AP19" i="1"/>
  <c r="AN19" i="1"/>
  <c r="AK19" i="1"/>
  <c r="AD19" i="1"/>
  <c r="AF19" i="1" s="1"/>
  <c r="AH19" i="1" s="1"/>
  <c r="BD18" i="1"/>
  <c r="BC18" i="1"/>
  <c r="AY18" i="1"/>
  <c r="AS18" i="1"/>
  <c r="AP18" i="1"/>
  <c r="AN18" i="1"/>
  <c r="AK18" i="1"/>
  <c r="AD18" i="1"/>
  <c r="AF18" i="1" s="1"/>
  <c r="AH18" i="1" s="1"/>
  <c r="BD17" i="1"/>
  <c r="BC17" i="1"/>
  <c r="AY17" i="1"/>
  <c r="AS17" i="1"/>
  <c r="AP17" i="1"/>
  <c r="AN17" i="1"/>
  <c r="AK17" i="1"/>
  <c r="AD17" i="1"/>
  <c r="AF17" i="1" s="1"/>
  <c r="AH17" i="1" s="1"/>
  <c r="BD16" i="1"/>
  <c r="BC16" i="1"/>
  <c r="AY16" i="1"/>
  <c r="AS16" i="1"/>
  <c r="AP16" i="1"/>
  <c r="AN16" i="1"/>
  <c r="AK16" i="1"/>
  <c r="AD16" i="1"/>
  <c r="AF16" i="1" s="1"/>
  <c r="AH16" i="1" s="1"/>
  <c r="BD15" i="1"/>
  <c r="BC15" i="1"/>
  <c r="AY15" i="1"/>
  <c r="AS15" i="1"/>
  <c r="AP15" i="1"/>
  <c r="AN15" i="1"/>
  <c r="AK15" i="1"/>
  <c r="AD15" i="1"/>
  <c r="AF15" i="1" s="1"/>
  <c r="AH15" i="1" s="1"/>
  <c r="BD14" i="1"/>
  <c r="BC14" i="1"/>
  <c r="AY14" i="1"/>
  <c r="AS14" i="1"/>
  <c r="AP14" i="1"/>
  <c r="AN14" i="1"/>
  <c r="AK14" i="1"/>
  <c r="AD14" i="1"/>
  <c r="AF14" i="1" s="1"/>
  <c r="AH14" i="1" s="1"/>
  <c r="BD13" i="1"/>
  <c r="BC13" i="1"/>
  <c r="AY13" i="1"/>
  <c r="AS13" i="1"/>
  <c r="AP13" i="1"/>
  <c r="AN13" i="1"/>
  <c r="AK13" i="1"/>
  <c r="AD13" i="1"/>
  <c r="AF13" i="1" s="1"/>
  <c r="AH13" i="1" s="1"/>
  <c r="BD12" i="1"/>
  <c r="BC12" i="1"/>
  <c r="AY12" i="1"/>
  <c r="AS12" i="1"/>
  <c r="AP12" i="1"/>
  <c r="AN12" i="1"/>
  <c r="AK12" i="1"/>
  <c r="AD12" i="1"/>
  <c r="AF12" i="1" s="1"/>
  <c r="AH12" i="1" s="1"/>
  <c r="BD11" i="1"/>
  <c r="BC11" i="1"/>
  <c r="AY11" i="1"/>
  <c r="AS11" i="1"/>
  <c r="AP11" i="1"/>
  <c r="AN11" i="1"/>
  <c r="AK11" i="1"/>
  <c r="AD11" i="1"/>
  <c r="AF11" i="1" s="1"/>
  <c r="AH11" i="1" s="1"/>
  <c r="BD10" i="1"/>
  <c r="BC10" i="1"/>
  <c r="AY10" i="1"/>
  <c r="AS10" i="1"/>
  <c r="AP10" i="1"/>
  <c r="AN10" i="1"/>
  <c r="AK10" i="1"/>
  <c r="AD10" i="1"/>
  <c r="AF10" i="1" s="1"/>
  <c r="AH10" i="1" s="1"/>
  <c r="BD9" i="1"/>
  <c r="BC9" i="1"/>
  <c r="AY9" i="1"/>
  <c r="AS9" i="1"/>
  <c r="AP9" i="1"/>
  <c r="AN9" i="1"/>
  <c r="AK9" i="1"/>
  <c r="AD9" i="1"/>
  <c r="AF9" i="1" s="1"/>
  <c r="AH9" i="1" s="1"/>
  <c r="BD8" i="1"/>
  <c r="BC8" i="1"/>
  <c r="AY8" i="1"/>
  <c r="AS8" i="1"/>
  <c r="AP8" i="1"/>
  <c r="AN8" i="1"/>
  <c r="AK8" i="1"/>
  <c r="AD8" i="1"/>
  <c r="AF8" i="1" s="1"/>
  <c r="AH8" i="1" s="1"/>
  <c r="BD7" i="1"/>
  <c r="BC7" i="1"/>
  <c r="AY7" i="1"/>
  <c r="AS7" i="1"/>
  <c r="AP7" i="1"/>
  <c r="AN7" i="1"/>
  <c r="AK7" i="1"/>
  <c r="AD7" i="1"/>
  <c r="AF7" i="1" s="1"/>
  <c r="AH7" i="1" s="1"/>
  <c r="BD6" i="1"/>
  <c r="BC6" i="1"/>
  <c r="AY6" i="1"/>
  <c r="AS6" i="1"/>
  <c r="AP6" i="1"/>
  <c r="AN6" i="1"/>
  <c r="AK6" i="1"/>
  <c r="AD6" i="1"/>
  <c r="AF6" i="1" s="1"/>
  <c r="AH6" i="1" s="1"/>
  <c r="BD5" i="1"/>
  <c r="BC5" i="1"/>
  <c r="AY5" i="1"/>
  <c r="AS5" i="1"/>
  <c r="AP5" i="1"/>
  <c r="AN5" i="1"/>
  <c r="AK5" i="1"/>
  <c r="AD5" i="1"/>
  <c r="AF5" i="1" s="1"/>
  <c r="AH5" i="1" s="1"/>
  <c r="BD4" i="1"/>
  <c r="BC4" i="1"/>
  <c r="AY4" i="1"/>
  <c r="AS4" i="1"/>
  <c r="AP4" i="1"/>
  <c r="AN4" i="1"/>
  <c r="AK4" i="1"/>
  <c r="AD4" i="1"/>
  <c r="AF4" i="1" s="1"/>
  <c r="AH4" i="1" s="1"/>
  <c r="BD3" i="1"/>
  <c r="BC3" i="1"/>
  <c r="AY3" i="1"/>
  <c r="AS3" i="1"/>
  <c r="AP3" i="1"/>
  <c r="AN3" i="1"/>
  <c r="AK3" i="1"/>
  <c r="AD3" i="1"/>
  <c r="AF3" i="1" s="1"/>
  <c r="AH3" i="1" s="1"/>
  <c r="BD2" i="1"/>
  <c r="BC2" i="1"/>
  <c r="AY2" i="1"/>
  <c r="AS2" i="1"/>
  <c r="AP2" i="1"/>
  <c r="AN2" i="1"/>
  <c r="AK2" i="1"/>
  <c r="AD2" i="1"/>
  <c r="AF2" i="1" s="1"/>
  <c r="AH2" i="1" s="1"/>
  <c r="AL12" i="1" l="1"/>
  <c r="AL16" i="1"/>
  <c r="AT18" i="1"/>
  <c r="AL13" i="1"/>
  <c r="AT15" i="1"/>
  <c r="AL4" i="1"/>
  <c r="AL7" i="1"/>
  <c r="AL15" i="1"/>
  <c r="AU15" i="1" s="1"/>
  <c r="AT3" i="1"/>
  <c r="AL11" i="1"/>
  <c r="AL14" i="1"/>
  <c r="AL17" i="1"/>
  <c r="AT19" i="1"/>
  <c r="AL21" i="1"/>
  <c r="AT22" i="1"/>
  <c r="AL25" i="1"/>
  <c r="AT26" i="1"/>
  <c r="AL2" i="1"/>
  <c r="AU2" i="1" s="1"/>
  <c r="AT4" i="1"/>
  <c r="AT10" i="1"/>
  <c r="AL18" i="1"/>
  <c r="AT20" i="1"/>
  <c r="AL22" i="1"/>
  <c r="AU22" i="1" s="1"/>
  <c r="AL3" i="1"/>
  <c r="AU3" i="1" s="1"/>
  <c r="AL6" i="1"/>
  <c r="AT11" i="1"/>
  <c r="AT14" i="1"/>
  <c r="AU14" i="1" s="1"/>
  <c r="AL19" i="1"/>
  <c r="AU19" i="1" s="1"/>
  <c r="AT23" i="1"/>
  <c r="AT2" i="1"/>
  <c r="AT9" i="1"/>
  <c r="AT13" i="1"/>
  <c r="AU13" i="1" s="1"/>
  <c r="AT17" i="1"/>
  <c r="AL23" i="1"/>
  <c r="AT24" i="1"/>
  <c r="AT27" i="1"/>
  <c r="AU27" i="1" s="1"/>
  <c r="AT28" i="1"/>
  <c r="AU28" i="1" s="1"/>
  <c r="AT8" i="1"/>
  <c r="AT12" i="1"/>
  <c r="AU12" i="1" s="1"/>
  <c r="AT16" i="1"/>
  <c r="AL20" i="1"/>
  <c r="AT21" i="1"/>
  <c r="AU21" i="1" s="1"/>
  <c r="AL24" i="1"/>
  <c r="AT25" i="1"/>
  <c r="AL26" i="1"/>
  <c r="AU26" i="1" s="1"/>
  <c r="AV26" i="1" s="1"/>
  <c r="AL5" i="1"/>
  <c r="AT7" i="1"/>
  <c r="AT5" i="1"/>
  <c r="AU11" i="1"/>
  <c r="AT6" i="1"/>
  <c r="AL8" i="1"/>
  <c r="AL9" i="1"/>
  <c r="AL10" i="1"/>
  <c r="BB26" i="1"/>
  <c r="AU16" i="1" l="1"/>
  <c r="AV16" i="1" s="1"/>
  <c r="AU6" i="1"/>
  <c r="BB6" i="1" s="1"/>
  <c r="AU4" i="1"/>
  <c r="BB4" i="1" s="1"/>
  <c r="AU20" i="1"/>
  <c r="AU18" i="1"/>
  <c r="BB18" i="1" s="1"/>
  <c r="AU7" i="1"/>
  <c r="BB7" i="1" s="1"/>
  <c r="AU9" i="1"/>
  <c r="AV9" i="1" s="1"/>
  <c r="AV22" i="1"/>
  <c r="BB22" i="1"/>
  <c r="AU25" i="1"/>
  <c r="AV25" i="1" s="1"/>
  <c r="AU24" i="1"/>
  <c r="AU17" i="1"/>
  <c r="AV17" i="1" s="1"/>
  <c r="AU10" i="1"/>
  <c r="BB10" i="1" s="1"/>
  <c r="AU23" i="1"/>
  <c r="BB23" i="1" s="1"/>
  <c r="AV13" i="1"/>
  <c r="BB13" i="1"/>
  <c r="AV12" i="1"/>
  <c r="BB12" i="1"/>
  <c r="AV28" i="1"/>
  <c r="BB28" i="1"/>
  <c r="BB27" i="1"/>
  <c r="AV27" i="1"/>
  <c r="AV21" i="1"/>
  <c r="BB21" i="1"/>
  <c r="BB16" i="1"/>
  <c r="AU8" i="1"/>
  <c r="AV8" i="1" s="1"/>
  <c r="AV6" i="1"/>
  <c r="BB20" i="1"/>
  <c r="AV20" i="1"/>
  <c r="BB9" i="1"/>
  <c r="BB19" i="1"/>
  <c r="AV19" i="1"/>
  <c r="AU5" i="1"/>
  <c r="BB15" i="1"/>
  <c r="AV15" i="1"/>
  <c r="BB14" i="1"/>
  <c r="AV14" i="1"/>
  <c r="BB11" i="1"/>
  <c r="AV11" i="1"/>
  <c r="BB3" i="1"/>
  <c r="AV3" i="1"/>
  <c r="BB2" i="1"/>
  <c r="AV2" i="1"/>
  <c r="AV4" i="1" l="1"/>
  <c r="AV18" i="1"/>
  <c r="AV7" i="1"/>
  <c r="BB17" i="1"/>
  <c r="BB25" i="1"/>
  <c r="BB8" i="1"/>
  <c r="AV10" i="1"/>
  <c r="AV23" i="1"/>
  <c r="BB24" i="1"/>
  <c r="AV24" i="1"/>
  <c r="BB5" i="1"/>
  <c r="AV5" i="1"/>
</calcChain>
</file>

<file path=xl/comments1.xml><?xml version="1.0" encoding="utf-8"?>
<comments xmlns="http://schemas.openxmlformats.org/spreadsheetml/2006/main">
  <authors>
    <author>Unknown Author</author>
  </authors>
  <commentList>
    <comment ref="AD1" authorId="0" shapeId="0">
      <text>
        <r>
          <rPr>
            <sz val="10"/>
            <rFont val="Arial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0"/>
            <rFont val="Arial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0"/>
            <rFont val="Arial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0"/>
            <rFont val="Arial"/>
            <family val="2"/>
          </rPr>
          <t>[FOB Cost $ (Value)]*[Duty Rate]</t>
        </r>
      </text>
    </comment>
    <comment ref="AL1" authorId="0" shapeId="0">
      <text>
        <r>
          <rPr>
            <sz val="10"/>
            <rFont val="Arial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0"/>
            <rFont val="Arial"/>
            <family val="2"/>
          </rPr>
          <t>[JLA Domestic Price]*[DA %]</t>
        </r>
      </text>
    </comment>
    <comment ref="AP1" authorId="0" shapeId="0">
      <text>
        <r>
          <rPr>
            <sz val="10"/>
            <rFont val="Arial"/>
            <family val="2"/>
          </rPr>
          <t>[JLA Domestic Price]*[Royalty %]</t>
        </r>
      </text>
    </comment>
    <comment ref="AS1" authorId="0" shapeId="0">
      <text>
        <r>
          <rPr>
            <sz val="10"/>
            <rFont val="Arial"/>
            <family val="2"/>
          </rPr>
          <t>[JLA Domestic Price]*[Warehouse Charge %]</t>
        </r>
      </text>
    </comment>
    <comment ref="AT1" authorId="0" shapeId="0">
      <text>
        <r>
          <rPr>
            <sz val="10"/>
            <rFont val="Arial"/>
            <family val="2"/>
          </rPr>
          <t>[DA $]+[Royalty $]+[Other Load $]</t>
        </r>
      </text>
    </comment>
    <comment ref="AU1" authorId="0" shapeId="0">
      <text>
        <r>
          <rPr>
            <sz val="10"/>
            <rFont val="Arial"/>
            <family val="2"/>
          </rPr>
          <t>[LDP Cost $]+[Total Load $]</t>
        </r>
      </text>
    </comment>
    <comment ref="AV1" authorId="0" shapeId="0">
      <text>
        <r>
          <rPr>
            <sz val="10"/>
            <rFont val="Arial"/>
            <family val="2"/>
          </rPr>
          <t>([JLA POE Price]-[LDP Cost with Load $])/[JLA POE Price]</t>
        </r>
      </text>
    </comment>
    <comment ref="AY1" authorId="0" shapeId="0">
      <text>
        <r>
          <rPr>
            <sz val="10"/>
            <rFont val="Arial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0"/>
            <rFont val="Arial"/>
            <family val="2"/>
          </rPr>
          <t>[LDP Cost with Load $]*[MOQ]</t>
        </r>
      </text>
    </comment>
    <comment ref="BC1" authorId="0" shapeId="0">
      <text>
        <r>
          <rPr>
            <sz val="10"/>
            <rFont val="Arial"/>
            <family val="2"/>
          </rPr>
          <t>[JLA Domestic Price]*[MOQ]</t>
        </r>
      </text>
    </comment>
    <comment ref="BD1" authorId="0" shapeId="0">
      <text>
        <r>
          <rPr>
            <sz val="10"/>
            <rFont val="Arial"/>
            <family val="2"/>
          </rPr>
          <t>[Suggested Retail price]*[MOQ]</t>
        </r>
      </text>
    </comment>
    <comment ref="BE1" authorId="0" shapeId="0">
      <text>
        <r>
          <rPr>
            <sz val="10"/>
            <rFont val="Arial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<sst xmlns="http://schemas.openxmlformats.org/spreadsheetml/2006/main" count="505" uniqueCount="210">
  <si>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</si>
  <si>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</si>
  <si>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</si>
  <si>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</si>
  <si>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</si>
  <si>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</si>
  <si>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</si>
  <si>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</si>
  <si>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</si>
  <si>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</si>
  <si>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</si>
  <si>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</si>
  <si>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</si>
  <si>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</si>
  <si>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</si>
  <si>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</si>
  <si>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</si>
  <si>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</si>
  <si>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</si>
  <si>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</si>
  <si>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</si>
  <si>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</si>
  <si>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</si>
  <si>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</si>
  <si>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</si>
  <si>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</si>
  <si>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</si>
  <si>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</si>
  <si>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</si>
  <si>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</si>
  <si>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</si>
  <si>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</si>
  <si>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</si>
  <si>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</si>
  <si>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</si>
  <si>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</si>
  <si>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</si>
  <si>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</si>
  <si>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</si>
  <si>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</si>
  <si>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</si>
  <si>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</si>
  <si>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</si>
  <si>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</si>
  <si>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</si>
  <si>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</si>
  <si>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</si>
  <si>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</si>
  <si>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 5.13.2026</t>
  </si>
  <si>
    <t>Suggested Retail Price</t>
  </si>
  <si>
    <t>Retail Markup %</t>
  </si>
  <si>
    <t>Additional Customer Price</t>
  </si>
  <si>
    <t>HG Units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</si>
  <si>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</si>
  <si>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</si>
  <si>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</si>
  <si>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</si>
  <si>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</si>
  <si>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</si>
  <si>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</si>
  <si>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</si>
  <si>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</si>
  <si>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BATH ACCESSORIES</t>
    <phoneticPr fontId="2" type="noConversion"/>
  </si>
  <si>
    <t>Ceramic Embossed Snowflake - white</t>
  </si>
  <si>
    <t>Ceramic Lotion Pump(w/plastic pump)</t>
    <phoneticPr fontId="2" type="noConversion"/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</si>
  <si>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</si>
  <si>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白土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擦釉</t>
    </r>
  </si>
  <si>
    <t>Stoneware</t>
  </si>
  <si>
    <r>
      <t>3.2x3.2x8.16</t>
    </r>
    <r>
      <rPr>
        <sz val="11"/>
        <rFont val="Calibri"/>
        <family val="2"/>
      </rPr>
      <t>"</t>
    </r>
    <phoneticPr fontId="2" type="noConversion"/>
  </si>
  <si>
    <t>red/white</t>
    <phoneticPr fontId="2" type="noConversion"/>
  </si>
  <si>
    <t>HG71-5236</t>
    <phoneticPr fontId="2" type="noConversion"/>
  </si>
  <si>
    <t>Piece</t>
  </si>
  <si>
    <t>Normal</t>
  </si>
  <si>
    <r>
      <rPr>
        <sz val="11"/>
        <rFont val="Calibri"/>
        <family val="2"/>
      </rPr>
      <t>2 pcs LP</t>
    </r>
    <r>
      <rPr>
        <sz val="11"/>
        <rFont val="Noto Sans CJK SC"/>
        <family val="2"/>
      </rPr>
      <t>入内盒，</t>
    </r>
    <r>
      <rPr>
        <sz val="11"/>
        <rFont val="Calibri"/>
        <family val="2"/>
      </rPr>
      <t>4</t>
    </r>
    <r>
      <rPr>
        <sz val="11"/>
        <rFont val="Noto Sans CJK SC"/>
        <family val="2"/>
      </rPr>
      <t>个内盒入外箱（加六面保利龙片）</t>
    </r>
  </si>
  <si>
    <t>8424.89.9000</t>
  </si>
  <si>
    <t>Yantian,China</t>
  </si>
  <si>
    <t>China</t>
  </si>
  <si>
    <t>S-CZCW</t>
  </si>
  <si>
    <t>BATH ACCESSORIES</t>
    <phoneticPr fontId="2" type="noConversion"/>
  </si>
  <si>
    <t>Ceramic Resist Snowflake</t>
  </si>
  <si>
    <t>Ceramic Lotion Pump(w/plastic pump)</t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</si>
  <si>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</si>
  <si>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隔离</t>
    </r>
  </si>
  <si>
    <r>
      <t>3.1x3.1x8.16</t>
    </r>
    <r>
      <rPr>
        <sz val="11"/>
        <rFont val="Calibri"/>
        <family val="2"/>
      </rPr>
      <t>"</t>
    </r>
    <phoneticPr fontId="2" type="noConversion"/>
  </si>
  <si>
    <t>blue, green, red</t>
  </si>
  <si>
    <t>HG71-5237</t>
  </si>
  <si>
    <t>BATH ACCESSORIES</t>
    <phoneticPr fontId="2" type="noConversion"/>
  </si>
  <si>
    <t>Ceramic Tree</t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</si>
  <si>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</si>
  <si>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手彩</t>
    </r>
  </si>
  <si>
    <r>
      <t>3.1x3.1x8.16</t>
    </r>
    <r>
      <rPr>
        <sz val="11"/>
        <rFont val="Calibri"/>
        <family val="2"/>
      </rPr>
      <t>"</t>
    </r>
    <phoneticPr fontId="2" type="noConversion"/>
  </si>
  <si>
    <t>White/Green</t>
  </si>
  <si>
    <t>HG71-5238</t>
  </si>
  <si>
    <t>Ceramic Nordic</t>
  </si>
  <si>
    <t>Ceramic Lotion Pump</t>
    <phoneticPr fontId="2" type="noConversion"/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</si>
  <si>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多色隔离</t>
    </r>
  </si>
  <si>
    <t>multi</t>
  </si>
  <si>
    <t>HG71-5239</t>
  </si>
  <si>
    <t>Woolrich</t>
    <phoneticPr fontId="2" type="noConversion"/>
  </si>
  <si>
    <t>Woolrich 5%</t>
  </si>
  <si>
    <t>Ceramic Scenic</t>
  </si>
  <si>
    <r>
      <t>3.2x3.2x8.16</t>
    </r>
    <r>
      <rPr>
        <sz val="11"/>
        <rFont val="Calibri"/>
        <family val="2"/>
      </rPr>
      <t>"</t>
    </r>
    <phoneticPr fontId="2" type="noConversion"/>
  </si>
  <si>
    <t>green</t>
  </si>
  <si>
    <t>WR71-4214</t>
    <phoneticPr fontId="2" type="noConversion"/>
  </si>
  <si>
    <t>Blue Bow Tree</t>
  </si>
  <si>
    <t>resin Lotion Pump(plastic glod pump )</t>
  </si>
  <si>
    <t>resin Lotion Pump</t>
    <phoneticPr fontId="2" type="noConversion"/>
  </si>
  <si>
    <t>resin++hand painted</t>
  </si>
  <si>
    <t>Resin</t>
  </si>
  <si>
    <t>4x4x9"</t>
    <phoneticPr fontId="2" type="noConversion"/>
  </si>
  <si>
    <t>HG71-5240</t>
    <phoneticPr fontId="2" type="noConversion"/>
  </si>
  <si>
    <r>
      <rPr>
        <sz val="11"/>
        <rFont val="Calibri"/>
        <family val="2"/>
      </rPr>
      <t>2PCS/inner box</t>
    </r>
    <r>
      <rPr>
        <sz val="11"/>
        <rFont val="Noto Sans CJK SC"/>
        <family val="2"/>
      </rPr>
      <t>，</t>
    </r>
    <r>
      <rPr>
        <sz val="11"/>
        <rFont val="Calibri"/>
        <family val="2"/>
      </rPr>
      <t>8PCS/CTN</t>
    </r>
  </si>
  <si>
    <t>S-DGDH</t>
  </si>
  <si>
    <t>Santa Goose</t>
  </si>
  <si>
    <t>Resin Lotion Pump(w/plastic gold  pump)</t>
  </si>
  <si>
    <t>Lotion Pump</t>
    <phoneticPr fontId="2" type="noConversion"/>
  </si>
  <si>
    <t>Resin+handpainted</t>
  </si>
  <si>
    <t>4.2x4.1x7.6"</t>
  </si>
  <si>
    <t>HG71-5241</t>
  </si>
  <si>
    <t>2 pcs /inner box ,8 pcs /master carton</t>
  </si>
  <si>
    <t>S-DGJY</t>
  </si>
  <si>
    <t>Vintage Santa Bear</t>
  </si>
  <si>
    <t>4x3.7x8.2"</t>
  </si>
  <si>
    <t>HG71-5242</t>
  </si>
  <si>
    <t>Drummer Bear</t>
  </si>
  <si>
    <t>resin Lotion Pump</t>
    <phoneticPr fontId="2" type="noConversion"/>
  </si>
  <si>
    <r>
      <rPr>
        <sz val="11"/>
        <rFont val="Calibri"/>
        <family val="2"/>
        <charset val="1"/>
      </rPr>
      <t>resin++hand painted+</t>
    </r>
    <r>
      <rPr>
        <sz val="11"/>
        <rFont val="Noto Sans CJK SC"/>
        <family val="2"/>
      </rPr>
      <t xml:space="preserve">水球 </t>
    </r>
  </si>
  <si>
    <t>3.5x3.7x9.5"</t>
  </si>
  <si>
    <t>HG71-5243</t>
  </si>
  <si>
    <t>Dog with Globe</t>
  </si>
  <si>
    <t>4.2x4.5x8.8"</t>
  </si>
  <si>
    <t>HG71-5244</t>
  </si>
  <si>
    <t>Christmas Bird</t>
  </si>
  <si>
    <t>5x4.75x8.4"</t>
  </si>
  <si>
    <t>HG71-5245</t>
  </si>
  <si>
    <t>Sweater Dog</t>
  </si>
  <si>
    <t>4.5x4.8x8.5"</t>
  </si>
  <si>
    <t>HG71-5246</t>
  </si>
  <si>
    <t>WR House</t>
  </si>
  <si>
    <t>4.3x4.3x8.5"</t>
  </si>
  <si>
    <t>red</t>
  </si>
  <si>
    <t>WR71-4215</t>
  </si>
  <si>
    <t>闪粉</t>
  </si>
  <si>
    <t>Blue/Red House</t>
  </si>
  <si>
    <t>HG71-5247</t>
    <phoneticPr fontId="2" type="noConversion"/>
  </si>
  <si>
    <t>Gingerbread House</t>
  </si>
  <si>
    <r>
      <rPr>
        <sz val="11"/>
        <rFont val="Calibri"/>
        <family val="2"/>
        <charset val="1"/>
      </rPr>
      <t xml:space="preserve">Stoneware, </t>
    </r>
    <r>
      <rPr>
        <sz val="11"/>
        <rFont val="Noto Sans CJK SC"/>
        <family val="2"/>
      </rPr>
      <t>中温土</t>
    </r>
    <r>
      <rPr>
        <sz val="11"/>
        <rFont val="Calibri"/>
        <family val="2"/>
        <charset val="1"/>
      </rPr>
      <t>+</t>
    </r>
    <r>
      <rPr>
        <sz val="11"/>
        <rFont val="Noto Sans CJK SC"/>
        <family val="2"/>
      </rPr>
      <t>多色手彩</t>
    </r>
  </si>
  <si>
    <r>
      <t>4.5x3.5x8.36</t>
    </r>
    <r>
      <rPr>
        <sz val="11"/>
        <rFont val="Calibri"/>
        <family val="2"/>
      </rPr>
      <t>"</t>
    </r>
    <phoneticPr fontId="2" type="noConversion"/>
  </si>
  <si>
    <t>brown</t>
  </si>
  <si>
    <t>HG71-5248</t>
  </si>
  <si>
    <t>Cottage House</t>
  </si>
  <si>
    <t>5x3.55x8.4"</t>
  </si>
  <si>
    <t>HG71-5249</t>
  </si>
  <si>
    <t>Lodge House</t>
  </si>
  <si>
    <t>5.3x3.5x8"</t>
  </si>
  <si>
    <t>WR71-4216</t>
  </si>
  <si>
    <t>亮光</t>
  </si>
  <si>
    <t>Snowflake Glass</t>
  </si>
  <si>
    <t>Glass lotion dispenser,plastic chromed pump head</t>
  </si>
  <si>
    <t>lotion dispenser</t>
    <phoneticPr fontId="2" type="noConversion"/>
  </si>
  <si>
    <t>Glass</t>
  </si>
  <si>
    <t>2.9x2.9x8.2"(7.5x7.5x21 cm)</t>
  </si>
  <si>
    <t>clear</t>
  </si>
  <si>
    <t>HG71-5250</t>
    <phoneticPr fontId="2" type="noConversion"/>
  </si>
  <si>
    <t>2pcs/inner box,8pcs/master carton</t>
  </si>
  <si>
    <t>Aspire</t>
  </si>
  <si>
    <t>Decal Glass - Tree</t>
  </si>
  <si>
    <t>lotion dispenser</t>
    <phoneticPr fontId="2" type="noConversion"/>
  </si>
  <si>
    <t>HG71-5251</t>
  </si>
  <si>
    <t>Navy Nutcracker</t>
  </si>
  <si>
    <t>3.7x3x10.3"</t>
  </si>
  <si>
    <t>HG71-5252</t>
  </si>
  <si>
    <t>Red Nutcracker</t>
  </si>
  <si>
    <t>4.2x3x10.2"</t>
  </si>
  <si>
    <t>HG71-5253</t>
  </si>
  <si>
    <t>Candy Stripe Nutcracker</t>
  </si>
  <si>
    <t>3.87x3.2x10.2"</t>
  </si>
  <si>
    <t>HG71-5254</t>
  </si>
  <si>
    <t>BATH ACCESSORIES</t>
    <phoneticPr fontId="2" type="noConversion"/>
  </si>
  <si>
    <t>Cocoa Santa</t>
  </si>
  <si>
    <t>4x3.75x9.8"</t>
  </si>
  <si>
    <t>HG71-5255</t>
  </si>
  <si>
    <t>Forest Snowman</t>
  </si>
  <si>
    <t>5.2x3.5x8.4"</t>
  </si>
  <si>
    <t>HG71-5256</t>
  </si>
  <si>
    <t>Resin+
Hand painted+Glitter</t>
    <phoneticPr fontId="16" type="noConversion"/>
  </si>
  <si>
    <t>Martha Stewart</t>
    <phoneticPr fontId="2" type="noConversion"/>
  </si>
  <si>
    <t>Martha Stewart (Bath) 4%</t>
    <phoneticPr fontId="2" type="noConversion"/>
  </si>
  <si>
    <t>Joy Santa</t>
    <phoneticPr fontId="16" type="noConversion"/>
  </si>
  <si>
    <t>lotion pump (plastic chrome pump)</t>
  </si>
  <si>
    <t>3.2x3.2x8.1"</t>
    <phoneticPr fontId="16" type="noConversion"/>
  </si>
  <si>
    <t>MT71-0976</t>
    <phoneticPr fontId="2" type="noConversion"/>
  </si>
  <si>
    <t>9 pcs /inner box ,8 pcs /master carton</t>
  </si>
  <si>
    <t>S-DGJY</t>
    <phoneticPr fontId="16" type="noConversion"/>
  </si>
  <si>
    <t>S-DGZX</t>
    <phoneticPr fontId="16" type="noConversion"/>
  </si>
  <si>
    <t>Chirstmas tree</t>
    <phoneticPr fontId="16" type="noConversion"/>
  </si>
  <si>
    <t>Resin+hand panited</t>
    <phoneticPr fontId="16" type="noConversion"/>
  </si>
  <si>
    <t>3.2x3.2x8"</t>
  </si>
  <si>
    <t>HG71-5257</t>
    <phoneticPr fontId="2" type="noConversion"/>
  </si>
  <si>
    <t>4 pcs /inner box ,8 pcs /master carton</t>
  </si>
  <si>
    <t>Martha Stewart (Bath) 4%</t>
  </si>
  <si>
    <t>White Snow House</t>
    <phoneticPr fontId="16" type="noConversion"/>
  </si>
  <si>
    <t>Resin+
Hand painted +Glitter</t>
    <phoneticPr fontId="16" type="noConversion"/>
  </si>
  <si>
    <t>3.7x3.2x7.6"</t>
    <phoneticPr fontId="16" type="noConversion"/>
  </si>
  <si>
    <t>MT71-0977</t>
    <phoneticPr fontId="2" type="noConversion"/>
  </si>
  <si>
    <t>5 pcs /inner box ,8 pcs /master carton</t>
  </si>
  <si>
    <t>S-DGJY</t>
    <phoneticPr fontId="16" type="noConversion"/>
  </si>
  <si>
    <t>Multi</t>
    <phoneticPr fontId="2" type="noConversion"/>
  </si>
  <si>
    <t>White/Green</t>
    <phoneticPr fontId="2" type="noConversion"/>
  </si>
  <si>
    <t>Multi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</si>
</sst>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26" formatCode="\$#,##0.00_);[Red]\(\$#,##0.00\)"/>
    <numFmt numFmtId="176" formatCode="\$#,##0.00"/>
    <numFmt numFmtId="177" formatCode="0.0"/>
    <numFmt numFmtId="178" formatCode="0.000"/>
    <numFmt numFmtId="179" formatCode="[$$-409]#,##0.00;\-[$$-409]#,##0.00"/>
    <numFmt numFmtId="180" formatCode="0.00_ "/>
    <numFmt numFmtId="181" formatCode="\$#,##0.00;&quot;-$&quot;#,##0.00"/>
    <numFmt numFmtId="182" formatCode="_(* #,##0_);_(* \(#,##0\);_(* \-??_);_(@_)"/>
    <numFmt numFmtId="183" formatCode="0.0_);[Red]\(0.0\)"/>
    <numFmt numFmtId="184" formatCode="0.0%"/>
    <numFmt numFmtId="185" formatCode="\$#,##0.00_);[Red]&quot;($&quot;#,##0.00\)"/>
    <numFmt numFmtId="186" formatCode="0_);[Red]\(0\)"/>
    <numFmt numFmtId="187" formatCode="[$$-409]#,##0.000000"/>
  </numFmts>
  <fonts count="23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b/>
      <i/>
      <sz val="11"/>
      <name val="Calibri"/>
      <family val="2"/>
      <charset val="1"/>
    </font>
    <font>
      <b/>
      <sz val="10"/>
      <color rgb="FF0000FF"/>
      <name val="Arial"/>
      <family val="2"/>
      <charset val="1"/>
    </font>
    <font>
      <b/>
      <sz val="10"/>
      <name val="Arial"/>
      <family val="2"/>
      <charset val="1"/>
    </font>
    <font>
      <sz val="11"/>
      <name val="Noto Sans CJK SC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name val="Noto Sans CJK SC"/>
      <family val="2"/>
      <charset val="1"/>
    </font>
    <font>
      <sz val="10"/>
      <name val="Arial"/>
      <family val="2"/>
    </font>
    <font>
      <sz val="12"/>
      <name val="宋体"/>
      <family val="3"/>
      <charset val="134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color rgb="FFFF0000"/>
      <name val="Arial"/>
      <family val="2"/>
    </font>
    <font>
      <sz val="11"/>
      <color indexed="8"/>
      <name val="Tahoma"/>
      <family val="2"/>
    </font>
    <font>
      <u/>
      <sz val="11"/>
      <name val="Calibri"/>
      <family val="2"/>
    </font>
    <font>
      <sz val="11"/>
      <name val="Arial"/>
      <family val="2"/>
    </font>
    <font>
      <sz val="12"/>
      <color theme="1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92D050"/>
        <bgColor rgb="FF84E291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rgb="FFFFC7CE"/>
      </patternFill>
    </fill>
    <fill>
      <patternFill patternType="solid">
        <fgColor rgb="FFFFFF00"/>
        <bgColor rgb="FF84E291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rgb="FFFBE3D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1" fillId="0" borderId="0"/>
    <xf numFmtId="0" fontId="15" fillId="0" borderId="0"/>
    <xf numFmtId="0" fontId="17" fillId="0" borderId="0">
      <alignment vertical="center"/>
    </xf>
    <xf numFmtId="179" fontId="15" fillId="0" borderId="0"/>
    <xf numFmtId="0" fontId="14" fillId="0" borderId="0"/>
    <xf numFmtId="0" fontId="19" fillId="0" borderId="0">
      <alignment vertical="center"/>
    </xf>
    <xf numFmtId="0" fontId="15" fillId="0" borderId="0"/>
    <xf numFmtId="187" fontId="15" fillId="0" borderId="0"/>
    <xf numFmtId="187" fontId="14" fillId="0" borderId="0" applyProtection="0"/>
    <xf numFmtId="187" fontId="15" fillId="0" borderId="0" applyProtection="0"/>
    <xf numFmtId="187" fontId="14" fillId="0" borderId="0"/>
    <xf numFmtId="187" fontId="17" fillId="0" borderId="0">
      <alignment vertical="center"/>
    </xf>
  </cellStyleXfs>
  <cellXfs count="98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2" xfId="0" applyNumberForma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77" fontId="4" fillId="0" borderId="2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 wrapText="1"/>
    </xf>
    <xf numFmtId="178" fontId="6" fillId="0" borderId="2" xfId="0" applyNumberFormat="1" applyFont="1" applyBorder="1" applyAlignment="1">
      <alignment wrapText="1"/>
    </xf>
    <xf numFmtId="2" fontId="7" fillId="0" borderId="2" xfId="0" applyNumberFormat="1" applyFont="1" applyBorder="1" applyAlignment="1">
      <alignment wrapText="1"/>
    </xf>
    <xf numFmtId="1" fontId="6" fillId="0" borderId="2" xfId="0" applyNumberFormat="1" applyFont="1" applyBorder="1" applyAlignment="1">
      <alignment wrapText="1"/>
    </xf>
    <xf numFmtId="176" fontId="6" fillId="0" borderId="2" xfId="0" applyNumberFormat="1" applyFont="1" applyBorder="1" applyAlignment="1">
      <alignment wrapText="1"/>
    </xf>
    <xf numFmtId="10" fontId="4" fillId="0" borderId="2" xfId="0" applyNumberFormat="1" applyFont="1" applyBorder="1" applyAlignment="1">
      <alignment horizontal="center" wrapText="1"/>
    </xf>
    <xf numFmtId="176" fontId="6" fillId="4" borderId="2" xfId="0" applyNumberFormat="1" applyFont="1" applyFill="1" applyBorder="1" applyAlignment="1">
      <alignment wrapText="1"/>
    </xf>
    <xf numFmtId="176" fontId="7" fillId="0" borderId="2" xfId="0" applyNumberFormat="1" applyFont="1" applyBorder="1" applyAlignment="1">
      <alignment wrapText="1"/>
    </xf>
    <xf numFmtId="176" fontId="6" fillId="2" borderId="2" xfId="0" applyNumberFormat="1" applyFont="1" applyFill="1" applyBorder="1" applyAlignment="1">
      <alignment wrapText="1"/>
    </xf>
    <xf numFmtId="10" fontId="6" fillId="2" borderId="2" xfId="0" applyNumberFormat="1" applyFont="1" applyFill="1" applyBorder="1" applyAlignment="1">
      <alignment wrapText="1"/>
    </xf>
    <xf numFmtId="176" fontId="7" fillId="6" borderId="2" xfId="0" applyNumberFormat="1" applyFont="1" applyFill="1" applyBorder="1" applyAlignment="1">
      <alignment wrapText="1"/>
    </xf>
    <xf numFmtId="176" fontId="4" fillId="2" borderId="2" xfId="0" applyNumberFormat="1" applyFont="1" applyFill="1" applyBorder="1" applyAlignment="1">
      <alignment horizontal="center" wrapText="1"/>
    </xf>
    <xf numFmtId="176" fontId="7" fillId="2" borderId="1" xfId="0" applyNumberFormat="1" applyFont="1" applyFill="1" applyBorder="1" applyAlignment="1">
      <alignment wrapText="1"/>
    </xf>
    <xf numFmtId="2" fontId="6" fillId="0" borderId="2" xfId="0" applyNumberFormat="1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7" borderId="2" xfId="0" applyFill="1" applyBorder="1"/>
    <xf numFmtId="0" fontId="0" fillId="0" borderId="2" xfId="0" applyBorder="1"/>
    <xf numFmtId="0" fontId="1" fillId="0" borderId="2" xfId="0" applyFont="1" applyBorder="1" applyAlignment="1">
      <alignment vertical="center"/>
    </xf>
    <xf numFmtId="0" fontId="1" fillId="0" borderId="2" xfId="0" applyFont="1" applyBorder="1"/>
    <xf numFmtId="179" fontId="1" fillId="0" borderId="2" xfId="0" applyNumberFormat="1" applyFont="1" applyBorder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180" fontId="1" fillId="0" borderId="2" xfId="0" applyNumberFormat="1" applyFont="1" applyBorder="1"/>
    <xf numFmtId="0" fontId="0" fillId="0" borderId="2" xfId="0" applyBorder="1" applyAlignment="1">
      <alignment wrapText="1"/>
    </xf>
    <xf numFmtId="0" fontId="3" fillId="8" borderId="2" xfId="0" applyFont="1" applyFill="1" applyBorder="1"/>
    <xf numFmtId="49" fontId="0" fillId="8" borderId="2" xfId="0" applyNumberFormat="1" applyFill="1" applyBorder="1"/>
    <xf numFmtId="181" fontId="0" fillId="9" borderId="1" xfId="0" applyNumberFormat="1" applyFill="1" applyBorder="1"/>
    <xf numFmtId="177" fontId="0" fillId="0" borderId="2" xfId="0" applyNumberFormat="1" applyBorder="1"/>
    <xf numFmtId="2" fontId="0" fillId="0" borderId="2" xfId="0" applyNumberFormat="1" applyBorder="1"/>
    <xf numFmtId="182" fontId="0" fillId="0" borderId="2" xfId="0" applyNumberFormat="1" applyBorder="1"/>
    <xf numFmtId="178" fontId="0" fillId="10" borderId="2" xfId="0" applyNumberFormat="1" applyFill="1" applyBorder="1"/>
    <xf numFmtId="1" fontId="0" fillId="10" borderId="2" xfId="0" applyNumberFormat="1" applyFill="1" applyBorder="1"/>
    <xf numFmtId="3" fontId="0" fillId="0" borderId="2" xfId="0" applyNumberFormat="1" applyBorder="1"/>
    <xf numFmtId="176" fontId="0" fillId="10" borderId="2" xfId="0" applyNumberFormat="1" applyFill="1" applyBorder="1"/>
    <xf numFmtId="183" fontId="0" fillId="0" borderId="2" xfId="0" applyNumberFormat="1" applyBorder="1"/>
    <xf numFmtId="184" fontId="0" fillId="0" borderId="2" xfId="0" applyNumberFormat="1" applyBorder="1"/>
    <xf numFmtId="10" fontId="0" fillId="0" borderId="2" xfId="0" applyNumberFormat="1" applyBorder="1"/>
    <xf numFmtId="176" fontId="0" fillId="0" borderId="2" xfId="0" applyNumberFormat="1" applyBorder="1"/>
    <xf numFmtId="10" fontId="0" fillId="10" borderId="2" xfId="0" applyNumberFormat="1" applyFill="1" applyBorder="1"/>
    <xf numFmtId="185" fontId="9" fillId="9" borderId="2" xfId="1" applyNumberFormat="1" applyFont="1" applyFill="1" applyBorder="1" applyAlignment="1">
      <alignment horizontal="center" vertical="center"/>
    </xf>
    <xf numFmtId="185" fontId="0" fillId="0" borderId="2" xfId="0" applyNumberFormat="1" applyBorder="1"/>
    <xf numFmtId="0" fontId="9" fillId="9" borderId="2" xfId="1" applyFont="1" applyFill="1" applyBorder="1" applyAlignment="1">
      <alignment vertical="center"/>
    </xf>
    <xf numFmtId="2" fontId="0" fillId="10" borderId="2" xfId="0" applyNumberFormat="1" applyFill="1" applyBorder="1"/>
    <xf numFmtId="0" fontId="1" fillId="9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10" fontId="10" fillId="0" borderId="2" xfId="0" applyNumberFormat="1" applyFont="1" applyBorder="1"/>
    <xf numFmtId="185" fontId="11" fillId="9" borderId="2" xfId="1" applyNumberFormat="1" applyFont="1" applyFill="1" applyBorder="1" applyAlignment="1">
      <alignment horizontal="center" vertical="center"/>
    </xf>
    <xf numFmtId="180" fontId="0" fillId="0" borderId="2" xfId="0" applyNumberFormat="1" applyBorder="1"/>
    <xf numFmtId="0" fontId="13" fillId="0" borderId="2" xfId="0" applyFont="1" applyBorder="1"/>
    <xf numFmtId="0" fontId="0" fillId="8" borderId="2" xfId="0" applyFill="1" applyBorder="1"/>
    <xf numFmtId="0" fontId="12" fillId="8" borderId="2" xfId="1" applyFont="1" applyFill="1" applyBorder="1" applyAlignment="1">
      <alignment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9" fillId="0" borderId="0" xfId="0" applyNumberFormat="1" applyFont="1" applyAlignment="1">
      <alignment wrapText="1"/>
    </xf>
    <xf numFmtId="0" fontId="14" fillId="7" borderId="2" xfId="2" applyFont="1" applyFill="1" applyBorder="1" applyAlignment="1">
      <alignment vertical="center" wrapText="1"/>
    </xf>
    <xf numFmtId="0" fontId="14" fillId="0" borderId="2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left" vertical="center" wrapText="1"/>
    </xf>
    <xf numFmtId="0" fontId="14" fillId="0" borderId="2" xfId="3" applyFont="1" applyBorder="1" applyAlignment="1">
      <alignment horizontal="center" vertical="center" wrapText="1"/>
    </xf>
    <xf numFmtId="179" fontId="14" fillId="0" borderId="2" xfId="4" applyFont="1" applyBorder="1" applyAlignment="1">
      <alignment horizontal="center" vertical="center"/>
    </xf>
    <xf numFmtId="26" fontId="18" fillId="7" borderId="2" xfId="3" applyNumberFormat="1" applyFont="1" applyFill="1" applyBorder="1" applyAlignment="1">
      <alignment horizontal="center" vertical="center" wrapText="1"/>
    </xf>
    <xf numFmtId="183" fontId="18" fillId="9" borderId="2" xfId="5" applyNumberFormat="1" applyFont="1" applyFill="1" applyBorder="1" applyAlignment="1">
      <alignment horizontal="center" vertical="center" wrapText="1"/>
    </xf>
    <xf numFmtId="183" fontId="14" fillId="11" borderId="2" xfId="5" applyNumberFormat="1" applyFill="1" applyBorder="1" applyAlignment="1">
      <alignment horizontal="center" vertical="center" wrapText="1"/>
    </xf>
    <xf numFmtId="186" fontId="14" fillId="0" borderId="2" xfId="5" applyNumberFormat="1" applyBorder="1" applyAlignment="1">
      <alignment horizontal="center" vertical="center" wrapText="1"/>
    </xf>
    <xf numFmtId="10" fontId="0" fillId="0" borderId="2" xfId="0" applyNumberFormat="1" applyBorder="1" applyAlignment="1">
      <alignment wrapText="1"/>
    </xf>
    <xf numFmtId="176" fontId="9" fillId="9" borderId="2" xfId="0" applyNumberFormat="1" applyFont="1" applyFill="1" applyBorder="1" applyAlignment="1">
      <alignment horizontal="center" vertical="center" wrapText="1"/>
    </xf>
    <xf numFmtId="2" fontId="0" fillId="0" borderId="2" xfId="0" applyNumberFormat="1" applyBorder="1" applyAlignment="1">
      <alignment wrapText="1"/>
    </xf>
    <xf numFmtId="0" fontId="14" fillId="7" borderId="2" xfId="2" applyFont="1" applyFill="1" applyBorder="1" applyAlignment="1">
      <alignment horizontal="center" vertical="center" wrapText="1"/>
    </xf>
    <xf numFmtId="0" fontId="14" fillId="8" borderId="2" xfId="3" applyFont="1" applyFill="1" applyBorder="1" applyAlignment="1">
      <alignment horizontal="center" vertical="center" wrapText="1"/>
    </xf>
    <xf numFmtId="0" fontId="20" fillId="0" borderId="2" xfId="0" applyFont="1" applyBorder="1" applyAlignment="1">
      <alignment wrapText="1"/>
    </xf>
    <xf numFmtId="0" fontId="21" fillId="0" borderId="2" xfId="8" applyNumberFormat="1" applyFont="1" applyBorder="1" applyAlignment="1">
      <alignment horizontal="center" vertical="center" wrapText="1"/>
    </xf>
    <xf numFmtId="0" fontId="21" fillId="0" borderId="2" xfId="9" applyNumberFormat="1" applyFont="1" applyBorder="1" applyAlignment="1">
      <alignment horizontal="left" vertical="center" wrapText="1"/>
    </xf>
    <xf numFmtId="0" fontId="21" fillId="0" borderId="2" xfId="10" applyNumberFormat="1" applyFont="1" applyBorder="1" applyAlignment="1">
      <alignment horizontal="center" vertical="center" wrapText="1"/>
    </xf>
    <xf numFmtId="0" fontId="0" fillId="8" borderId="2" xfId="0" applyFill="1" applyBorder="1" applyAlignment="1">
      <alignment wrapText="1"/>
    </xf>
    <xf numFmtId="176" fontId="0" fillId="0" borderId="2" xfId="0" applyNumberFormat="1" applyBorder="1" applyAlignment="1">
      <alignment horizontal="center" vertical="center" wrapText="1"/>
    </xf>
    <xf numFmtId="0" fontId="21" fillId="0" borderId="2" xfId="11" applyNumberFormat="1" applyFont="1" applyBorder="1" applyAlignment="1">
      <alignment horizontal="center" vertical="center" wrapText="1"/>
    </xf>
    <xf numFmtId="0" fontId="22" fillId="0" borderId="2" xfId="12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horizontal="center" vertical="center" wrapText="1"/>
    </xf>
    <xf numFmtId="0" fontId="21" fillId="7" borderId="2" xfId="8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wrapText="1"/>
    </xf>
    <xf numFmtId="0" fontId="1" fillId="0" borderId="2" xfId="0" applyFont="1" applyBorder="1" applyAlignment="1">
      <alignment vertical="center" wrapText="1"/>
    </xf>
  </cellXfs>
  <cellStyles count="13">
    <cellStyle name="_quotation-Mercury  3.22.2011 (for BBB)_JLA BBB quotation sheet -9.13 3 2" xfId="9"/>
    <cellStyle name="Normal 2 31" xfId="7"/>
    <cellStyle name="Normal 3" xfId="12"/>
    <cellStyle name="Normal 4" xfId="1"/>
    <cellStyle name="Normal 65 2" xfId="3"/>
    <cellStyle name="常规" xfId="0" builtinId="0"/>
    <cellStyle name="常规 6 2 3" xfId="4"/>
    <cellStyle name="常规 6 4" xfId="6"/>
    <cellStyle name="常规_quotation-Mercury  3.22.2011 (for BBB)_BBB Spring 12 Styleout Belize - Heather 102111 2" xfId="8"/>
    <cellStyle name="常规_quotation-Mercury  3.22.2011 (for BBB)_BBB Spring 12 Styleout Belize - Heather 102111 2 2" xfId="2"/>
    <cellStyle name="常规_quotation-Mercury  3.22.2011 (for BBB)_JLA BBB quotation sheet -9.13 2 2" xfId="10"/>
    <cellStyle name="样式 1 2 2" xfId="11"/>
    <cellStyle name="样式 1 2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emf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emf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emf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647828</xdr:colOff>
      <xdr:row>1</xdr:row>
      <xdr:rowOff>147525</xdr:rowOff>
    </xdr:from>
    <xdr:to>
      <xdr:col>1</xdr:col>
      <xdr:colOff>1089530</xdr:colOff>
      <xdr:row>1</xdr:row>
      <xdr:rowOff>987777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xmlns="" id="{E24A9933-B005-49E0-893A-145CB96548C7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47878" y="1366725"/>
          <a:ext cx="441702" cy="8402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532372</xdr:colOff>
      <xdr:row>3</xdr:row>
      <xdr:rowOff>70554</xdr:rowOff>
    </xdr:from>
    <xdr:to>
      <xdr:col>1</xdr:col>
      <xdr:colOff>1359798</xdr:colOff>
      <xdr:row>3</xdr:row>
      <xdr:rowOff>930051</xdr:rowOff>
    </xdr:to>
    <xdr:pic>
      <xdr:nvPicPr>
        <xdr:cNvPr id="3" name="Image 7" descr="Picture">
          <a:extLst>
            <a:ext uri="{FF2B5EF4-FFF2-40B4-BE49-F238E27FC236}">
              <a16:creationId xmlns:a16="http://schemas.microsoft.com/office/drawing/2014/main" xmlns="" id="{1345D0E5-ABF1-4AB4-A6A1-CCADE62C7F17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932422" y="3309054"/>
          <a:ext cx="827426" cy="859497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551616</xdr:colOff>
      <xdr:row>4</xdr:row>
      <xdr:rowOff>109039</xdr:rowOff>
    </xdr:from>
    <xdr:to>
      <xdr:col>1</xdr:col>
      <xdr:colOff>1372626</xdr:colOff>
      <xdr:row>4</xdr:row>
      <xdr:rowOff>949292</xdr:rowOff>
    </xdr:to>
    <xdr:pic>
      <xdr:nvPicPr>
        <xdr:cNvPr id="4" name="Image 8" descr="Picture">
          <a:extLst>
            <a:ext uri="{FF2B5EF4-FFF2-40B4-BE49-F238E27FC236}">
              <a16:creationId xmlns:a16="http://schemas.microsoft.com/office/drawing/2014/main" xmlns="" id="{6698EE57-A1A2-486B-8C61-C6232C42D82B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951666" y="4357189"/>
          <a:ext cx="821010" cy="84025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585029</xdr:colOff>
      <xdr:row>6</xdr:row>
      <xdr:rowOff>57729</xdr:rowOff>
    </xdr:from>
    <xdr:to>
      <xdr:col>1</xdr:col>
      <xdr:colOff>1296998</xdr:colOff>
      <xdr:row>6</xdr:row>
      <xdr:rowOff>936465</xdr:rowOff>
    </xdr:to>
    <xdr:pic>
      <xdr:nvPicPr>
        <xdr:cNvPr id="5" name="Image 14" descr="Picture">
          <a:extLst>
            <a:ext uri="{FF2B5EF4-FFF2-40B4-BE49-F238E27FC236}">
              <a16:creationId xmlns:a16="http://schemas.microsoft.com/office/drawing/2014/main" xmlns="" id="{FDD1A259-CCAF-47B9-A86D-A607A2EDEE05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985079" y="6325179"/>
          <a:ext cx="711969" cy="87873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596292</xdr:colOff>
      <xdr:row>7</xdr:row>
      <xdr:rowOff>89798</xdr:rowOff>
    </xdr:from>
    <xdr:to>
      <xdr:col>1</xdr:col>
      <xdr:colOff>1281732</xdr:colOff>
      <xdr:row>7</xdr:row>
      <xdr:rowOff>897980</xdr:rowOff>
    </xdr:to>
    <xdr:pic>
      <xdr:nvPicPr>
        <xdr:cNvPr id="6" name="Image 15" descr="Picture">
          <a:extLst>
            <a:ext uri="{FF2B5EF4-FFF2-40B4-BE49-F238E27FC236}">
              <a16:creationId xmlns:a16="http://schemas.microsoft.com/office/drawing/2014/main" xmlns="" id="{C1D5FB31-1C28-4320-AFDD-48976E0C80B4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996342" y="7366898"/>
          <a:ext cx="685440" cy="80818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675199</xdr:colOff>
      <xdr:row>8</xdr:row>
      <xdr:rowOff>50344</xdr:rowOff>
    </xdr:from>
    <xdr:to>
      <xdr:col>1</xdr:col>
      <xdr:colOff>1218314</xdr:colOff>
      <xdr:row>8</xdr:row>
      <xdr:rowOff>929082</xdr:rowOff>
    </xdr:to>
    <xdr:pic>
      <xdr:nvPicPr>
        <xdr:cNvPr id="7" name="Image 16" descr="Picture">
          <a:extLst>
            <a:ext uri="{FF2B5EF4-FFF2-40B4-BE49-F238E27FC236}">
              <a16:creationId xmlns:a16="http://schemas.microsoft.com/office/drawing/2014/main" xmlns="" id="{96201A7F-5F9F-4019-96EC-E857D75C1EBD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1075249" y="8337094"/>
          <a:ext cx="543115" cy="8787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641190</xdr:colOff>
      <xdr:row>9</xdr:row>
      <xdr:rowOff>89797</xdr:rowOff>
    </xdr:from>
    <xdr:to>
      <xdr:col>1</xdr:col>
      <xdr:colOff>1250534</xdr:colOff>
      <xdr:row>9</xdr:row>
      <xdr:rowOff>968535</xdr:rowOff>
    </xdr:to>
    <xdr:pic>
      <xdr:nvPicPr>
        <xdr:cNvPr id="8" name="Image 17" descr="Picture">
          <a:extLst>
            <a:ext uri="{FF2B5EF4-FFF2-40B4-BE49-F238E27FC236}">
              <a16:creationId xmlns:a16="http://schemas.microsoft.com/office/drawing/2014/main" xmlns="" id="{4DB2E5C8-DA63-43A6-B037-F2DC0C2257B2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1041240" y="9386197"/>
          <a:ext cx="609344" cy="87873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436161</xdr:colOff>
      <xdr:row>10</xdr:row>
      <xdr:rowOff>38485</xdr:rowOff>
    </xdr:from>
    <xdr:to>
      <xdr:col>1</xdr:col>
      <xdr:colOff>1225100</xdr:colOff>
      <xdr:row>10</xdr:row>
      <xdr:rowOff>885151</xdr:rowOff>
    </xdr:to>
    <xdr:pic>
      <xdr:nvPicPr>
        <xdr:cNvPr id="9" name="Image 20" descr="Picture">
          <a:extLst>
            <a:ext uri="{FF2B5EF4-FFF2-40B4-BE49-F238E27FC236}">
              <a16:creationId xmlns:a16="http://schemas.microsoft.com/office/drawing/2014/main" xmlns="" id="{9D9D44D9-A241-4DD7-97D5-2BB07F191558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836211" y="10344535"/>
          <a:ext cx="788939" cy="846666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301465</xdr:colOff>
      <xdr:row>11</xdr:row>
      <xdr:rowOff>115454</xdr:rowOff>
    </xdr:from>
    <xdr:to>
      <xdr:col>1</xdr:col>
      <xdr:colOff>1565051</xdr:colOff>
      <xdr:row>11</xdr:row>
      <xdr:rowOff>904394</xdr:rowOff>
    </xdr:to>
    <xdr:pic>
      <xdr:nvPicPr>
        <xdr:cNvPr id="10" name="Image 21" descr="Picture">
          <a:extLst>
            <a:ext uri="{FF2B5EF4-FFF2-40B4-BE49-F238E27FC236}">
              <a16:creationId xmlns:a16="http://schemas.microsoft.com/office/drawing/2014/main" xmlns="" id="{D91DE5DE-8189-4BEB-A67C-BD9B4796C7DC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701515" y="11431154"/>
          <a:ext cx="1263586" cy="7889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359191</xdr:colOff>
      <xdr:row>12</xdr:row>
      <xdr:rowOff>89798</xdr:rowOff>
    </xdr:from>
    <xdr:to>
      <xdr:col>1</xdr:col>
      <xdr:colOff>1494495</xdr:colOff>
      <xdr:row>12</xdr:row>
      <xdr:rowOff>891566</xdr:rowOff>
    </xdr:to>
    <xdr:pic>
      <xdr:nvPicPr>
        <xdr:cNvPr id="11" name="Image 22" descr="Picture">
          <a:extLst>
            <a:ext uri="{FF2B5EF4-FFF2-40B4-BE49-F238E27FC236}">
              <a16:creationId xmlns:a16="http://schemas.microsoft.com/office/drawing/2014/main" xmlns="" id="{F8B351EF-25BE-4085-B48A-A0E7220787C0}"/>
            </a:ext>
          </a:extLst>
        </xdr:cNvPr>
        <xdr:cNvPicPr/>
      </xdr:nvPicPr>
      <xdr:blipFill>
        <a:blip xmlns:r="http://schemas.openxmlformats.org/officeDocument/2006/relationships" r:embed="rId10"/>
        <a:stretch/>
      </xdr:blipFill>
      <xdr:spPr>
        <a:xfrm>
          <a:off x="759241" y="12415148"/>
          <a:ext cx="1135304" cy="801768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500302</xdr:colOff>
      <xdr:row>13</xdr:row>
      <xdr:rowOff>64140</xdr:rowOff>
    </xdr:from>
    <xdr:to>
      <xdr:col>1</xdr:col>
      <xdr:colOff>1250757</xdr:colOff>
      <xdr:row>13</xdr:row>
      <xdr:rowOff>936463</xdr:rowOff>
    </xdr:to>
    <xdr:pic>
      <xdr:nvPicPr>
        <xdr:cNvPr id="12" name="Image 25" descr="Picture">
          <a:extLst>
            <a:ext uri="{FF2B5EF4-FFF2-40B4-BE49-F238E27FC236}">
              <a16:creationId xmlns:a16="http://schemas.microsoft.com/office/drawing/2014/main" xmlns="" id="{C504B376-C166-4DC9-A691-3BB0BBE60AB8}"/>
            </a:ext>
          </a:extLst>
        </xdr:cNvPr>
        <xdr:cNvPicPr/>
      </xdr:nvPicPr>
      <xdr:blipFill>
        <a:blip xmlns:r="http://schemas.openxmlformats.org/officeDocument/2006/relationships" r:embed="rId11"/>
        <a:stretch/>
      </xdr:blipFill>
      <xdr:spPr>
        <a:xfrm>
          <a:off x="900352" y="13399140"/>
          <a:ext cx="750455" cy="872323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359191</xdr:colOff>
      <xdr:row>14</xdr:row>
      <xdr:rowOff>51313</xdr:rowOff>
    </xdr:from>
    <xdr:to>
      <xdr:col>1</xdr:col>
      <xdr:colOff>1212272</xdr:colOff>
      <xdr:row>14</xdr:row>
      <xdr:rowOff>936465</xdr:rowOff>
    </xdr:to>
    <xdr:pic>
      <xdr:nvPicPr>
        <xdr:cNvPr id="13" name="Image 26" descr="Picture">
          <a:extLst>
            <a:ext uri="{FF2B5EF4-FFF2-40B4-BE49-F238E27FC236}">
              <a16:creationId xmlns:a16="http://schemas.microsoft.com/office/drawing/2014/main" xmlns="" id="{E0B43954-5CCA-4F66-99D1-A1D4A6BB15E4}"/>
            </a:ext>
          </a:extLst>
        </xdr:cNvPr>
        <xdr:cNvPicPr/>
      </xdr:nvPicPr>
      <xdr:blipFill>
        <a:blip xmlns:r="http://schemas.openxmlformats.org/officeDocument/2006/relationships" r:embed="rId12"/>
        <a:stretch/>
      </xdr:blipFill>
      <xdr:spPr>
        <a:xfrm>
          <a:off x="759241" y="14395963"/>
          <a:ext cx="853081" cy="88515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468231</xdr:colOff>
      <xdr:row>15</xdr:row>
      <xdr:rowOff>51311</xdr:rowOff>
    </xdr:from>
    <xdr:to>
      <xdr:col>1</xdr:col>
      <xdr:colOff>1321312</xdr:colOff>
      <xdr:row>15</xdr:row>
      <xdr:rowOff>962120</xdr:rowOff>
    </xdr:to>
    <xdr:pic>
      <xdr:nvPicPr>
        <xdr:cNvPr id="14" name="Image 28" descr="Picture">
          <a:extLst>
            <a:ext uri="{FF2B5EF4-FFF2-40B4-BE49-F238E27FC236}">
              <a16:creationId xmlns:a16="http://schemas.microsoft.com/office/drawing/2014/main" xmlns="" id="{5FB16205-FA53-4E9D-84F2-6964B09FB02E}"/>
            </a:ext>
          </a:extLst>
        </xdr:cNvPr>
        <xdr:cNvPicPr/>
      </xdr:nvPicPr>
      <xdr:blipFill>
        <a:blip xmlns:r="http://schemas.openxmlformats.org/officeDocument/2006/relationships" r:embed="rId13"/>
        <a:stretch/>
      </xdr:blipFill>
      <xdr:spPr>
        <a:xfrm>
          <a:off x="868281" y="15405611"/>
          <a:ext cx="853081" cy="9108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391261</xdr:colOff>
      <xdr:row>16</xdr:row>
      <xdr:rowOff>64141</xdr:rowOff>
    </xdr:from>
    <xdr:to>
      <xdr:col>1</xdr:col>
      <xdr:colOff>1218686</xdr:colOff>
      <xdr:row>16</xdr:row>
      <xdr:rowOff>955706</xdr:rowOff>
    </xdr:to>
    <xdr:pic>
      <xdr:nvPicPr>
        <xdr:cNvPr id="15" name="Image 30" descr="Picture">
          <a:extLst>
            <a:ext uri="{FF2B5EF4-FFF2-40B4-BE49-F238E27FC236}">
              <a16:creationId xmlns:a16="http://schemas.microsoft.com/office/drawing/2014/main" xmlns="" id="{6AE130F0-B33E-4D90-BC54-A52BBD1672BD}"/>
            </a:ext>
          </a:extLst>
        </xdr:cNvPr>
        <xdr:cNvPicPr/>
      </xdr:nvPicPr>
      <xdr:blipFill>
        <a:blip xmlns:r="http://schemas.openxmlformats.org/officeDocument/2006/relationships" r:embed="rId14"/>
        <a:stretch/>
      </xdr:blipFill>
      <xdr:spPr>
        <a:xfrm>
          <a:off x="791311" y="16428091"/>
          <a:ext cx="827425" cy="89156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410504</xdr:colOff>
      <xdr:row>17</xdr:row>
      <xdr:rowOff>38486</xdr:rowOff>
    </xdr:from>
    <xdr:to>
      <xdr:col>1</xdr:col>
      <xdr:colOff>1173787</xdr:colOff>
      <xdr:row>17</xdr:row>
      <xdr:rowOff>974950</xdr:rowOff>
    </xdr:to>
    <xdr:pic>
      <xdr:nvPicPr>
        <xdr:cNvPr id="16" name="Image 31" descr="Picture">
          <a:extLst>
            <a:ext uri="{FF2B5EF4-FFF2-40B4-BE49-F238E27FC236}">
              <a16:creationId xmlns:a16="http://schemas.microsoft.com/office/drawing/2014/main" xmlns="" id="{8FC16B85-6977-41A2-AA36-5339741F6D7F}"/>
            </a:ext>
          </a:extLst>
        </xdr:cNvPr>
        <xdr:cNvPicPr/>
      </xdr:nvPicPr>
      <xdr:blipFill>
        <a:blip xmlns:r="http://schemas.openxmlformats.org/officeDocument/2006/relationships" r:embed="rId15"/>
        <a:stretch/>
      </xdr:blipFill>
      <xdr:spPr>
        <a:xfrm>
          <a:off x="810554" y="17412086"/>
          <a:ext cx="763283" cy="93646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628587</xdr:colOff>
      <xdr:row>18</xdr:row>
      <xdr:rowOff>64142</xdr:rowOff>
    </xdr:from>
    <xdr:to>
      <xdr:col>1</xdr:col>
      <xdr:colOff>1148132</xdr:colOff>
      <xdr:row>18</xdr:row>
      <xdr:rowOff>891566</xdr:rowOff>
    </xdr:to>
    <xdr:pic>
      <xdr:nvPicPr>
        <xdr:cNvPr id="17" name="Image 36" descr="Picture">
          <a:extLst>
            <a:ext uri="{FF2B5EF4-FFF2-40B4-BE49-F238E27FC236}">
              <a16:creationId xmlns:a16="http://schemas.microsoft.com/office/drawing/2014/main" xmlns="" id="{0B08272D-EAFF-49FF-9A32-29E50E16F9D9}"/>
            </a:ext>
          </a:extLst>
        </xdr:cNvPr>
        <xdr:cNvPicPr/>
      </xdr:nvPicPr>
      <xdr:blipFill>
        <a:blip xmlns:r="http://schemas.openxmlformats.org/officeDocument/2006/relationships" r:embed="rId16"/>
        <a:stretch/>
      </xdr:blipFill>
      <xdr:spPr>
        <a:xfrm>
          <a:off x="1028637" y="18447392"/>
          <a:ext cx="519545" cy="827424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570859</xdr:colOff>
      <xdr:row>19</xdr:row>
      <xdr:rowOff>83384</xdr:rowOff>
    </xdr:from>
    <xdr:to>
      <xdr:col>1</xdr:col>
      <xdr:colOff>1103233</xdr:colOff>
      <xdr:row>19</xdr:row>
      <xdr:rowOff>910809</xdr:rowOff>
    </xdr:to>
    <xdr:pic>
      <xdr:nvPicPr>
        <xdr:cNvPr id="18" name="Image 38" descr="Picture">
          <a:extLst>
            <a:ext uri="{FF2B5EF4-FFF2-40B4-BE49-F238E27FC236}">
              <a16:creationId xmlns:a16="http://schemas.microsoft.com/office/drawing/2014/main" xmlns="" id="{5A803064-C95C-4EB2-A285-E2F6ECD47BFA}"/>
            </a:ext>
          </a:extLst>
        </xdr:cNvPr>
        <xdr:cNvPicPr/>
      </xdr:nvPicPr>
      <xdr:blipFill>
        <a:blip xmlns:r="http://schemas.openxmlformats.org/officeDocument/2006/relationships" r:embed="rId17"/>
        <a:stretch/>
      </xdr:blipFill>
      <xdr:spPr>
        <a:xfrm>
          <a:off x="970909" y="19476284"/>
          <a:ext cx="532374" cy="8274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436161</xdr:colOff>
      <xdr:row>20</xdr:row>
      <xdr:rowOff>83383</xdr:rowOff>
    </xdr:from>
    <xdr:to>
      <xdr:col>1</xdr:col>
      <xdr:colOff>1353384</xdr:colOff>
      <xdr:row>20</xdr:row>
      <xdr:rowOff>910808</xdr:rowOff>
    </xdr:to>
    <xdr:pic>
      <xdr:nvPicPr>
        <xdr:cNvPr id="19" name="Image 39" descr="Picture">
          <a:extLst>
            <a:ext uri="{FF2B5EF4-FFF2-40B4-BE49-F238E27FC236}">
              <a16:creationId xmlns:a16="http://schemas.microsoft.com/office/drawing/2014/main" xmlns="" id="{6CE63DE3-9CBA-4D72-B997-14986C297033}"/>
            </a:ext>
          </a:extLst>
        </xdr:cNvPr>
        <xdr:cNvPicPr/>
      </xdr:nvPicPr>
      <xdr:blipFill>
        <a:blip xmlns:r="http://schemas.openxmlformats.org/officeDocument/2006/relationships" r:embed="rId18"/>
        <a:stretch/>
      </xdr:blipFill>
      <xdr:spPr>
        <a:xfrm>
          <a:off x="836211" y="20485933"/>
          <a:ext cx="917223" cy="827425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506718</xdr:colOff>
      <xdr:row>21</xdr:row>
      <xdr:rowOff>44898</xdr:rowOff>
    </xdr:from>
    <xdr:to>
      <xdr:col>1</xdr:col>
      <xdr:colOff>1186617</xdr:colOff>
      <xdr:row>21</xdr:row>
      <xdr:rowOff>910807</xdr:rowOff>
    </xdr:to>
    <xdr:pic>
      <xdr:nvPicPr>
        <xdr:cNvPr id="20" name="Image 41" descr="Picture">
          <a:extLst>
            <a:ext uri="{FF2B5EF4-FFF2-40B4-BE49-F238E27FC236}">
              <a16:creationId xmlns:a16="http://schemas.microsoft.com/office/drawing/2014/main" xmlns="" id="{84385C78-030E-48FB-944A-0FBBB212309F}"/>
            </a:ext>
          </a:extLst>
        </xdr:cNvPr>
        <xdr:cNvPicPr/>
      </xdr:nvPicPr>
      <xdr:blipFill>
        <a:blip xmlns:r="http://schemas.openxmlformats.org/officeDocument/2006/relationships" r:embed="rId19"/>
        <a:stretch/>
      </xdr:blipFill>
      <xdr:spPr>
        <a:xfrm>
          <a:off x="906768" y="21457098"/>
          <a:ext cx="679899" cy="86590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493889</xdr:colOff>
      <xdr:row>22</xdr:row>
      <xdr:rowOff>64140</xdr:rowOff>
    </xdr:from>
    <xdr:to>
      <xdr:col>1</xdr:col>
      <xdr:colOff>1179329</xdr:colOff>
      <xdr:row>22</xdr:row>
      <xdr:rowOff>897979</xdr:rowOff>
    </xdr:to>
    <xdr:pic>
      <xdr:nvPicPr>
        <xdr:cNvPr id="21" name="Image 42" descr="Picture">
          <a:extLst>
            <a:ext uri="{FF2B5EF4-FFF2-40B4-BE49-F238E27FC236}">
              <a16:creationId xmlns:a16="http://schemas.microsoft.com/office/drawing/2014/main" xmlns="" id="{97C206AC-17CA-4333-8A59-16700AFA4791}"/>
            </a:ext>
          </a:extLst>
        </xdr:cNvPr>
        <xdr:cNvPicPr/>
      </xdr:nvPicPr>
      <xdr:blipFill>
        <a:blip xmlns:r="http://schemas.openxmlformats.org/officeDocument/2006/relationships" r:embed="rId20"/>
        <a:stretch/>
      </xdr:blipFill>
      <xdr:spPr>
        <a:xfrm>
          <a:off x="893939" y="22485990"/>
          <a:ext cx="685440" cy="83383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506717</xdr:colOff>
      <xdr:row>23</xdr:row>
      <xdr:rowOff>32070</xdr:rowOff>
    </xdr:from>
    <xdr:to>
      <xdr:col>1</xdr:col>
      <xdr:colOff>1263586</xdr:colOff>
      <xdr:row>23</xdr:row>
      <xdr:rowOff>994192</xdr:rowOff>
    </xdr:to>
    <xdr:pic>
      <xdr:nvPicPr>
        <xdr:cNvPr id="22" name="Image 44" descr="Picture">
          <a:extLst>
            <a:ext uri="{FF2B5EF4-FFF2-40B4-BE49-F238E27FC236}">
              <a16:creationId xmlns:a16="http://schemas.microsoft.com/office/drawing/2014/main" xmlns="" id="{9DE4835D-DA2A-4A6E-BF9A-8C44E4D59BA8}"/>
            </a:ext>
          </a:extLst>
        </xdr:cNvPr>
        <xdr:cNvPicPr/>
      </xdr:nvPicPr>
      <xdr:blipFill>
        <a:blip xmlns:r="http://schemas.openxmlformats.org/officeDocument/2006/relationships" r:embed="rId21"/>
        <a:stretch/>
      </xdr:blipFill>
      <xdr:spPr>
        <a:xfrm>
          <a:off x="906767" y="23463570"/>
          <a:ext cx="756869" cy="962122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</xdr:col>
      <xdr:colOff>649766</xdr:colOff>
      <xdr:row>2</xdr:row>
      <xdr:rowOff>66453</xdr:rowOff>
    </xdr:from>
    <xdr:to>
      <xdr:col>1</xdr:col>
      <xdr:colOff>1120716</xdr:colOff>
      <xdr:row>2</xdr:row>
      <xdr:rowOff>983017</xdr:rowOff>
    </xdr:to>
    <xdr:pic>
      <xdr:nvPicPr>
        <xdr:cNvPr id="24" name="Picture 51">
          <a:extLst>
            <a:ext uri="{FF2B5EF4-FFF2-40B4-BE49-F238E27FC236}">
              <a16:creationId xmlns:a16="http://schemas.microsoft.com/office/drawing/2014/main" xmlns="" id="{67DFDDE7-C6F3-4E56-B8C2-CA1086A59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16" y="2295303"/>
          <a:ext cx="470950" cy="9165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642890</xdr:colOff>
      <xdr:row>5</xdr:row>
      <xdr:rowOff>59070</xdr:rowOff>
    </xdr:from>
    <xdr:to>
      <xdr:col>1</xdr:col>
      <xdr:colOff>1137093</xdr:colOff>
      <xdr:row>6</xdr:row>
      <xdr:rowOff>10445</xdr:rowOff>
    </xdr:to>
    <xdr:pic>
      <xdr:nvPicPr>
        <xdr:cNvPr id="25" name="Picture 52">
          <a:extLst>
            <a:ext uri="{FF2B5EF4-FFF2-40B4-BE49-F238E27FC236}">
              <a16:creationId xmlns:a16="http://schemas.microsoft.com/office/drawing/2014/main" xmlns="" id="{B8344E83-9F98-4EC1-B8B8-7ABB04D28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940" y="5316870"/>
          <a:ext cx="494203" cy="96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420872</xdr:colOff>
      <xdr:row>27</xdr:row>
      <xdr:rowOff>243663</xdr:rowOff>
    </xdr:from>
    <xdr:to>
      <xdr:col>1</xdr:col>
      <xdr:colOff>1442730</xdr:colOff>
      <xdr:row>27</xdr:row>
      <xdr:rowOff>1108389</xdr:rowOff>
    </xdr:to>
    <xdr:pic>
      <xdr:nvPicPr>
        <xdr:cNvPr id="26" name="Picture 20" descr="A couple of white houses with lights&#10;&#10;Description automatically generated">
          <a:extLst>
            <a:ext uri="{FF2B5EF4-FFF2-40B4-BE49-F238E27FC236}">
              <a16:creationId xmlns:a16="http://schemas.microsoft.com/office/drawing/2014/main" xmlns="" id="{B34BA950-D76D-47DD-AF4E-EDEB35CF6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20922" y="40743963"/>
          <a:ext cx="1021858" cy="864726"/>
        </a:xfrm>
        <a:prstGeom prst="rect">
          <a:avLst/>
        </a:prstGeom>
      </xdr:spPr>
    </xdr:pic>
    <xdr:clientData/>
  </xdr:twoCellAnchor>
  <xdr:twoCellAnchor editAs="oneCell">
    <xdr:from>
      <xdr:col>1</xdr:col>
      <xdr:colOff>621137</xdr:colOff>
      <xdr:row>24</xdr:row>
      <xdr:rowOff>36332</xdr:rowOff>
    </xdr:from>
    <xdr:to>
      <xdr:col>1</xdr:col>
      <xdr:colOff>1151861</xdr:colOff>
      <xdr:row>24</xdr:row>
      <xdr:rowOff>967267</xdr:rowOff>
    </xdr:to>
    <xdr:pic>
      <xdr:nvPicPr>
        <xdr:cNvPr id="36" name="Picture 65">
          <a:extLst>
            <a:ext uri="{FF2B5EF4-FFF2-40B4-BE49-F238E27FC236}">
              <a16:creationId xmlns:a16="http://schemas.microsoft.com/office/drawing/2014/main" xmlns="" id="{33E49B37-A01C-21FF-8C92-43A77942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187" y="24477482"/>
          <a:ext cx="530724" cy="9309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655257</xdr:colOff>
      <xdr:row>25</xdr:row>
      <xdr:rowOff>81221</xdr:rowOff>
    </xdr:from>
    <xdr:to>
      <xdr:col>1</xdr:col>
      <xdr:colOff>1283252</xdr:colOff>
      <xdr:row>25</xdr:row>
      <xdr:rowOff>1063256</xdr:rowOff>
    </xdr:to>
    <xdr:pic>
      <xdr:nvPicPr>
        <xdr:cNvPr id="38" name="Picture 67">
          <a:extLst>
            <a:ext uri="{FF2B5EF4-FFF2-40B4-BE49-F238E27FC236}">
              <a16:creationId xmlns:a16="http://schemas.microsoft.com/office/drawing/2014/main" xmlns="" id="{92683A97-BB75-7F29-3D36-3B5440F44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307" y="30675521"/>
          <a:ext cx="627995" cy="9820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600831</xdr:colOff>
      <xdr:row>26</xdr:row>
      <xdr:rowOff>66454</xdr:rowOff>
    </xdr:from>
    <xdr:to>
      <xdr:col>1</xdr:col>
      <xdr:colOff>1107558</xdr:colOff>
      <xdr:row>26</xdr:row>
      <xdr:rowOff>1128000</xdr:rowOff>
    </xdr:to>
    <xdr:pic>
      <xdr:nvPicPr>
        <xdr:cNvPr id="39" name="Picture 68">
          <a:extLst>
            <a:ext uri="{FF2B5EF4-FFF2-40B4-BE49-F238E27FC236}">
              <a16:creationId xmlns:a16="http://schemas.microsoft.com/office/drawing/2014/main" xmlns="" id="{0D86ABEC-A9C6-3B9F-4B54-26A765E80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881" y="38090254"/>
          <a:ext cx="506727" cy="10615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TEMPLATE\CONST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MISSES\801\ZELLERS\F97\F7-1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849;&#20139;&#25991;&#20214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28"/>
  <sheetViews>
    <sheetView tabSelected="1" topLeftCell="F1" zoomScale="86" zoomScaleNormal="86" workbookViewId="0">
      <selection activeCell="AA33" sqref="AA33"/>
    </sheetView>
  </sheetViews>
  <sheetFormatPr defaultColWidth="9.140625" defaultRowHeight="15"/>
  <cols>
    <col min="1" max="1" width="6" style="1" customWidth="1"/>
    <col min="2" max="2" width="25" style="2" customWidth="1"/>
    <col min="3" max="3" width="8.42578125" style="2" customWidth="1"/>
    <col min="4" max="4" width="15.140625" style="2" customWidth="1"/>
    <col min="5" max="5" width="16.5703125" style="2" customWidth="1"/>
    <col min="6" max="6" width="16.140625" style="2" customWidth="1"/>
    <col min="7" max="7" width="15.85546875" style="2" customWidth="1"/>
    <col min="8" max="8" width="11.42578125" style="2" customWidth="1"/>
    <col min="9" max="9" width="13.85546875" style="2" customWidth="1"/>
    <col min="10" max="10" width="8.5703125" style="2" customWidth="1"/>
    <col min="11" max="11" width="11.28515625" style="3" customWidth="1"/>
    <col min="12" max="12" width="14.42578125" style="2" customWidth="1"/>
    <col min="13" max="13" width="20.28515625" style="2" customWidth="1"/>
    <col min="14" max="14" width="6.140625" style="2" customWidth="1"/>
    <col min="15" max="15" width="8.5703125" style="2" customWidth="1"/>
    <col min="16" max="16" width="13.42578125" style="2" customWidth="1"/>
    <col min="17" max="17" width="13.5703125" style="2" customWidth="1"/>
    <col min="18" max="18" width="8.85546875" style="2" customWidth="1"/>
    <col min="19" max="19" width="8.5703125" style="5" customWidth="1"/>
    <col min="20" max="21" width="9.42578125" style="2" customWidth="1"/>
    <col min="22" max="22" width="8.140625" style="68" customWidth="1"/>
    <col min="23" max="23" width="8.7109375" style="68" customWidth="1"/>
    <col min="24" max="24" width="8.5703125" style="68" customWidth="1"/>
    <col min="25" max="25" width="8.140625" style="68" customWidth="1"/>
    <col min="26" max="26" width="8.7109375" style="68" customWidth="1"/>
    <col min="27" max="27" width="7.140625" style="68" customWidth="1"/>
    <col min="28" max="28" width="9" style="69" customWidth="1"/>
    <col min="29" max="29" width="6.28515625" style="70" customWidth="1"/>
    <col min="30" max="30" width="10" style="96" customWidth="1"/>
    <col min="31" max="31" width="10" style="69" customWidth="1"/>
    <col min="32" max="32" width="9.85546875" style="70" customWidth="1"/>
    <col min="33" max="33" width="11.5703125" style="2" customWidth="1"/>
    <col min="34" max="34" width="8.85546875" style="5" customWidth="1"/>
    <col min="35" max="35" width="15.285156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12.85546875" style="5" customWidth="1"/>
    <col min="49" max="49" width="12.140625" style="71" customWidth="1"/>
    <col min="50" max="51" width="9.140625" style="2" customWidth="1"/>
    <col min="52" max="52" width="10.140625" style="5" customWidth="1"/>
    <col min="53" max="53" width="9.140625" style="2" customWidth="1"/>
    <col min="54" max="54" width="13.42578125" style="5" customWidth="1"/>
    <col min="55" max="55" width="14.140625" style="5" customWidth="1"/>
    <col min="56" max="56" width="11.85546875" style="5" customWidth="1"/>
    <col min="57" max="62" width="9.140625" style="2" customWidth="1"/>
    <col min="63" max="16384" width="9.140625" style="2"/>
  </cols>
  <sheetData>
    <row r="1" spans="1:62" ht="67.5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8" t="s">
        <v>16</v>
      </c>
      <c r="R1" s="11" t="s">
        <v>17</v>
      </c>
      <c r="S1" s="12" t="s">
        <v>18</v>
      </c>
      <c r="T1" s="13" t="s">
        <v>19</v>
      </c>
      <c r="U1" s="7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7" t="s">
        <v>32</v>
      </c>
      <c r="AH1" s="20" t="s">
        <v>33</v>
      </c>
      <c r="AI1" s="7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7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0" t="s">
        <v>59</v>
      </c>
      <c r="BI1" s="30" t="s">
        <v>60</v>
      </c>
      <c r="BJ1" s="30" t="s">
        <v>61</v>
      </c>
    </row>
    <row r="2" spans="1:62" ht="79.5" customHeight="1">
      <c r="A2" s="31">
        <v>1</v>
      </c>
      <c r="B2" s="32"/>
      <c r="C2" s="33"/>
      <c r="D2" s="34"/>
      <c r="E2" s="33"/>
      <c r="F2" s="35" t="s">
        <v>62</v>
      </c>
      <c r="G2" s="36" t="s">
        <v>63</v>
      </c>
      <c r="H2" s="35" t="s">
        <v>64</v>
      </c>
      <c r="I2" s="35" t="s">
        <v>65</v>
      </c>
      <c r="J2" s="37" t="s">
        <v>66</v>
      </c>
      <c r="K2" s="38" t="s">
        <v>67</v>
      </c>
      <c r="L2" s="39" t="s">
        <v>68</v>
      </c>
      <c r="M2" s="34" t="s">
        <v>69</v>
      </c>
      <c r="N2" s="33"/>
      <c r="O2" s="40"/>
      <c r="P2" s="41" t="s">
        <v>70</v>
      </c>
      <c r="Q2" s="42"/>
      <c r="R2" s="33" t="s">
        <v>71</v>
      </c>
      <c r="S2" s="43">
        <v>2</v>
      </c>
      <c r="T2" s="33" t="s">
        <v>72</v>
      </c>
      <c r="U2" s="33" t="s">
        <v>73</v>
      </c>
      <c r="V2" s="44">
        <v>44.5</v>
      </c>
      <c r="W2" s="44">
        <v>28.3</v>
      </c>
      <c r="X2" s="44">
        <v>29.7</v>
      </c>
      <c r="Y2" s="44">
        <v>19.3</v>
      </c>
      <c r="Z2" s="44">
        <v>11.1</v>
      </c>
      <c r="AA2" s="44">
        <v>23.7</v>
      </c>
      <c r="AB2" s="45">
        <v>8</v>
      </c>
      <c r="AC2" s="46">
        <v>8</v>
      </c>
      <c r="AD2" s="47">
        <f t="shared" ref="AD2:AD7" si="0">IF(Y2="","",Y2*Z2*AA2/1000000)</f>
        <v>5.0772509999999996E-3</v>
      </c>
      <c r="AE2" s="45">
        <v>63</v>
      </c>
      <c r="AF2" s="48">
        <f t="shared" ref="AF2:AF7" si="1">IF(AC2="","",AE2/AD2*AC2)</f>
        <v>99266.315571162428</v>
      </c>
      <c r="AG2" s="49">
        <v>2250</v>
      </c>
      <c r="AH2" s="50">
        <f t="shared" ref="AH2:AH28" si="2">IF(ISERROR(AG2/AF2),"",AG2/AF2)</f>
        <v>2.2666299107142858E-2</v>
      </c>
      <c r="AI2" s="51" t="s">
        <v>74</v>
      </c>
      <c r="AJ2" s="52">
        <v>0.16800000000000001</v>
      </c>
      <c r="AK2" s="50">
        <f t="shared" ref="AK2:AK28" si="3">IF(ISERROR(S2*AJ2),"",S2*AJ2)</f>
        <v>0.33600000000000002</v>
      </c>
      <c r="AL2" s="50">
        <f t="shared" ref="AL2:AL28" si="4">IF(ISERROR(S2+AH2+AK2),"",S2+AH2+AK2)</f>
        <v>2.3586662991071425</v>
      </c>
      <c r="AM2" s="53">
        <v>0</v>
      </c>
      <c r="AN2" s="50">
        <f t="shared" ref="AN2:AN28" si="5">IF(ISERROR(AW2*AM2),"",AW2*AM2)</f>
        <v>0</v>
      </c>
      <c r="AO2" s="53">
        <v>0</v>
      </c>
      <c r="AP2" s="50">
        <f t="shared" ref="AP2:AP28" si="6">IF(ISERROR(AW2*AO2),"",AW2*AO2)</f>
        <v>0</v>
      </c>
      <c r="AQ2" s="54">
        <v>0</v>
      </c>
      <c r="AR2" s="53">
        <v>0</v>
      </c>
      <c r="AS2" s="50">
        <f t="shared" ref="AS2:AS28" si="7">IF(ISERROR(AW2*AR2),"",AW2*AR2)</f>
        <v>0</v>
      </c>
      <c r="AT2" s="50">
        <f t="shared" ref="AT2:AT28" si="8">IF(ISERROR(AN2+AP2+AS2),"",AN2+AP2+AS2)</f>
        <v>0</v>
      </c>
      <c r="AU2" s="50">
        <f t="shared" ref="AU2:AU28" si="9">IF(ISERROR(AL2+AT2),"",AL2+AT2)</f>
        <v>2.3586662991071425</v>
      </c>
      <c r="AV2" s="55">
        <f t="shared" ref="AV2:AV28" si="10">IF(ISERROR((AW2-AU2)/AW2),"",(AW2-AU2)/AW2)</f>
        <v>0.44501969432773114</v>
      </c>
      <c r="AW2" s="56">
        <v>4.25</v>
      </c>
      <c r="AX2" s="57">
        <v>9.99</v>
      </c>
      <c r="AY2" s="55">
        <f t="shared" ref="AY2:AY25" si="11">IF(ISERROR((AX2-AW2)/AX2),"",(AX2-AW2)/AX2)</f>
        <v>0.57457457457457461</v>
      </c>
      <c r="AZ2" s="6"/>
      <c r="BA2" s="58">
        <v>1000</v>
      </c>
      <c r="BB2" s="50">
        <f t="shared" ref="BB2:BB28" si="12">IF(ISERROR(AU2*BA2),"",AU2*BA2)</f>
        <v>2358.6662991071425</v>
      </c>
      <c r="BC2" s="50">
        <f t="shared" ref="BC2:BC28" si="13">IF(ISERROR(AW2*BA2),"",AW2*BA2)</f>
        <v>4250</v>
      </c>
      <c r="BD2" s="50">
        <f t="shared" ref="BD2:BD28" si="14">IF(ISERROR(AX2*BA2),"",AX2*BA2)</f>
        <v>9990</v>
      </c>
      <c r="BE2" s="59">
        <v>4.67</v>
      </c>
      <c r="BF2" s="33"/>
      <c r="BG2" s="33"/>
      <c r="BH2" s="40" t="s">
        <v>75</v>
      </c>
      <c r="BI2" s="40" t="s">
        <v>76</v>
      </c>
      <c r="BJ2" s="40" t="s">
        <v>77</v>
      </c>
    </row>
    <row r="3" spans="1:62" ht="79.5" customHeight="1">
      <c r="A3" s="31">
        <v>3</v>
      </c>
      <c r="B3" s="32"/>
      <c r="C3" s="33"/>
      <c r="D3" s="34"/>
      <c r="E3" s="33"/>
      <c r="F3" s="35" t="s">
        <v>78</v>
      </c>
      <c r="G3" s="36" t="s">
        <v>79</v>
      </c>
      <c r="H3" s="33" t="s">
        <v>80</v>
      </c>
      <c r="I3" s="35" t="s">
        <v>81</v>
      </c>
      <c r="J3" s="37" t="s">
        <v>82</v>
      </c>
      <c r="K3" s="38" t="s">
        <v>67</v>
      </c>
      <c r="L3" s="39" t="s">
        <v>83</v>
      </c>
      <c r="M3" s="34" t="s">
        <v>84</v>
      </c>
      <c r="N3" s="33"/>
      <c r="O3" s="40"/>
      <c r="P3" s="41" t="s">
        <v>85</v>
      </c>
      <c r="Q3" s="42"/>
      <c r="R3" s="33" t="s">
        <v>71</v>
      </c>
      <c r="S3" s="43">
        <v>2.25</v>
      </c>
      <c r="T3" s="33" t="s">
        <v>72</v>
      </c>
      <c r="U3" s="33" t="s">
        <v>73</v>
      </c>
      <c r="V3" s="44">
        <v>43.5</v>
      </c>
      <c r="W3" s="44">
        <v>27.7</v>
      </c>
      <c r="X3" s="44">
        <v>29.7</v>
      </c>
      <c r="Y3" s="44">
        <v>18.7</v>
      </c>
      <c r="Z3" s="44">
        <v>10.9</v>
      </c>
      <c r="AA3" s="44">
        <v>23.7</v>
      </c>
      <c r="AB3" s="45">
        <v>8</v>
      </c>
      <c r="AC3" s="46">
        <v>8</v>
      </c>
      <c r="AD3" s="47">
        <f t="shared" si="0"/>
        <v>4.8307709999999993E-3</v>
      </c>
      <c r="AE3" s="45">
        <v>63</v>
      </c>
      <c r="AF3" s="48">
        <f t="shared" si="1"/>
        <v>104331.17198062174</v>
      </c>
      <c r="AG3" s="49">
        <v>2250</v>
      </c>
      <c r="AH3" s="50">
        <f t="shared" si="2"/>
        <v>2.1565941964285712E-2</v>
      </c>
      <c r="AI3" s="51" t="s">
        <v>74</v>
      </c>
      <c r="AJ3" s="52">
        <v>0.16800000000000001</v>
      </c>
      <c r="AK3" s="50">
        <f t="shared" si="3"/>
        <v>0.378</v>
      </c>
      <c r="AL3" s="50">
        <f t="shared" si="4"/>
        <v>2.6495659419642856</v>
      </c>
      <c r="AM3" s="53">
        <v>0</v>
      </c>
      <c r="AN3" s="50">
        <f t="shared" si="5"/>
        <v>0</v>
      </c>
      <c r="AO3" s="53">
        <v>0</v>
      </c>
      <c r="AP3" s="50">
        <f t="shared" si="6"/>
        <v>0</v>
      </c>
      <c r="AQ3" s="54">
        <v>0</v>
      </c>
      <c r="AR3" s="53">
        <v>0</v>
      </c>
      <c r="AS3" s="50">
        <f t="shared" si="7"/>
        <v>0</v>
      </c>
      <c r="AT3" s="50">
        <f t="shared" si="8"/>
        <v>0</v>
      </c>
      <c r="AU3" s="50">
        <f t="shared" si="9"/>
        <v>2.6495659419642856</v>
      </c>
      <c r="AV3" s="55">
        <f t="shared" si="10"/>
        <v>0.37657271953781513</v>
      </c>
      <c r="AW3" s="56">
        <v>4.25</v>
      </c>
      <c r="AX3" s="57">
        <v>9.99</v>
      </c>
      <c r="AY3" s="55">
        <f t="shared" si="11"/>
        <v>0.57457457457457461</v>
      </c>
      <c r="AZ3" s="6"/>
      <c r="BA3" s="58">
        <v>1000</v>
      </c>
      <c r="BB3" s="50">
        <f t="shared" si="12"/>
        <v>2649.5659419642857</v>
      </c>
      <c r="BC3" s="50">
        <f t="shared" si="13"/>
        <v>4250</v>
      </c>
      <c r="BD3" s="50">
        <f t="shared" si="14"/>
        <v>9990</v>
      </c>
      <c r="BE3" s="59">
        <v>4.49</v>
      </c>
      <c r="BF3" s="33"/>
      <c r="BG3" s="33"/>
      <c r="BH3" s="40" t="s">
        <v>75</v>
      </c>
      <c r="BI3" s="40" t="s">
        <v>76</v>
      </c>
      <c r="BJ3" s="40" t="s">
        <v>77</v>
      </c>
    </row>
    <row r="4" spans="1:62" ht="79.5" customHeight="1">
      <c r="A4" s="31">
        <v>7</v>
      </c>
      <c r="B4" s="32"/>
      <c r="C4" s="33"/>
      <c r="D4" s="34"/>
      <c r="E4" s="33"/>
      <c r="F4" s="35" t="s">
        <v>86</v>
      </c>
      <c r="G4" s="36" t="s">
        <v>87</v>
      </c>
      <c r="H4" s="33" t="s">
        <v>80</v>
      </c>
      <c r="I4" s="35" t="s">
        <v>88</v>
      </c>
      <c r="J4" s="37" t="s">
        <v>89</v>
      </c>
      <c r="K4" s="38" t="s">
        <v>67</v>
      </c>
      <c r="L4" s="39" t="s">
        <v>90</v>
      </c>
      <c r="M4" s="34" t="s">
        <v>91</v>
      </c>
      <c r="N4" s="33"/>
      <c r="O4" s="40"/>
      <c r="P4" s="41" t="s">
        <v>92</v>
      </c>
      <c r="Q4" s="42"/>
      <c r="R4" s="33" t="s">
        <v>71</v>
      </c>
      <c r="S4" s="43">
        <v>2.2000000000000002</v>
      </c>
      <c r="T4" s="33" t="s">
        <v>72</v>
      </c>
      <c r="U4" s="33" t="s">
        <v>73</v>
      </c>
      <c r="V4" s="44">
        <v>44.5</v>
      </c>
      <c r="W4" s="44">
        <v>28.3</v>
      </c>
      <c r="X4" s="44">
        <v>29.7</v>
      </c>
      <c r="Y4" s="44">
        <v>19.3</v>
      </c>
      <c r="Z4" s="44">
        <v>11.1</v>
      </c>
      <c r="AA4" s="44">
        <v>23.7</v>
      </c>
      <c r="AB4" s="45">
        <v>8</v>
      </c>
      <c r="AC4" s="46">
        <v>8</v>
      </c>
      <c r="AD4" s="47">
        <f t="shared" si="0"/>
        <v>5.0772509999999996E-3</v>
      </c>
      <c r="AE4" s="45">
        <v>63</v>
      </c>
      <c r="AF4" s="48">
        <f t="shared" si="1"/>
        <v>99266.315571162428</v>
      </c>
      <c r="AG4" s="49">
        <v>2250</v>
      </c>
      <c r="AH4" s="50">
        <f t="shared" si="2"/>
        <v>2.2666299107142858E-2</v>
      </c>
      <c r="AI4" s="51" t="s">
        <v>74</v>
      </c>
      <c r="AJ4" s="52">
        <v>0.16800000000000001</v>
      </c>
      <c r="AK4" s="50">
        <f t="shared" si="3"/>
        <v>0.36960000000000004</v>
      </c>
      <c r="AL4" s="50">
        <f t="shared" si="4"/>
        <v>2.592266299107143</v>
      </c>
      <c r="AM4" s="53">
        <v>0</v>
      </c>
      <c r="AN4" s="50">
        <f t="shared" si="5"/>
        <v>0</v>
      </c>
      <c r="AO4" s="53">
        <v>0</v>
      </c>
      <c r="AP4" s="50">
        <f t="shared" si="6"/>
        <v>0</v>
      </c>
      <c r="AQ4" s="54">
        <v>0</v>
      </c>
      <c r="AR4" s="53">
        <v>0</v>
      </c>
      <c r="AS4" s="50">
        <f t="shared" si="7"/>
        <v>0</v>
      </c>
      <c r="AT4" s="50">
        <f t="shared" si="8"/>
        <v>0</v>
      </c>
      <c r="AU4" s="50">
        <f t="shared" si="9"/>
        <v>2.592266299107143</v>
      </c>
      <c r="AV4" s="55">
        <f t="shared" si="10"/>
        <v>0.39005498844537811</v>
      </c>
      <c r="AW4" s="56">
        <v>4.25</v>
      </c>
      <c r="AX4" s="57">
        <v>9.99</v>
      </c>
      <c r="AY4" s="55">
        <f t="shared" si="11"/>
        <v>0.57457457457457461</v>
      </c>
      <c r="AZ4" s="6"/>
      <c r="BA4" s="58">
        <v>1000</v>
      </c>
      <c r="BB4" s="50">
        <f t="shared" si="12"/>
        <v>2592.2662991071429</v>
      </c>
      <c r="BC4" s="50">
        <f t="shared" si="13"/>
        <v>4250</v>
      </c>
      <c r="BD4" s="50">
        <f t="shared" si="14"/>
        <v>9990</v>
      </c>
      <c r="BE4" s="59">
        <v>4.67</v>
      </c>
      <c r="BF4" s="33"/>
      <c r="BG4" s="33"/>
      <c r="BH4" s="40" t="s">
        <v>75</v>
      </c>
      <c r="BI4" s="40" t="s">
        <v>76</v>
      </c>
      <c r="BJ4" s="40" t="s">
        <v>77</v>
      </c>
    </row>
    <row r="5" spans="1:62" ht="79.5" customHeight="1">
      <c r="A5" s="31">
        <v>8</v>
      </c>
      <c r="B5" s="32"/>
      <c r="C5" s="33"/>
      <c r="D5" s="34"/>
      <c r="E5" s="33"/>
      <c r="F5" s="35" t="s">
        <v>86</v>
      </c>
      <c r="G5" s="36" t="s">
        <v>93</v>
      </c>
      <c r="H5" s="33" t="s">
        <v>80</v>
      </c>
      <c r="I5" s="35" t="s">
        <v>94</v>
      </c>
      <c r="J5" s="37" t="s">
        <v>95</v>
      </c>
      <c r="K5" s="38" t="s">
        <v>67</v>
      </c>
      <c r="L5" s="39" t="s">
        <v>90</v>
      </c>
      <c r="M5" s="34" t="s">
        <v>96</v>
      </c>
      <c r="N5" s="33"/>
      <c r="O5" s="40"/>
      <c r="P5" s="41" t="s">
        <v>97</v>
      </c>
      <c r="Q5" s="42"/>
      <c r="R5" s="33" t="s">
        <v>71</v>
      </c>
      <c r="S5" s="43">
        <v>2.41</v>
      </c>
      <c r="T5" s="33" t="s">
        <v>72</v>
      </c>
      <c r="U5" s="33" t="s">
        <v>73</v>
      </c>
      <c r="V5" s="44">
        <v>43.5</v>
      </c>
      <c r="W5" s="44">
        <v>27.7</v>
      </c>
      <c r="X5" s="44">
        <v>29.7</v>
      </c>
      <c r="Y5" s="44">
        <v>18.7</v>
      </c>
      <c r="Z5" s="44">
        <v>10.9</v>
      </c>
      <c r="AA5" s="44">
        <v>23.7</v>
      </c>
      <c r="AB5" s="45">
        <v>8</v>
      </c>
      <c r="AC5" s="46">
        <v>8</v>
      </c>
      <c r="AD5" s="47">
        <f t="shared" si="0"/>
        <v>4.8307709999999993E-3</v>
      </c>
      <c r="AE5" s="45">
        <v>63</v>
      </c>
      <c r="AF5" s="48">
        <f t="shared" si="1"/>
        <v>104331.17198062174</v>
      </c>
      <c r="AG5" s="49">
        <v>2250</v>
      </c>
      <c r="AH5" s="50">
        <f t="shared" si="2"/>
        <v>2.1565941964285712E-2</v>
      </c>
      <c r="AI5" s="51" t="s">
        <v>74</v>
      </c>
      <c r="AJ5" s="52">
        <v>0.16800000000000001</v>
      </c>
      <c r="AK5" s="50">
        <f t="shared" si="3"/>
        <v>0.40488000000000007</v>
      </c>
      <c r="AL5" s="50">
        <f t="shared" si="4"/>
        <v>2.8364459419642856</v>
      </c>
      <c r="AM5" s="53">
        <v>0</v>
      </c>
      <c r="AN5" s="50">
        <f t="shared" si="5"/>
        <v>0</v>
      </c>
      <c r="AO5" s="53">
        <v>0</v>
      </c>
      <c r="AP5" s="50">
        <f t="shared" si="6"/>
        <v>0</v>
      </c>
      <c r="AQ5" s="54">
        <v>0</v>
      </c>
      <c r="AR5" s="53">
        <v>0</v>
      </c>
      <c r="AS5" s="50">
        <f t="shared" si="7"/>
        <v>0</v>
      </c>
      <c r="AT5" s="50">
        <f t="shared" si="8"/>
        <v>0</v>
      </c>
      <c r="AU5" s="50">
        <f t="shared" si="9"/>
        <v>2.8364459419642856</v>
      </c>
      <c r="AV5" s="55">
        <f t="shared" si="10"/>
        <v>0.3696786795634921</v>
      </c>
      <c r="AW5" s="56">
        <v>4.5</v>
      </c>
      <c r="AX5" s="57">
        <v>9.99</v>
      </c>
      <c r="AY5" s="55">
        <f t="shared" si="11"/>
        <v>0.5495495495495496</v>
      </c>
      <c r="AZ5" s="6"/>
      <c r="BA5" s="58">
        <v>1200</v>
      </c>
      <c r="BB5" s="50">
        <f t="shared" si="12"/>
        <v>3403.7351303571427</v>
      </c>
      <c r="BC5" s="50">
        <f t="shared" si="13"/>
        <v>5400</v>
      </c>
      <c r="BD5" s="50">
        <f t="shared" si="14"/>
        <v>11988</v>
      </c>
      <c r="BE5" s="59">
        <v>5.38</v>
      </c>
      <c r="BF5" s="33"/>
      <c r="BG5" s="33"/>
      <c r="BH5" s="40" t="s">
        <v>75</v>
      </c>
      <c r="BI5" s="40" t="s">
        <v>76</v>
      </c>
      <c r="BJ5" s="40" t="s">
        <v>77</v>
      </c>
    </row>
    <row r="6" spans="1:62" ht="79.5" customHeight="1">
      <c r="A6" s="31">
        <v>9</v>
      </c>
      <c r="B6" s="32"/>
      <c r="C6" s="33"/>
      <c r="D6" s="60" t="s">
        <v>98</v>
      </c>
      <c r="E6" s="61" t="s">
        <v>99</v>
      </c>
      <c r="F6" s="35" t="s">
        <v>86</v>
      </c>
      <c r="G6" s="36" t="s">
        <v>100</v>
      </c>
      <c r="H6" s="33" t="s">
        <v>80</v>
      </c>
      <c r="I6" s="35" t="s">
        <v>88</v>
      </c>
      <c r="J6" s="37" t="s">
        <v>66</v>
      </c>
      <c r="K6" s="38" t="s">
        <v>67</v>
      </c>
      <c r="L6" s="39" t="s">
        <v>101</v>
      </c>
      <c r="M6" s="34" t="s">
        <v>102</v>
      </c>
      <c r="N6" s="33"/>
      <c r="O6" s="40"/>
      <c r="P6" s="41" t="s">
        <v>103</v>
      </c>
      <c r="Q6" s="42"/>
      <c r="R6" s="33" t="s">
        <v>71</v>
      </c>
      <c r="S6" s="43">
        <v>2.2799999999999998</v>
      </c>
      <c r="T6" s="33" t="s">
        <v>72</v>
      </c>
      <c r="U6" s="33" t="s">
        <v>73</v>
      </c>
      <c r="V6" s="44">
        <v>44.5</v>
      </c>
      <c r="W6" s="44">
        <v>28.3</v>
      </c>
      <c r="X6" s="44">
        <v>29.7</v>
      </c>
      <c r="Y6" s="44">
        <v>19.3</v>
      </c>
      <c r="Z6" s="44">
        <v>11.1</v>
      </c>
      <c r="AA6" s="44">
        <v>23.7</v>
      </c>
      <c r="AB6" s="45">
        <v>8</v>
      </c>
      <c r="AC6" s="46">
        <v>8</v>
      </c>
      <c r="AD6" s="47">
        <f t="shared" si="0"/>
        <v>5.0772509999999996E-3</v>
      </c>
      <c r="AE6" s="45">
        <v>63</v>
      </c>
      <c r="AF6" s="48">
        <f t="shared" si="1"/>
        <v>99266.315571162428</v>
      </c>
      <c r="AG6" s="49">
        <v>2250</v>
      </c>
      <c r="AH6" s="50">
        <f t="shared" si="2"/>
        <v>2.2666299107142858E-2</v>
      </c>
      <c r="AI6" s="51" t="s">
        <v>74</v>
      </c>
      <c r="AJ6" s="52">
        <v>0.16800000000000001</v>
      </c>
      <c r="AK6" s="50">
        <f t="shared" si="3"/>
        <v>0.38303999999999999</v>
      </c>
      <c r="AL6" s="50">
        <f t="shared" si="4"/>
        <v>2.6857062991071423</v>
      </c>
      <c r="AM6" s="53">
        <v>0</v>
      </c>
      <c r="AN6" s="50">
        <f t="shared" si="5"/>
        <v>0</v>
      </c>
      <c r="AO6" s="62">
        <v>7.0000000000000007E-2</v>
      </c>
      <c r="AP6" s="50">
        <f t="shared" si="6"/>
        <v>0.31500000000000006</v>
      </c>
      <c r="AQ6" s="54">
        <v>0</v>
      </c>
      <c r="AR6" s="53">
        <v>0</v>
      </c>
      <c r="AS6" s="50">
        <f t="shared" si="7"/>
        <v>0</v>
      </c>
      <c r="AT6" s="50">
        <f t="shared" si="8"/>
        <v>0.31500000000000006</v>
      </c>
      <c r="AU6" s="50">
        <f t="shared" si="9"/>
        <v>3.0007062991071423</v>
      </c>
      <c r="AV6" s="55">
        <f t="shared" si="10"/>
        <v>0.3331763779761906</v>
      </c>
      <c r="AW6" s="63">
        <v>4.5</v>
      </c>
      <c r="AX6" s="57">
        <v>9.99</v>
      </c>
      <c r="AY6" s="55">
        <f t="shared" si="11"/>
        <v>0.5495495495495496</v>
      </c>
      <c r="AZ6" s="6"/>
      <c r="BA6" s="58">
        <v>1200</v>
      </c>
      <c r="BB6" s="50">
        <f t="shared" si="12"/>
        <v>3600.8475589285708</v>
      </c>
      <c r="BC6" s="50">
        <f t="shared" si="13"/>
        <v>5400</v>
      </c>
      <c r="BD6" s="50">
        <f t="shared" si="14"/>
        <v>11988</v>
      </c>
      <c r="BE6" s="59">
        <v>5.61</v>
      </c>
      <c r="BF6" s="33"/>
      <c r="BG6" s="33"/>
      <c r="BH6" s="40" t="s">
        <v>75</v>
      </c>
      <c r="BI6" s="40" t="s">
        <v>76</v>
      </c>
      <c r="BJ6" s="40" t="s">
        <v>77</v>
      </c>
    </row>
    <row r="7" spans="1:62" ht="79.5" customHeight="1">
      <c r="A7" s="31">
        <v>14</v>
      </c>
      <c r="B7" s="32"/>
      <c r="C7" s="33"/>
      <c r="D7" s="34"/>
      <c r="E7" s="33"/>
      <c r="F7" s="35" t="s">
        <v>86</v>
      </c>
      <c r="G7" s="36" t="s">
        <v>104</v>
      </c>
      <c r="H7" s="33" t="s">
        <v>105</v>
      </c>
      <c r="I7" s="35" t="s">
        <v>106</v>
      </c>
      <c r="J7" s="37" t="s">
        <v>107</v>
      </c>
      <c r="K7" s="38" t="s">
        <v>108</v>
      </c>
      <c r="L7" s="39" t="s">
        <v>109</v>
      </c>
      <c r="M7" s="34" t="s">
        <v>96</v>
      </c>
      <c r="N7" s="33"/>
      <c r="O7" s="40"/>
      <c r="P7" s="41" t="s">
        <v>110</v>
      </c>
      <c r="Q7" s="42"/>
      <c r="R7" s="33" t="s">
        <v>71</v>
      </c>
      <c r="S7" s="43">
        <v>2.35</v>
      </c>
      <c r="T7" s="33" t="s">
        <v>72</v>
      </c>
      <c r="U7" s="33" t="s">
        <v>111</v>
      </c>
      <c r="V7" s="44">
        <v>24</v>
      </c>
      <c r="W7" s="44">
        <v>23.5</v>
      </c>
      <c r="X7" s="44">
        <v>53</v>
      </c>
      <c r="Y7" s="44">
        <v>22.5</v>
      </c>
      <c r="Z7" s="44">
        <v>11</v>
      </c>
      <c r="AA7" s="44">
        <v>25</v>
      </c>
      <c r="AB7" s="45">
        <v>8</v>
      </c>
      <c r="AC7" s="46">
        <v>8</v>
      </c>
      <c r="AD7" s="47">
        <f t="shared" si="0"/>
        <v>6.1875000000000003E-3</v>
      </c>
      <c r="AE7" s="45">
        <v>63</v>
      </c>
      <c r="AF7" s="48">
        <f t="shared" si="1"/>
        <v>81454.545454545456</v>
      </c>
      <c r="AG7" s="49">
        <v>2250</v>
      </c>
      <c r="AH7" s="50">
        <f t="shared" si="2"/>
        <v>2.7622767857142856E-2</v>
      </c>
      <c r="AI7" s="51" t="s">
        <v>74</v>
      </c>
      <c r="AJ7" s="52">
        <v>0.16800000000000001</v>
      </c>
      <c r="AK7" s="50">
        <f t="shared" si="3"/>
        <v>0.39480000000000004</v>
      </c>
      <c r="AL7" s="50">
        <f t="shared" si="4"/>
        <v>2.7724227678571429</v>
      </c>
      <c r="AM7" s="53">
        <v>0</v>
      </c>
      <c r="AN7" s="50">
        <f t="shared" si="5"/>
        <v>0</v>
      </c>
      <c r="AO7" s="53">
        <v>0</v>
      </c>
      <c r="AP7" s="50">
        <f t="shared" si="6"/>
        <v>0</v>
      </c>
      <c r="AQ7" s="54">
        <v>0</v>
      </c>
      <c r="AR7" s="53">
        <v>0</v>
      </c>
      <c r="AS7" s="50">
        <f t="shared" si="7"/>
        <v>0</v>
      </c>
      <c r="AT7" s="50">
        <f t="shared" si="8"/>
        <v>0</v>
      </c>
      <c r="AU7" s="50">
        <f t="shared" si="9"/>
        <v>2.7724227678571429</v>
      </c>
      <c r="AV7" s="55">
        <f t="shared" si="10"/>
        <v>0.39067631475667186</v>
      </c>
      <c r="AW7" s="56">
        <v>4.55</v>
      </c>
      <c r="AX7" s="57">
        <v>9.99</v>
      </c>
      <c r="AY7" s="55">
        <f t="shared" si="11"/>
        <v>0.5445445445445446</v>
      </c>
      <c r="AZ7" s="6"/>
      <c r="BA7" s="58">
        <v>1000</v>
      </c>
      <c r="BB7" s="50">
        <f t="shared" si="12"/>
        <v>2772.4227678571428</v>
      </c>
      <c r="BC7" s="50">
        <f t="shared" si="13"/>
        <v>4550</v>
      </c>
      <c r="BD7" s="50">
        <f t="shared" si="14"/>
        <v>9990</v>
      </c>
      <c r="BE7" s="59">
        <v>3.74</v>
      </c>
      <c r="BF7" s="33"/>
      <c r="BG7" s="33"/>
      <c r="BH7" s="40" t="s">
        <v>75</v>
      </c>
      <c r="BI7" s="40" t="s">
        <v>76</v>
      </c>
      <c r="BJ7" s="40" t="s">
        <v>112</v>
      </c>
    </row>
    <row r="8" spans="1:62" ht="79.5" customHeight="1">
      <c r="A8" s="31">
        <v>15</v>
      </c>
      <c r="B8" s="32"/>
      <c r="C8" s="33"/>
      <c r="D8" s="34"/>
      <c r="E8" s="33"/>
      <c r="F8" s="35" t="s">
        <v>86</v>
      </c>
      <c r="G8" s="36" t="s">
        <v>113</v>
      </c>
      <c r="H8" s="33" t="s">
        <v>114</v>
      </c>
      <c r="I8" s="35" t="s">
        <v>115</v>
      </c>
      <c r="J8" s="37" t="s">
        <v>116</v>
      </c>
      <c r="K8" s="38" t="s">
        <v>108</v>
      </c>
      <c r="L8" s="64" t="s">
        <v>117</v>
      </c>
      <c r="M8" s="34" t="s">
        <v>96</v>
      </c>
      <c r="N8" s="33"/>
      <c r="O8" s="40"/>
      <c r="P8" s="41" t="s">
        <v>118</v>
      </c>
      <c r="Q8" s="42"/>
      <c r="R8" s="33" t="s">
        <v>71</v>
      </c>
      <c r="S8" s="43">
        <v>2.35</v>
      </c>
      <c r="T8" s="33" t="s">
        <v>72</v>
      </c>
      <c r="U8" s="33" t="s">
        <v>119</v>
      </c>
      <c r="V8" s="44">
        <v>45</v>
      </c>
      <c r="W8" s="44">
        <v>23</v>
      </c>
      <c r="X8" s="44">
        <v>22.5</v>
      </c>
      <c r="Y8" s="44"/>
      <c r="Z8" s="44"/>
      <c r="AA8" s="44"/>
      <c r="AB8" s="45">
        <v>8</v>
      </c>
      <c r="AC8" s="46">
        <v>8</v>
      </c>
      <c r="AD8" s="47">
        <f>IF(V8="","",V8*W8*X8/1000000/AC8)</f>
        <v>2.9109374999999999E-3</v>
      </c>
      <c r="AE8" s="45">
        <v>63</v>
      </c>
      <c r="AF8" s="48">
        <f>IF(ISERROR(AE8/AD8*AC8),"",AE8/AD8*AC8)</f>
        <v>173140.09661835749</v>
      </c>
      <c r="AG8" s="49">
        <v>2250</v>
      </c>
      <c r="AH8" s="50">
        <f t="shared" si="2"/>
        <v>1.2995256696428571E-2</v>
      </c>
      <c r="AI8" s="51" t="s">
        <v>74</v>
      </c>
      <c r="AJ8" s="52">
        <v>0.16800000000000001</v>
      </c>
      <c r="AK8" s="50">
        <f t="shared" si="3"/>
        <v>0.39480000000000004</v>
      </c>
      <c r="AL8" s="50">
        <f t="shared" si="4"/>
        <v>2.7577952566964288</v>
      </c>
      <c r="AM8" s="53">
        <v>0</v>
      </c>
      <c r="AN8" s="50">
        <f t="shared" si="5"/>
        <v>0</v>
      </c>
      <c r="AO8" s="53">
        <v>0</v>
      </c>
      <c r="AP8" s="50">
        <f t="shared" si="6"/>
        <v>0</v>
      </c>
      <c r="AQ8" s="54">
        <v>0</v>
      </c>
      <c r="AR8" s="53">
        <v>0</v>
      </c>
      <c r="AS8" s="50">
        <f t="shared" si="7"/>
        <v>0</v>
      </c>
      <c r="AT8" s="50">
        <f t="shared" si="8"/>
        <v>0</v>
      </c>
      <c r="AU8" s="50">
        <f t="shared" si="9"/>
        <v>2.7577952566964288</v>
      </c>
      <c r="AV8" s="55">
        <f t="shared" si="10"/>
        <v>0.35110699842436971</v>
      </c>
      <c r="AW8" s="56">
        <v>4.25</v>
      </c>
      <c r="AX8" s="57">
        <v>9.99</v>
      </c>
      <c r="AY8" s="55">
        <f t="shared" si="11"/>
        <v>0.57457457457457461</v>
      </c>
      <c r="AZ8" s="6"/>
      <c r="BA8" s="58">
        <v>1000</v>
      </c>
      <c r="BB8" s="50">
        <f t="shared" si="12"/>
        <v>2757.7952566964286</v>
      </c>
      <c r="BC8" s="50">
        <f t="shared" si="13"/>
        <v>4250</v>
      </c>
      <c r="BD8" s="50">
        <f t="shared" si="14"/>
        <v>9990</v>
      </c>
      <c r="BE8" s="59">
        <v>2.91</v>
      </c>
      <c r="BF8" s="33"/>
      <c r="BG8" s="33"/>
      <c r="BH8" s="40" t="s">
        <v>75</v>
      </c>
      <c r="BI8" s="40" t="s">
        <v>76</v>
      </c>
      <c r="BJ8" s="40" t="s">
        <v>120</v>
      </c>
    </row>
    <row r="9" spans="1:62" ht="79.5" customHeight="1">
      <c r="A9" s="31">
        <v>16</v>
      </c>
      <c r="B9" s="32"/>
      <c r="C9" s="33"/>
      <c r="D9" s="34"/>
      <c r="E9" s="33"/>
      <c r="F9" s="35" t="s">
        <v>86</v>
      </c>
      <c r="G9" s="36" t="s">
        <v>121</v>
      </c>
      <c r="H9" s="33" t="s">
        <v>114</v>
      </c>
      <c r="I9" s="35" t="s">
        <v>115</v>
      </c>
      <c r="J9" s="37" t="s">
        <v>116</v>
      </c>
      <c r="K9" s="38" t="s">
        <v>108</v>
      </c>
      <c r="L9" s="64" t="s">
        <v>122</v>
      </c>
      <c r="M9" s="34" t="s">
        <v>96</v>
      </c>
      <c r="N9" s="33"/>
      <c r="O9" s="40"/>
      <c r="P9" s="41" t="s">
        <v>123</v>
      </c>
      <c r="Q9" s="42"/>
      <c r="R9" s="33" t="s">
        <v>71</v>
      </c>
      <c r="S9" s="43">
        <v>2.38</v>
      </c>
      <c r="T9" s="33" t="s">
        <v>72</v>
      </c>
      <c r="U9" s="33" t="s">
        <v>119</v>
      </c>
      <c r="V9" s="44">
        <v>45</v>
      </c>
      <c r="W9" s="44">
        <v>23</v>
      </c>
      <c r="X9" s="44">
        <v>22.5</v>
      </c>
      <c r="Y9" s="44"/>
      <c r="Z9" s="44"/>
      <c r="AA9" s="44"/>
      <c r="AB9" s="45">
        <v>8</v>
      </c>
      <c r="AC9" s="46">
        <v>8</v>
      </c>
      <c r="AD9" s="47">
        <f>IF(V9="","",V9*W9*X9/1000000/AC9)</f>
        <v>2.9109374999999999E-3</v>
      </c>
      <c r="AE9" s="45">
        <v>63</v>
      </c>
      <c r="AF9" s="48">
        <f>IF(ISERROR(AE9/AD9*AC9),"",AE9/AD9*AC9)</f>
        <v>173140.09661835749</v>
      </c>
      <c r="AG9" s="49">
        <v>2250</v>
      </c>
      <c r="AH9" s="50">
        <f t="shared" si="2"/>
        <v>1.2995256696428571E-2</v>
      </c>
      <c r="AI9" s="51" t="s">
        <v>74</v>
      </c>
      <c r="AJ9" s="52">
        <v>0.16800000000000001</v>
      </c>
      <c r="AK9" s="50">
        <f t="shared" si="3"/>
        <v>0.39984000000000003</v>
      </c>
      <c r="AL9" s="50">
        <f t="shared" si="4"/>
        <v>2.7928352566964287</v>
      </c>
      <c r="AM9" s="53">
        <v>0</v>
      </c>
      <c r="AN9" s="50">
        <f t="shared" si="5"/>
        <v>0</v>
      </c>
      <c r="AO9" s="53">
        <v>0</v>
      </c>
      <c r="AP9" s="50">
        <f t="shared" si="6"/>
        <v>0</v>
      </c>
      <c r="AQ9" s="54">
        <v>0</v>
      </c>
      <c r="AR9" s="53">
        <v>0</v>
      </c>
      <c r="AS9" s="50">
        <f t="shared" si="7"/>
        <v>0</v>
      </c>
      <c r="AT9" s="50">
        <f t="shared" si="8"/>
        <v>0</v>
      </c>
      <c r="AU9" s="50">
        <f t="shared" si="9"/>
        <v>2.7928352566964287</v>
      </c>
      <c r="AV9" s="55">
        <f t="shared" si="10"/>
        <v>0.34286229254201678</v>
      </c>
      <c r="AW9" s="56">
        <v>4.25</v>
      </c>
      <c r="AX9" s="57">
        <v>9.99</v>
      </c>
      <c r="AY9" s="55">
        <f t="shared" si="11"/>
        <v>0.57457457457457461</v>
      </c>
      <c r="AZ9" s="6"/>
      <c r="BA9" s="58">
        <v>1000</v>
      </c>
      <c r="BB9" s="50">
        <f t="shared" si="12"/>
        <v>2792.8352566964286</v>
      </c>
      <c r="BC9" s="50">
        <f t="shared" si="13"/>
        <v>4250</v>
      </c>
      <c r="BD9" s="50">
        <f t="shared" si="14"/>
        <v>9990</v>
      </c>
      <c r="BE9" s="59">
        <v>2.91</v>
      </c>
      <c r="BF9" s="33"/>
      <c r="BG9" s="33"/>
      <c r="BH9" s="40" t="s">
        <v>75</v>
      </c>
      <c r="BI9" s="40" t="s">
        <v>76</v>
      </c>
      <c r="BJ9" s="40" t="s">
        <v>120</v>
      </c>
    </row>
    <row r="10" spans="1:62" ht="79.5" customHeight="1">
      <c r="A10" s="31">
        <v>17</v>
      </c>
      <c r="B10" s="32"/>
      <c r="C10" s="33"/>
      <c r="D10" s="34"/>
      <c r="E10" s="33"/>
      <c r="F10" s="35" t="s">
        <v>78</v>
      </c>
      <c r="G10" s="36" t="s">
        <v>124</v>
      </c>
      <c r="H10" s="33" t="s">
        <v>105</v>
      </c>
      <c r="I10" s="35" t="s">
        <v>125</v>
      </c>
      <c r="J10" s="37" t="s">
        <v>126</v>
      </c>
      <c r="K10" s="38" t="s">
        <v>108</v>
      </c>
      <c r="L10" s="64" t="s">
        <v>127</v>
      </c>
      <c r="M10" s="34" t="s">
        <v>96</v>
      </c>
      <c r="N10" s="33"/>
      <c r="O10" s="40"/>
      <c r="P10" s="41" t="s">
        <v>128</v>
      </c>
      <c r="Q10" s="42"/>
      <c r="R10" s="33" t="s">
        <v>71</v>
      </c>
      <c r="S10" s="43">
        <v>2.65</v>
      </c>
      <c r="T10" s="33" t="s">
        <v>72</v>
      </c>
      <c r="U10" s="33" t="s">
        <v>111</v>
      </c>
      <c r="V10" s="44">
        <v>31</v>
      </c>
      <c r="W10" s="44">
        <v>25.5</v>
      </c>
      <c r="X10" s="44">
        <v>63</v>
      </c>
      <c r="Y10" s="44">
        <v>24.5</v>
      </c>
      <c r="Z10" s="44">
        <v>14.5</v>
      </c>
      <c r="AA10" s="44">
        <v>30</v>
      </c>
      <c r="AB10" s="45">
        <v>8</v>
      </c>
      <c r="AC10" s="46">
        <v>8</v>
      </c>
      <c r="AD10" s="47">
        <f>IF(Y10="","",Y10*Z10*AA10/1000000)</f>
        <v>1.06575E-2</v>
      </c>
      <c r="AE10" s="45">
        <v>63</v>
      </c>
      <c r="AF10" s="48">
        <f>IF(AC10="","",AE10/AD10*AC10)</f>
        <v>47290.640394088667</v>
      </c>
      <c r="AG10" s="49">
        <v>2250</v>
      </c>
      <c r="AH10" s="50">
        <f t="shared" si="2"/>
        <v>4.7578125000000006E-2</v>
      </c>
      <c r="AI10" s="51" t="s">
        <v>74</v>
      </c>
      <c r="AJ10" s="52">
        <v>0.16800000000000001</v>
      </c>
      <c r="AK10" s="50">
        <f t="shared" si="3"/>
        <v>0.44520000000000004</v>
      </c>
      <c r="AL10" s="50">
        <f t="shared" si="4"/>
        <v>3.1427781249999995</v>
      </c>
      <c r="AM10" s="53">
        <v>0</v>
      </c>
      <c r="AN10" s="50">
        <f t="shared" si="5"/>
        <v>0</v>
      </c>
      <c r="AO10" s="53">
        <v>0</v>
      </c>
      <c r="AP10" s="50">
        <f t="shared" si="6"/>
        <v>0</v>
      </c>
      <c r="AQ10" s="54">
        <v>0</v>
      </c>
      <c r="AR10" s="53">
        <v>0</v>
      </c>
      <c r="AS10" s="50">
        <f t="shared" si="7"/>
        <v>0</v>
      </c>
      <c r="AT10" s="50">
        <f t="shared" si="8"/>
        <v>0</v>
      </c>
      <c r="AU10" s="50">
        <f t="shared" si="9"/>
        <v>3.1427781249999995</v>
      </c>
      <c r="AV10" s="55">
        <f t="shared" si="10"/>
        <v>0.35200451030927837</v>
      </c>
      <c r="AW10" s="56">
        <v>4.8499999999999996</v>
      </c>
      <c r="AX10" s="57">
        <v>9.99</v>
      </c>
      <c r="AY10" s="55">
        <f t="shared" si="11"/>
        <v>0.51451451451451458</v>
      </c>
      <c r="AZ10" s="6"/>
      <c r="BA10" s="58">
        <v>1000</v>
      </c>
      <c r="BB10" s="50">
        <f t="shared" si="12"/>
        <v>3142.7781249999994</v>
      </c>
      <c r="BC10" s="50">
        <f t="shared" si="13"/>
        <v>4850</v>
      </c>
      <c r="BD10" s="50">
        <f t="shared" si="14"/>
        <v>9990</v>
      </c>
      <c r="BE10" s="59">
        <v>6.23</v>
      </c>
      <c r="BF10" s="33"/>
      <c r="BG10" s="33"/>
      <c r="BH10" s="40" t="s">
        <v>75</v>
      </c>
      <c r="BI10" s="40" t="s">
        <v>76</v>
      </c>
      <c r="BJ10" s="40" t="s">
        <v>112</v>
      </c>
    </row>
    <row r="11" spans="1:62" ht="79.5" customHeight="1">
      <c r="A11" s="31">
        <v>20</v>
      </c>
      <c r="B11" s="32"/>
      <c r="C11" s="33"/>
      <c r="D11" s="34"/>
      <c r="E11" s="33"/>
      <c r="F11" s="35" t="s">
        <v>86</v>
      </c>
      <c r="G11" s="36" t="s">
        <v>129</v>
      </c>
      <c r="H11" s="33" t="s">
        <v>105</v>
      </c>
      <c r="I11" s="35" t="s">
        <v>106</v>
      </c>
      <c r="J11" s="37" t="s">
        <v>126</v>
      </c>
      <c r="K11" s="38" t="s">
        <v>108</v>
      </c>
      <c r="L11" s="64" t="s">
        <v>130</v>
      </c>
      <c r="M11" s="34" t="s">
        <v>96</v>
      </c>
      <c r="N11" s="33"/>
      <c r="O11" s="40"/>
      <c r="P11" s="41" t="s">
        <v>131</v>
      </c>
      <c r="Q11" s="42"/>
      <c r="R11" s="33" t="s">
        <v>71</v>
      </c>
      <c r="S11" s="43">
        <v>2.6</v>
      </c>
      <c r="T11" s="33" t="s">
        <v>72</v>
      </c>
      <c r="U11" s="33" t="s">
        <v>111</v>
      </c>
      <c r="V11" s="44">
        <v>35</v>
      </c>
      <c r="W11" s="44">
        <v>28</v>
      </c>
      <c r="X11" s="44">
        <v>60</v>
      </c>
      <c r="Y11" s="44">
        <v>28</v>
      </c>
      <c r="Z11" s="44">
        <v>16.5</v>
      </c>
      <c r="AA11" s="44">
        <v>28.5</v>
      </c>
      <c r="AB11" s="45">
        <v>8</v>
      </c>
      <c r="AC11" s="46">
        <v>8</v>
      </c>
      <c r="AD11" s="47">
        <f>IF(Y11="","",Y11*Z11*AA11/1000000)</f>
        <v>1.3167E-2</v>
      </c>
      <c r="AE11" s="45">
        <v>63</v>
      </c>
      <c r="AF11" s="48">
        <f>IF(AC11="","",AE11/AD11*AC11)</f>
        <v>38277.511961722492</v>
      </c>
      <c r="AG11" s="49">
        <v>2250</v>
      </c>
      <c r="AH11" s="50">
        <f t="shared" si="2"/>
        <v>5.8781249999999993E-2</v>
      </c>
      <c r="AI11" s="51" t="s">
        <v>74</v>
      </c>
      <c r="AJ11" s="52">
        <v>0.16800000000000001</v>
      </c>
      <c r="AK11" s="50">
        <f t="shared" si="3"/>
        <v>0.43680000000000002</v>
      </c>
      <c r="AL11" s="50">
        <f t="shared" si="4"/>
        <v>3.09558125</v>
      </c>
      <c r="AM11" s="53">
        <v>0</v>
      </c>
      <c r="AN11" s="50">
        <f t="shared" si="5"/>
        <v>0</v>
      </c>
      <c r="AO11" s="53">
        <v>0</v>
      </c>
      <c r="AP11" s="50">
        <f t="shared" si="6"/>
        <v>0</v>
      </c>
      <c r="AQ11" s="54">
        <v>0</v>
      </c>
      <c r="AR11" s="53">
        <v>0</v>
      </c>
      <c r="AS11" s="50">
        <f t="shared" si="7"/>
        <v>0</v>
      </c>
      <c r="AT11" s="50">
        <f t="shared" si="8"/>
        <v>0</v>
      </c>
      <c r="AU11" s="50">
        <f t="shared" si="9"/>
        <v>3.09558125</v>
      </c>
      <c r="AV11" s="55">
        <f t="shared" si="10"/>
        <v>0.36173582474226801</v>
      </c>
      <c r="AW11" s="56">
        <v>4.8499999999999996</v>
      </c>
      <c r="AX11" s="57">
        <v>9.99</v>
      </c>
      <c r="AY11" s="55">
        <f t="shared" si="11"/>
        <v>0.51451451451451458</v>
      </c>
      <c r="AZ11" s="6"/>
      <c r="BA11" s="58">
        <v>1200</v>
      </c>
      <c r="BB11" s="50">
        <f t="shared" si="12"/>
        <v>3714.6974999999998</v>
      </c>
      <c r="BC11" s="50">
        <f t="shared" si="13"/>
        <v>5820</v>
      </c>
      <c r="BD11" s="50">
        <f t="shared" si="14"/>
        <v>11988</v>
      </c>
      <c r="BE11" s="59">
        <v>8.82</v>
      </c>
      <c r="BF11" s="33"/>
      <c r="BG11" s="33"/>
      <c r="BH11" s="40" t="s">
        <v>75</v>
      </c>
      <c r="BI11" s="40" t="s">
        <v>76</v>
      </c>
      <c r="BJ11" s="40" t="s">
        <v>112</v>
      </c>
    </row>
    <row r="12" spans="1:62" ht="79.5" customHeight="1">
      <c r="A12" s="31">
        <v>21</v>
      </c>
      <c r="B12" s="32"/>
      <c r="C12" s="33"/>
      <c r="D12" s="34"/>
      <c r="E12" s="33"/>
      <c r="F12" s="35" t="s">
        <v>86</v>
      </c>
      <c r="G12" s="36" t="s">
        <v>132</v>
      </c>
      <c r="H12" s="33" t="s">
        <v>114</v>
      </c>
      <c r="I12" s="35" t="s">
        <v>115</v>
      </c>
      <c r="J12" s="37" t="s">
        <v>116</v>
      </c>
      <c r="K12" s="38" t="s">
        <v>108</v>
      </c>
      <c r="L12" s="64" t="s">
        <v>133</v>
      </c>
      <c r="M12" s="34" t="s">
        <v>96</v>
      </c>
      <c r="N12" s="33"/>
      <c r="O12" s="40"/>
      <c r="P12" s="41" t="s">
        <v>134</v>
      </c>
      <c r="Q12" s="42"/>
      <c r="R12" s="33" t="s">
        <v>71</v>
      </c>
      <c r="S12" s="43">
        <v>2.38</v>
      </c>
      <c r="T12" s="33" t="s">
        <v>72</v>
      </c>
      <c r="U12" s="33" t="s">
        <v>119</v>
      </c>
      <c r="V12" s="44">
        <v>52.5</v>
      </c>
      <c r="W12" s="44">
        <v>30</v>
      </c>
      <c r="X12" s="44">
        <v>23.5</v>
      </c>
      <c r="Y12" s="44"/>
      <c r="Z12" s="44"/>
      <c r="AA12" s="44"/>
      <c r="AB12" s="45">
        <v>8</v>
      </c>
      <c r="AC12" s="46">
        <v>8</v>
      </c>
      <c r="AD12" s="47">
        <f>IF(V12="","",V12*W12*X12/1000000/AC12)</f>
        <v>4.6265624999999996E-3</v>
      </c>
      <c r="AE12" s="45">
        <v>63</v>
      </c>
      <c r="AF12" s="48">
        <f>IF(ISERROR(AE12/AD12*AC12),"",AE12/AD12*AC12)</f>
        <v>108936.17021276597</v>
      </c>
      <c r="AG12" s="49">
        <v>2250</v>
      </c>
      <c r="AH12" s="50">
        <f t="shared" si="2"/>
        <v>2.0654296874999999E-2</v>
      </c>
      <c r="AI12" s="51" t="s">
        <v>74</v>
      </c>
      <c r="AJ12" s="52">
        <v>0.16800000000000001</v>
      </c>
      <c r="AK12" s="50">
        <f t="shared" si="3"/>
        <v>0.39984000000000003</v>
      </c>
      <c r="AL12" s="50">
        <f t="shared" si="4"/>
        <v>2.8004942968750002</v>
      </c>
      <c r="AM12" s="53">
        <v>0</v>
      </c>
      <c r="AN12" s="50">
        <f t="shared" si="5"/>
        <v>0</v>
      </c>
      <c r="AO12" s="53">
        <v>0</v>
      </c>
      <c r="AP12" s="50">
        <f t="shared" si="6"/>
        <v>0</v>
      </c>
      <c r="AQ12" s="54">
        <v>0</v>
      </c>
      <c r="AR12" s="53">
        <v>0</v>
      </c>
      <c r="AS12" s="50">
        <f t="shared" si="7"/>
        <v>0</v>
      </c>
      <c r="AT12" s="50">
        <f t="shared" si="8"/>
        <v>0</v>
      </c>
      <c r="AU12" s="50">
        <f t="shared" si="9"/>
        <v>2.8004942968750002</v>
      </c>
      <c r="AV12" s="55">
        <f t="shared" si="10"/>
        <v>0.39774316196236559</v>
      </c>
      <c r="AW12" s="56">
        <v>4.6500000000000004</v>
      </c>
      <c r="AX12" s="57">
        <v>9.99</v>
      </c>
      <c r="AY12" s="55">
        <f t="shared" si="11"/>
        <v>0.53453453453453448</v>
      </c>
      <c r="AZ12" s="6"/>
      <c r="BA12" s="58">
        <v>1000</v>
      </c>
      <c r="BB12" s="50">
        <f t="shared" si="12"/>
        <v>2800.4942968750001</v>
      </c>
      <c r="BC12" s="50">
        <f t="shared" si="13"/>
        <v>4650</v>
      </c>
      <c r="BD12" s="50">
        <f t="shared" si="14"/>
        <v>9990</v>
      </c>
      <c r="BE12" s="59">
        <v>4.63</v>
      </c>
      <c r="BF12" s="33"/>
      <c r="BG12" s="33"/>
      <c r="BH12" s="40" t="s">
        <v>75</v>
      </c>
      <c r="BI12" s="40" t="s">
        <v>76</v>
      </c>
      <c r="BJ12" s="40" t="s">
        <v>120</v>
      </c>
    </row>
    <row r="13" spans="1:62" ht="79.5" customHeight="1">
      <c r="A13" s="31">
        <v>22</v>
      </c>
      <c r="B13" s="32"/>
      <c r="C13" s="33"/>
      <c r="D13" s="34"/>
      <c r="E13" s="33"/>
      <c r="F13" s="35" t="s">
        <v>86</v>
      </c>
      <c r="G13" s="36" t="s">
        <v>135</v>
      </c>
      <c r="H13" s="33" t="s">
        <v>114</v>
      </c>
      <c r="I13" s="35" t="s">
        <v>115</v>
      </c>
      <c r="J13" s="37" t="s">
        <v>116</v>
      </c>
      <c r="K13" s="38" t="s">
        <v>108</v>
      </c>
      <c r="L13" s="64" t="s">
        <v>136</v>
      </c>
      <c r="M13" s="34" t="s">
        <v>96</v>
      </c>
      <c r="N13" s="33"/>
      <c r="O13" s="40"/>
      <c r="P13" s="41" t="s">
        <v>137</v>
      </c>
      <c r="Q13" s="42"/>
      <c r="R13" s="33" t="s">
        <v>71</v>
      </c>
      <c r="S13" s="43">
        <v>2.38</v>
      </c>
      <c r="T13" s="33" t="s">
        <v>72</v>
      </c>
      <c r="U13" s="33" t="s">
        <v>119</v>
      </c>
      <c r="V13" s="44">
        <v>52.5</v>
      </c>
      <c r="W13" s="44">
        <v>30</v>
      </c>
      <c r="X13" s="44">
        <v>23.5</v>
      </c>
      <c r="Y13" s="44"/>
      <c r="Z13" s="44"/>
      <c r="AA13" s="44"/>
      <c r="AB13" s="45">
        <v>8</v>
      </c>
      <c r="AC13" s="46">
        <v>8</v>
      </c>
      <c r="AD13" s="47">
        <f>IF(V13="","",V13*W13*X13/1000000/AC13)</f>
        <v>4.6265624999999996E-3</v>
      </c>
      <c r="AE13" s="45">
        <v>63</v>
      </c>
      <c r="AF13" s="48">
        <f>IF(ISERROR(AE13/AD13*AC13),"",AE13/AD13*AC13)</f>
        <v>108936.17021276597</v>
      </c>
      <c r="AG13" s="49">
        <v>2250</v>
      </c>
      <c r="AH13" s="50">
        <f t="shared" si="2"/>
        <v>2.0654296874999999E-2</v>
      </c>
      <c r="AI13" s="51" t="s">
        <v>74</v>
      </c>
      <c r="AJ13" s="52">
        <v>0.16800000000000001</v>
      </c>
      <c r="AK13" s="50">
        <f t="shared" si="3"/>
        <v>0.39984000000000003</v>
      </c>
      <c r="AL13" s="50">
        <f t="shared" si="4"/>
        <v>2.8004942968750002</v>
      </c>
      <c r="AM13" s="53">
        <v>0</v>
      </c>
      <c r="AN13" s="50">
        <f t="shared" si="5"/>
        <v>0</v>
      </c>
      <c r="AO13" s="53">
        <v>0</v>
      </c>
      <c r="AP13" s="50">
        <f t="shared" si="6"/>
        <v>0</v>
      </c>
      <c r="AQ13" s="54">
        <v>0</v>
      </c>
      <c r="AR13" s="53">
        <v>0</v>
      </c>
      <c r="AS13" s="50">
        <f t="shared" si="7"/>
        <v>0</v>
      </c>
      <c r="AT13" s="50">
        <f t="shared" si="8"/>
        <v>0</v>
      </c>
      <c r="AU13" s="50">
        <f t="shared" si="9"/>
        <v>2.8004942968750002</v>
      </c>
      <c r="AV13" s="55">
        <f t="shared" si="10"/>
        <v>0.39774316196236559</v>
      </c>
      <c r="AW13" s="56">
        <v>4.6500000000000004</v>
      </c>
      <c r="AX13" s="57">
        <v>9.99</v>
      </c>
      <c r="AY13" s="55">
        <f t="shared" si="11"/>
        <v>0.53453453453453448</v>
      </c>
      <c r="AZ13" s="6"/>
      <c r="BA13" s="58">
        <v>1200</v>
      </c>
      <c r="BB13" s="50">
        <f t="shared" si="12"/>
        <v>3360.59315625</v>
      </c>
      <c r="BC13" s="50">
        <f t="shared" si="13"/>
        <v>5580</v>
      </c>
      <c r="BD13" s="50">
        <f t="shared" si="14"/>
        <v>11988</v>
      </c>
      <c r="BE13" s="59">
        <v>5.55</v>
      </c>
      <c r="BF13" s="33"/>
      <c r="BG13" s="33"/>
      <c r="BH13" s="40" t="s">
        <v>75</v>
      </c>
      <c r="BI13" s="40" t="s">
        <v>76</v>
      </c>
      <c r="BJ13" s="40" t="s">
        <v>120</v>
      </c>
    </row>
    <row r="14" spans="1:62" ht="79.5" customHeight="1">
      <c r="A14" s="31">
        <v>25</v>
      </c>
      <c r="B14" s="32"/>
      <c r="C14" s="33"/>
      <c r="D14" s="60" t="s">
        <v>98</v>
      </c>
      <c r="E14" s="61" t="s">
        <v>99</v>
      </c>
      <c r="F14" s="35" t="s">
        <v>86</v>
      </c>
      <c r="G14" s="36" t="s">
        <v>138</v>
      </c>
      <c r="H14" s="33" t="s">
        <v>105</v>
      </c>
      <c r="I14" s="35" t="s">
        <v>106</v>
      </c>
      <c r="J14" s="37" t="s">
        <v>107</v>
      </c>
      <c r="K14" s="38" t="s">
        <v>108</v>
      </c>
      <c r="L14" s="64" t="s">
        <v>139</v>
      </c>
      <c r="M14" s="34" t="s">
        <v>140</v>
      </c>
      <c r="N14" s="33"/>
      <c r="O14" s="40"/>
      <c r="P14" s="41" t="s">
        <v>141</v>
      </c>
      <c r="Q14" s="42"/>
      <c r="R14" s="33" t="s">
        <v>71</v>
      </c>
      <c r="S14" s="43">
        <v>2.62</v>
      </c>
      <c r="T14" s="33" t="s">
        <v>72</v>
      </c>
      <c r="U14" s="33" t="s">
        <v>111</v>
      </c>
      <c r="V14" s="44">
        <v>26</v>
      </c>
      <c r="W14" s="44">
        <v>25</v>
      </c>
      <c r="X14" s="44">
        <v>50</v>
      </c>
      <c r="Y14" s="44">
        <v>24</v>
      </c>
      <c r="Z14" s="44">
        <v>12</v>
      </c>
      <c r="AA14" s="44">
        <v>23.5</v>
      </c>
      <c r="AB14" s="45">
        <v>8</v>
      </c>
      <c r="AC14" s="46">
        <v>8</v>
      </c>
      <c r="AD14" s="47">
        <f t="shared" ref="AD14:AD20" si="15">IF(Y14="","",Y14*Z14*AA14/1000000)</f>
        <v>6.7679999999999997E-3</v>
      </c>
      <c r="AE14" s="45">
        <v>63</v>
      </c>
      <c r="AF14" s="48">
        <f t="shared" ref="AF14:AF20" si="16">IF(AC14="","",AE14/AD14*AC14)</f>
        <v>74468.085106382976</v>
      </c>
      <c r="AG14" s="49">
        <v>2250</v>
      </c>
      <c r="AH14" s="50">
        <f t="shared" si="2"/>
        <v>3.0214285714285714E-2</v>
      </c>
      <c r="AI14" s="51" t="s">
        <v>74</v>
      </c>
      <c r="AJ14" s="52">
        <v>0.16800000000000001</v>
      </c>
      <c r="AK14" s="50">
        <f t="shared" si="3"/>
        <v>0.44016000000000005</v>
      </c>
      <c r="AL14" s="50">
        <f t="shared" si="4"/>
        <v>3.0903742857142857</v>
      </c>
      <c r="AM14" s="53">
        <v>0</v>
      </c>
      <c r="AN14" s="50">
        <f t="shared" si="5"/>
        <v>0</v>
      </c>
      <c r="AO14" s="62">
        <v>7.0000000000000007E-2</v>
      </c>
      <c r="AP14" s="50">
        <f t="shared" si="6"/>
        <v>0.35000000000000003</v>
      </c>
      <c r="AQ14" s="54">
        <v>0</v>
      </c>
      <c r="AR14" s="53">
        <v>0</v>
      </c>
      <c r="AS14" s="50">
        <f t="shared" si="7"/>
        <v>0</v>
      </c>
      <c r="AT14" s="50">
        <f t="shared" si="8"/>
        <v>0.35000000000000003</v>
      </c>
      <c r="AU14" s="50">
        <f t="shared" si="9"/>
        <v>3.4403742857142858</v>
      </c>
      <c r="AV14" s="55">
        <f t="shared" si="10"/>
        <v>0.31192514285714285</v>
      </c>
      <c r="AW14" s="63">
        <v>5</v>
      </c>
      <c r="AX14" s="57">
        <v>9.99</v>
      </c>
      <c r="AY14" s="55">
        <f t="shared" si="11"/>
        <v>0.49949949949949951</v>
      </c>
      <c r="AZ14" s="6"/>
      <c r="BA14" s="58">
        <v>1000</v>
      </c>
      <c r="BB14" s="50">
        <f t="shared" si="12"/>
        <v>3440.3742857142856</v>
      </c>
      <c r="BC14" s="50">
        <f t="shared" si="13"/>
        <v>5000</v>
      </c>
      <c r="BD14" s="50">
        <f t="shared" si="14"/>
        <v>9990</v>
      </c>
      <c r="BE14" s="59">
        <v>4.0599999999999996</v>
      </c>
      <c r="BF14" s="33"/>
      <c r="BG14" s="65" t="s">
        <v>142</v>
      </c>
      <c r="BH14" s="40" t="s">
        <v>75</v>
      </c>
      <c r="BI14" s="40" t="s">
        <v>76</v>
      </c>
      <c r="BJ14" s="40" t="s">
        <v>112</v>
      </c>
    </row>
    <row r="15" spans="1:62" ht="79.5" customHeight="1">
      <c r="A15" s="31">
        <v>26</v>
      </c>
      <c r="B15" s="32"/>
      <c r="C15" s="33"/>
      <c r="D15" s="34"/>
      <c r="E15" s="33"/>
      <c r="F15" s="35" t="s">
        <v>86</v>
      </c>
      <c r="G15" s="36" t="s">
        <v>143</v>
      </c>
      <c r="H15" s="33" t="s">
        <v>105</v>
      </c>
      <c r="I15" s="35" t="s">
        <v>106</v>
      </c>
      <c r="J15" s="37" t="s">
        <v>107</v>
      </c>
      <c r="K15" s="38" t="s">
        <v>108</v>
      </c>
      <c r="L15" s="64" t="s">
        <v>139</v>
      </c>
      <c r="M15" s="34" t="s">
        <v>96</v>
      </c>
      <c r="N15" s="33"/>
      <c r="O15" s="40"/>
      <c r="P15" s="41" t="s">
        <v>144</v>
      </c>
      <c r="Q15" s="42"/>
      <c r="R15" s="33" t="s">
        <v>71</v>
      </c>
      <c r="S15" s="43">
        <v>2.62</v>
      </c>
      <c r="T15" s="33" t="s">
        <v>72</v>
      </c>
      <c r="U15" s="33" t="s">
        <v>111</v>
      </c>
      <c r="V15" s="44">
        <v>26</v>
      </c>
      <c r="W15" s="44">
        <v>25</v>
      </c>
      <c r="X15" s="44">
        <v>50</v>
      </c>
      <c r="Y15" s="44">
        <v>24</v>
      </c>
      <c r="Z15" s="44">
        <v>12</v>
      </c>
      <c r="AA15" s="44">
        <v>23.5</v>
      </c>
      <c r="AB15" s="45">
        <v>8</v>
      </c>
      <c r="AC15" s="46">
        <v>8</v>
      </c>
      <c r="AD15" s="47">
        <f t="shared" si="15"/>
        <v>6.7679999999999997E-3</v>
      </c>
      <c r="AE15" s="45">
        <v>63</v>
      </c>
      <c r="AF15" s="48">
        <f t="shared" si="16"/>
        <v>74468.085106382976</v>
      </c>
      <c r="AG15" s="49">
        <v>2250</v>
      </c>
      <c r="AH15" s="50">
        <f t="shared" si="2"/>
        <v>3.0214285714285714E-2</v>
      </c>
      <c r="AI15" s="51" t="s">
        <v>74</v>
      </c>
      <c r="AJ15" s="52">
        <v>0.16800000000000001</v>
      </c>
      <c r="AK15" s="50">
        <f t="shared" si="3"/>
        <v>0.44016000000000005</v>
      </c>
      <c r="AL15" s="50">
        <f t="shared" si="4"/>
        <v>3.0903742857142857</v>
      </c>
      <c r="AM15" s="53">
        <v>0</v>
      </c>
      <c r="AN15" s="50">
        <f t="shared" si="5"/>
        <v>0</v>
      </c>
      <c r="AO15" s="53">
        <v>0</v>
      </c>
      <c r="AP15" s="50">
        <f t="shared" si="6"/>
        <v>0</v>
      </c>
      <c r="AQ15" s="54">
        <v>0</v>
      </c>
      <c r="AR15" s="53">
        <v>0</v>
      </c>
      <c r="AS15" s="50">
        <f t="shared" si="7"/>
        <v>0</v>
      </c>
      <c r="AT15" s="50">
        <f t="shared" si="8"/>
        <v>0</v>
      </c>
      <c r="AU15" s="50">
        <f t="shared" si="9"/>
        <v>3.0903742857142857</v>
      </c>
      <c r="AV15" s="55">
        <f t="shared" si="10"/>
        <v>0.36280942562592045</v>
      </c>
      <c r="AW15" s="56">
        <v>4.8499999999999996</v>
      </c>
      <c r="AX15" s="57">
        <v>9.99</v>
      </c>
      <c r="AY15" s="55">
        <f t="shared" si="11"/>
        <v>0.51451451451451458</v>
      </c>
      <c r="AZ15" s="6"/>
      <c r="BA15" s="58">
        <v>1000</v>
      </c>
      <c r="BB15" s="50">
        <f t="shared" si="12"/>
        <v>3090.3742857142856</v>
      </c>
      <c r="BC15" s="50">
        <f t="shared" si="13"/>
        <v>4850</v>
      </c>
      <c r="BD15" s="50">
        <f t="shared" si="14"/>
        <v>9990</v>
      </c>
      <c r="BE15" s="59">
        <v>4.0599999999999996</v>
      </c>
      <c r="BF15" s="33"/>
      <c r="BG15" s="65" t="s">
        <v>142</v>
      </c>
      <c r="BH15" s="40" t="s">
        <v>75</v>
      </c>
      <c r="BI15" s="40" t="s">
        <v>76</v>
      </c>
      <c r="BJ15" s="40" t="s">
        <v>112</v>
      </c>
    </row>
    <row r="16" spans="1:62" ht="79.5" customHeight="1">
      <c r="A16" s="31">
        <v>28</v>
      </c>
      <c r="B16" s="32"/>
      <c r="C16" s="33"/>
      <c r="D16" s="34"/>
      <c r="E16" s="33"/>
      <c r="F16" s="35" t="s">
        <v>86</v>
      </c>
      <c r="G16" s="36" t="s">
        <v>145</v>
      </c>
      <c r="H16" s="33" t="s">
        <v>80</v>
      </c>
      <c r="I16" s="35" t="s">
        <v>88</v>
      </c>
      <c r="J16" s="37" t="s">
        <v>146</v>
      </c>
      <c r="K16" s="38" t="s">
        <v>67</v>
      </c>
      <c r="L16" s="39" t="s">
        <v>147</v>
      </c>
      <c r="M16" s="34" t="s">
        <v>148</v>
      </c>
      <c r="N16" s="33"/>
      <c r="O16" s="40"/>
      <c r="P16" s="41" t="s">
        <v>149</v>
      </c>
      <c r="Q16" s="42"/>
      <c r="R16" s="33" t="s">
        <v>71</v>
      </c>
      <c r="S16" s="43">
        <v>2.97</v>
      </c>
      <c r="T16" s="33" t="s">
        <v>72</v>
      </c>
      <c r="U16" s="33" t="s">
        <v>73</v>
      </c>
      <c r="V16" s="44">
        <v>53.6</v>
      </c>
      <c r="W16" s="44">
        <v>33.299999999999997</v>
      </c>
      <c r="X16" s="44">
        <v>30.2</v>
      </c>
      <c r="Y16" s="44">
        <v>23.8</v>
      </c>
      <c r="Z16" s="44">
        <v>13.7</v>
      </c>
      <c r="AA16" s="44">
        <v>24.2</v>
      </c>
      <c r="AB16" s="45">
        <v>8</v>
      </c>
      <c r="AC16" s="46">
        <v>8</v>
      </c>
      <c r="AD16" s="47">
        <f t="shared" si="15"/>
        <v>7.8906519999999997E-3</v>
      </c>
      <c r="AE16" s="45">
        <v>63</v>
      </c>
      <c r="AF16" s="48">
        <f t="shared" si="16"/>
        <v>63873.048767072738</v>
      </c>
      <c r="AG16" s="49">
        <v>2250</v>
      </c>
      <c r="AH16" s="50">
        <f t="shared" si="2"/>
        <v>3.5226124999999997E-2</v>
      </c>
      <c r="AI16" s="51" t="s">
        <v>74</v>
      </c>
      <c r="AJ16" s="52">
        <v>0.16800000000000001</v>
      </c>
      <c r="AK16" s="50">
        <f t="shared" si="3"/>
        <v>0.49896000000000007</v>
      </c>
      <c r="AL16" s="50">
        <f t="shared" si="4"/>
        <v>3.5041861250000004</v>
      </c>
      <c r="AM16" s="53">
        <v>0</v>
      </c>
      <c r="AN16" s="50">
        <f t="shared" si="5"/>
        <v>0</v>
      </c>
      <c r="AO16" s="53">
        <v>0</v>
      </c>
      <c r="AP16" s="50">
        <f t="shared" si="6"/>
        <v>0</v>
      </c>
      <c r="AQ16" s="54">
        <v>0</v>
      </c>
      <c r="AR16" s="53">
        <v>0</v>
      </c>
      <c r="AS16" s="50">
        <f t="shared" si="7"/>
        <v>0</v>
      </c>
      <c r="AT16" s="50">
        <f t="shared" si="8"/>
        <v>0</v>
      </c>
      <c r="AU16" s="50">
        <f t="shared" si="9"/>
        <v>3.5041861250000004</v>
      </c>
      <c r="AV16" s="55">
        <f t="shared" si="10"/>
        <v>0.31957550970873783</v>
      </c>
      <c r="AW16" s="56">
        <v>5.15</v>
      </c>
      <c r="AX16" s="57">
        <v>9.99</v>
      </c>
      <c r="AY16" s="55">
        <f t="shared" si="11"/>
        <v>0.48448448448448445</v>
      </c>
      <c r="AZ16" s="6"/>
      <c r="BA16" s="58">
        <v>1000</v>
      </c>
      <c r="BB16" s="50">
        <f t="shared" si="12"/>
        <v>3504.1861250000002</v>
      </c>
      <c r="BC16" s="50">
        <f t="shared" si="13"/>
        <v>5150</v>
      </c>
      <c r="BD16" s="50">
        <f t="shared" si="14"/>
        <v>9990</v>
      </c>
      <c r="BE16" s="59">
        <v>6.75</v>
      </c>
      <c r="BF16" s="33"/>
      <c r="BG16" s="33"/>
      <c r="BH16" s="40" t="s">
        <v>75</v>
      </c>
      <c r="BI16" s="40" t="s">
        <v>76</v>
      </c>
      <c r="BJ16" s="40" t="s">
        <v>77</v>
      </c>
    </row>
    <row r="17" spans="1:62" ht="79.5" customHeight="1">
      <c r="A17" s="31">
        <v>30</v>
      </c>
      <c r="B17" s="32"/>
      <c r="C17" s="33"/>
      <c r="D17" s="34"/>
      <c r="E17" s="33"/>
      <c r="F17" s="35" t="s">
        <v>78</v>
      </c>
      <c r="G17" s="36" t="s">
        <v>150</v>
      </c>
      <c r="H17" s="33" t="s">
        <v>105</v>
      </c>
      <c r="I17" s="35" t="s">
        <v>125</v>
      </c>
      <c r="J17" s="37" t="s">
        <v>107</v>
      </c>
      <c r="K17" s="38" t="s">
        <v>108</v>
      </c>
      <c r="L17" s="64" t="s">
        <v>151</v>
      </c>
      <c r="M17" s="34" t="s">
        <v>96</v>
      </c>
      <c r="N17" s="33"/>
      <c r="O17" s="40"/>
      <c r="P17" s="41" t="s">
        <v>152</v>
      </c>
      <c r="Q17" s="42"/>
      <c r="R17" s="33" t="s">
        <v>71</v>
      </c>
      <c r="S17" s="43">
        <v>2.5499999999999998</v>
      </c>
      <c r="T17" s="33" t="s">
        <v>72</v>
      </c>
      <c r="U17" s="33" t="s">
        <v>111</v>
      </c>
      <c r="V17" s="44">
        <v>30</v>
      </c>
      <c r="W17" s="44">
        <v>21</v>
      </c>
      <c r="X17" s="44">
        <v>50</v>
      </c>
      <c r="Y17" s="44">
        <v>20</v>
      </c>
      <c r="Z17" s="44">
        <v>14</v>
      </c>
      <c r="AA17" s="44">
        <v>23.5</v>
      </c>
      <c r="AB17" s="45">
        <v>8</v>
      </c>
      <c r="AC17" s="46">
        <v>8</v>
      </c>
      <c r="AD17" s="47">
        <f t="shared" si="15"/>
        <v>6.5799999999999999E-3</v>
      </c>
      <c r="AE17" s="45">
        <v>63</v>
      </c>
      <c r="AF17" s="48">
        <f t="shared" si="16"/>
        <v>76595.744680851058</v>
      </c>
      <c r="AG17" s="49">
        <v>2250</v>
      </c>
      <c r="AH17" s="50">
        <f t="shared" si="2"/>
        <v>2.9375000000000002E-2</v>
      </c>
      <c r="AI17" s="51" t="s">
        <v>74</v>
      </c>
      <c r="AJ17" s="52">
        <v>0.16800000000000001</v>
      </c>
      <c r="AK17" s="50">
        <f t="shared" si="3"/>
        <v>0.4284</v>
      </c>
      <c r="AL17" s="50">
        <f t="shared" si="4"/>
        <v>3.0077749999999996</v>
      </c>
      <c r="AM17" s="53">
        <v>0</v>
      </c>
      <c r="AN17" s="50">
        <f t="shared" si="5"/>
        <v>0</v>
      </c>
      <c r="AO17" s="53">
        <v>0</v>
      </c>
      <c r="AP17" s="50">
        <f t="shared" si="6"/>
        <v>0</v>
      </c>
      <c r="AQ17" s="54">
        <v>0</v>
      </c>
      <c r="AR17" s="53">
        <v>0</v>
      </c>
      <c r="AS17" s="50">
        <f t="shared" si="7"/>
        <v>0</v>
      </c>
      <c r="AT17" s="50">
        <f t="shared" si="8"/>
        <v>0</v>
      </c>
      <c r="AU17" s="50">
        <f t="shared" si="9"/>
        <v>3.0077749999999996</v>
      </c>
      <c r="AV17" s="55">
        <f t="shared" si="10"/>
        <v>0.37984020618556702</v>
      </c>
      <c r="AW17" s="56">
        <v>4.8499999999999996</v>
      </c>
      <c r="AX17" s="57">
        <v>9.99</v>
      </c>
      <c r="AY17" s="55">
        <f t="shared" si="11"/>
        <v>0.51451451451451458</v>
      </c>
      <c r="AZ17" s="6"/>
      <c r="BA17" s="58">
        <v>1200</v>
      </c>
      <c r="BB17" s="50">
        <f t="shared" si="12"/>
        <v>3609.3299999999995</v>
      </c>
      <c r="BC17" s="50">
        <f t="shared" si="13"/>
        <v>5820</v>
      </c>
      <c r="BD17" s="50">
        <f t="shared" si="14"/>
        <v>11988</v>
      </c>
      <c r="BE17" s="59">
        <v>4.7300000000000004</v>
      </c>
      <c r="BF17" s="33"/>
      <c r="BG17" s="65" t="s">
        <v>142</v>
      </c>
      <c r="BH17" s="40" t="s">
        <v>75</v>
      </c>
      <c r="BI17" s="40" t="s">
        <v>76</v>
      </c>
      <c r="BJ17" s="40" t="s">
        <v>112</v>
      </c>
    </row>
    <row r="18" spans="1:62" ht="79.5" customHeight="1">
      <c r="A18" s="31">
        <v>31</v>
      </c>
      <c r="B18" s="32"/>
      <c r="C18" s="33"/>
      <c r="D18" s="60" t="s">
        <v>98</v>
      </c>
      <c r="E18" s="61" t="s">
        <v>99</v>
      </c>
      <c r="F18" s="35" t="s">
        <v>78</v>
      </c>
      <c r="G18" s="36" t="s">
        <v>153</v>
      </c>
      <c r="H18" s="33" t="s">
        <v>105</v>
      </c>
      <c r="I18" s="35" t="s">
        <v>125</v>
      </c>
      <c r="J18" s="37" t="s">
        <v>107</v>
      </c>
      <c r="K18" s="38" t="s">
        <v>108</v>
      </c>
      <c r="L18" s="64" t="s">
        <v>154</v>
      </c>
      <c r="M18" s="34" t="s">
        <v>96</v>
      </c>
      <c r="N18" s="33"/>
      <c r="O18" s="40"/>
      <c r="P18" s="41" t="s">
        <v>155</v>
      </c>
      <c r="Q18" s="42"/>
      <c r="R18" s="33" t="s">
        <v>71</v>
      </c>
      <c r="S18" s="43">
        <v>2.52</v>
      </c>
      <c r="T18" s="33" t="s">
        <v>72</v>
      </c>
      <c r="U18" s="33" t="s">
        <v>111</v>
      </c>
      <c r="V18" s="44">
        <v>31</v>
      </c>
      <c r="W18" s="44">
        <v>20.5</v>
      </c>
      <c r="X18" s="44">
        <v>48</v>
      </c>
      <c r="Y18" s="44">
        <v>19.5</v>
      </c>
      <c r="Z18" s="44">
        <v>14.5</v>
      </c>
      <c r="AA18" s="44">
        <v>22.5</v>
      </c>
      <c r="AB18" s="45">
        <v>8</v>
      </c>
      <c r="AC18" s="46">
        <v>8</v>
      </c>
      <c r="AD18" s="47">
        <f t="shared" si="15"/>
        <v>6.3618750000000003E-3</v>
      </c>
      <c r="AE18" s="45">
        <v>63</v>
      </c>
      <c r="AF18" s="48">
        <f t="shared" si="16"/>
        <v>79221.927497789569</v>
      </c>
      <c r="AG18" s="49">
        <v>2250</v>
      </c>
      <c r="AH18" s="50">
        <f t="shared" si="2"/>
        <v>2.8401227678571429E-2</v>
      </c>
      <c r="AI18" s="51" t="s">
        <v>74</v>
      </c>
      <c r="AJ18" s="52">
        <v>0.16800000000000001</v>
      </c>
      <c r="AK18" s="50">
        <f t="shared" si="3"/>
        <v>0.42336000000000001</v>
      </c>
      <c r="AL18" s="50">
        <f t="shared" si="4"/>
        <v>2.9717612276785714</v>
      </c>
      <c r="AM18" s="53">
        <v>0</v>
      </c>
      <c r="AN18" s="50">
        <f t="shared" si="5"/>
        <v>0</v>
      </c>
      <c r="AO18" s="62">
        <v>7.0000000000000007E-2</v>
      </c>
      <c r="AP18" s="50">
        <f t="shared" si="6"/>
        <v>0.36050000000000004</v>
      </c>
      <c r="AQ18" s="54">
        <v>0</v>
      </c>
      <c r="AR18" s="53">
        <v>0</v>
      </c>
      <c r="AS18" s="50">
        <f t="shared" si="7"/>
        <v>0</v>
      </c>
      <c r="AT18" s="50">
        <f t="shared" si="8"/>
        <v>0.36050000000000004</v>
      </c>
      <c r="AU18" s="50">
        <f t="shared" si="9"/>
        <v>3.3322612276785715</v>
      </c>
      <c r="AV18" s="55">
        <f t="shared" si="10"/>
        <v>0.35295898491678229</v>
      </c>
      <c r="AW18" s="63">
        <v>5.15</v>
      </c>
      <c r="AX18" s="57">
        <v>9.99</v>
      </c>
      <c r="AY18" s="55">
        <f t="shared" si="11"/>
        <v>0.48448448448448445</v>
      </c>
      <c r="AZ18" s="6"/>
      <c r="BA18" s="58">
        <v>1000</v>
      </c>
      <c r="BB18" s="50">
        <f t="shared" si="12"/>
        <v>3332.2612276785717</v>
      </c>
      <c r="BC18" s="50">
        <f t="shared" si="13"/>
        <v>5150</v>
      </c>
      <c r="BD18" s="50">
        <f t="shared" si="14"/>
        <v>9990</v>
      </c>
      <c r="BE18" s="59">
        <v>3.81</v>
      </c>
      <c r="BF18" s="33"/>
      <c r="BG18" s="65" t="s">
        <v>156</v>
      </c>
      <c r="BH18" s="40" t="s">
        <v>75</v>
      </c>
      <c r="BI18" s="40" t="s">
        <v>76</v>
      </c>
      <c r="BJ18" s="40" t="s">
        <v>112</v>
      </c>
    </row>
    <row r="19" spans="1:62" ht="79.5" customHeight="1">
      <c r="A19" s="31">
        <v>36</v>
      </c>
      <c r="B19" s="32"/>
      <c r="C19" s="33"/>
      <c r="D19" s="34"/>
      <c r="E19" s="33"/>
      <c r="F19" s="35" t="s">
        <v>86</v>
      </c>
      <c r="G19" s="36" t="s">
        <v>157</v>
      </c>
      <c r="H19" s="33" t="s">
        <v>158</v>
      </c>
      <c r="I19" s="35" t="s">
        <v>159</v>
      </c>
      <c r="J19" s="37" t="s">
        <v>160</v>
      </c>
      <c r="K19" s="38" t="s">
        <v>160</v>
      </c>
      <c r="L19" s="64" t="s">
        <v>161</v>
      </c>
      <c r="M19" s="34" t="s">
        <v>162</v>
      </c>
      <c r="N19" s="33"/>
      <c r="O19" s="40"/>
      <c r="P19" s="41" t="s">
        <v>163</v>
      </c>
      <c r="Q19" s="42"/>
      <c r="R19" s="33" t="s">
        <v>71</v>
      </c>
      <c r="S19" s="43">
        <v>2.75</v>
      </c>
      <c r="T19" s="33" t="s">
        <v>72</v>
      </c>
      <c r="U19" s="33" t="s">
        <v>164</v>
      </c>
      <c r="V19" s="44">
        <v>38</v>
      </c>
      <c r="W19" s="44">
        <v>21</v>
      </c>
      <c r="X19" s="44">
        <v>26</v>
      </c>
      <c r="Y19" s="44">
        <v>15</v>
      </c>
      <c r="Z19" s="44">
        <v>8</v>
      </c>
      <c r="AA19" s="44">
        <v>21</v>
      </c>
      <c r="AB19" s="45">
        <v>8</v>
      </c>
      <c r="AC19" s="46">
        <v>8</v>
      </c>
      <c r="AD19" s="47">
        <f t="shared" si="15"/>
        <v>2.5200000000000001E-3</v>
      </c>
      <c r="AE19" s="45">
        <v>63</v>
      </c>
      <c r="AF19" s="48">
        <f t="shared" si="16"/>
        <v>200000</v>
      </c>
      <c r="AG19" s="49">
        <v>2250</v>
      </c>
      <c r="AH19" s="50">
        <f t="shared" si="2"/>
        <v>1.125E-2</v>
      </c>
      <c r="AI19" s="51" t="s">
        <v>74</v>
      </c>
      <c r="AJ19" s="52">
        <v>0.16800000000000001</v>
      </c>
      <c r="AK19" s="50">
        <f t="shared" si="3"/>
        <v>0.46200000000000002</v>
      </c>
      <c r="AL19" s="50">
        <f t="shared" si="4"/>
        <v>3.2232500000000002</v>
      </c>
      <c r="AM19" s="53">
        <v>0</v>
      </c>
      <c r="AN19" s="50">
        <f t="shared" si="5"/>
        <v>0</v>
      </c>
      <c r="AO19" s="53">
        <v>0</v>
      </c>
      <c r="AP19" s="50">
        <f t="shared" si="6"/>
        <v>0</v>
      </c>
      <c r="AQ19" s="54">
        <v>0</v>
      </c>
      <c r="AR19" s="53">
        <v>0</v>
      </c>
      <c r="AS19" s="50">
        <f t="shared" si="7"/>
        <v>0</v>
      </c>
      <c r="AT19" s="50">
        <f t="shared" si="8"/>
        <v>0</v>
      </c>
      <c r="AU19" s="50">
        <f t="shared" si="9"/>
        <v>3.2232500000000002</v>
      </c>
      <c r="AV19" s="55">
        <f t="shared" si="10"/>
        <v>0.37412621359223303</v>
      </c>
      <c r="AW19" s="56">
        <v>5.15</v>
      </c>
      <c r="AX19" s="57">
        <v>9.99</v>
      </c>
      <c r="AY19" s="55">
        <f t="shared" si="11"/>
        <v>0.48448448448448445</v>
      </c>
      <c r="AZ19" s="6"/>
      <c r="BA19" s="58">
        <v>1000</v>
      </c>
      <c r="BB19" s="50">
        <f t="shared" si="12"/>
        <v>3223.25</v>
      </c>
      <c r="BC19" s="50">
        <f t="shared" si="13"/>
        <v>5150</v>
      </c>
      <c r="BD19" s="50">
        <f t="shared" si="14"/>
        <v>9990</v>
      </c>
      <c r="BE19" s="59">
        <v>2.59</v>
      </c>
      <c r="BF19" s="33"/>
      <c r="BG19" s="33"/>
      <c r="BH19" s="40" t="s">
        <v>75</v>
      </c>
      <c r="BI19" s="40" t="s">
        <v>76</v>
      </c>
      <c r="BJ19" s="40" t="s">
        <v>165</v>
      </c>
    </row>
    <row r="20" spans="1:62" ht="79.5" customHeight="1">
      <c r="A20" s="31">
        <v>38</v>
      </c>
      <c r="B20" s="32"/>
      <c r="C20" s="33"/>
      <c r="D20" s="34"/>
      <c r="E20" s="33"/>
      <c r="F20" s="35" t="s">
        <v>86</v>
      </c>
      <c r="G20" s="36" t="s">
        <v>166</v>
      </c>
      <c r="H20" s="33" t="s">
        <v>158</v>
      </c>
      <c r="I20" s="35" t="s">
        <v>167</v>
      </c>
      <c r="J20" s="37" t="s">
        <v>160</v>
      </c>
      <c r="K20" s="38" t="s">
        <v>160</v>
      </c>
      <c r="L20" s="64" t="s">
        <v>161</v>
      </c>
      <c r="M20" s="34" t="s">
        <v>102</v>
      </c>
      <c r="N20" s="33"/>
      <c r="O20" s="40"/>
      <c r="P20" s="41" t="s">
        <v>168</v>
      </c>
      <c r="Q20" s="42"/>
      <c r="R20" s="33" t="s">
        <v>71</v>
      </c>
      <c r="S20" s="43">
        <v>2.75</v>
      </c>
      <c r="T20" s="33" t="s">
        <v>72</v>
      </c>
      <c r="U20" s="33" t="s">
        <v>164</v>
      </c>
      <c r="V20" s="44">
        <v>38</v>
      </c>
      <c r="W20" s="44">
        <v>21</v>
      </c>
      <c r="X20" s="44">
        <v>26</v>
      </c>
      <c r="Y20" s="44">
        <v>15</v>
      </c>
      <c r="Z20" s="44">
        <v>8</v>
      </c>
      <c r="AA20" s="44">
        <v>21</v>
      </c>
      <c r="AB20" s="45">
        <v>8</v>
      </c>
      <c r="AC20" s="46">
        <v>8</v>
      </c>
      <c r="AD20" s="47">
        <f t="shared" si="15"/>
        <v>2.5200000000000001E-3</v>
      </c>
      <c r="AE20" s="45">
        <v>63</v>
      </c>
      <c r="AF20" s="48">
        <f t="shared" si="16"/>
        <v>200000</v>
      </c>
      <c r="AG20" s="49">
        <v>2250</v>
      </c>
      <c r="AH20" s="50">
        <f t="shared" si="2"/>
        <v>1.125E-2</v>
      </c>
      <c r="AI20" s="51" t="s">
        <v>74</v>
      </c>
      <c r="AJ20" s="52">
        <v>0.16800000000000001</v>
      </c>
      <c r="AK20" s="50">
        <f t="shared" si="3"/>
        <v>0.46200000000000002</v>
      </c>
      <c r="AL20" s="50">
        <f t="shared" si="4"/>
        <v>3.2232500000000002</v>
      </c>
      <c r="AM20" s="53">
        <v>0</v>
      </c>
      <c r="AN20" s="50">
        <f t="shared" si="5"/>
        <v>0</v>
      </c>
      <c r="AO20" s="53">
        <v>0</v>
      </c>
      <c r="AP20" s="50">
        <f t="shared" si="6"/>
        <v>0</v>
      </c>
      <c r="AQ20" s="54">
        <v>0</v>
      </c>
      <c r="AR20" s="53">
        <v>0</v>
      </c>
      <c r="AS20" s="50">
        <f t="shared" si="7"/>
        <v>0</v>
      </c>
      <c r="AT20" s="50">
        <f t="shared" si="8"/>
        <v>0</v>
      </c>
      <c r="AU20" s="50">
        <f t="shared" si="9"/>
        <v>3.2232500000000002</v>
      </c>
      <c r="AV20" s="55">
        <f t="shared" si="10"/>
        <v>0.37412621359223303</v>
      </c>
      <c r="AW20" s="56">
        <v>5.15</v>
      </c>
      <c r="AX20" s="57">
        <v>9.99</v>
      </c>
      <c r="AY20" s="55">
        <f t="shared" si="11"/>
        <v>0.48448448448448445</v>
      </c>
      <c r="AZ20" s="6"/>
      <c r="BA20" s="58">
        <v>1000</v>
      </c>
      <c r="BB20" s="50">
        <f t="shared" si="12"/>
        <v>3223.25</v>
      </c>
      <c r="BC20" s="50">
        <f t="shared" si="13"/>
        <v>5150</v>
      </c>
      <c r="BD20" s="50">
        <f t="shared" si="14"/>
        <v>9990</v>
      </c>
      <c r="BE20" s="59">
        <v>2.59</v>
      </c>
      <c r="BF20" s="33"/>
      <c r="BG20" s="33"/>
      <c r="BH20" s="40" t="s">
        <v>75</v>
      </c>
      <c r="BI20" s="40" t="s">
        <v>76</v>
      </c>
      <c r="BJ20" s="40" t="s">
        <v>165</v>
      </c>
    </row>
    <row r="21" spans="1:62" ht="79.5" customHeight="1">
      <c r="A21" s="31">
        <v>39</v>
      </c>
      <c r="B21" s="32"/>
      <c r="C21" s="33"/>
      <c r="D21" s="34"/>
      <c r="E21" s="33"/>
      <c r="F21" s="35" t="s">
        <v>86</v>
      </c>
      <c r="G21" s="36" t="s">
        <v>169</v>
      </c>
      <c r="H21" s="33" t="s">
        <v>114</v>
      </c>
      <c r="I21" s="35" t="s">
        <v>115</v>
      </c>
      <c r="J21" s="37" t="s">
        <v>116</v>
      </c>
      <c r="K21" s="38" t="s">
        <v>108</v>
      </c>
      <c r="L21" s="64" t="s">
        <v>170</v>
      </c>
      <c r="M21" s="34" t="s">
        <v>96</v>
      </c>
      <c r="N21" s="33"/>
      <c r="O21" s="40"/>
      <c r="P21" s="41" t="s">
        <v>171</v>
      </c>
      <c r="Q21" s="42"/>
      <c r="R21" s="33" t="s">
        <v>71</v>
      </c>
      <c r="S21" s="43">
        <v>2.4500000000000002</v>
      </c>
      <c r="T21" s="33" t="s">
        <v>72</v>
      </c>
      <c r="U21" s="33" t="s">
        <v>119</v>
      </c>
      <c r="V21" s="44">
        <v>36.5</v>
      </c>
      <c r="W21" s="44">
        <v>25</v>
      </c>
      <c r="X21" s="44">
        <v>29</v>
      </c>
      <c r="Y21" s="44"/>
      <c r="Z21" s="44"/>
      <c r="AA21" s="44"/>
      <c r="AB21" s="45">
        <v>8</v>
      </c>
      <c r="AC21" s="46">
        <v>8</v>
      </c>
      <c r="AD21" s="47">
        <f>IF(V21="","",V21*W21*X21/1000000/AC21)</f>
        <v>3.3078125E-3</v>
      </c>
      <c r="AE21" s="45">
        <v>63</v>
      </c>
      <c r="AF21" s="48">
        <f>IF(ISERROR(AE21/AD21*AC21),"",AE21/AD21*AC21)</f>
        <v>152366.55644780351</v>
      </c>
      <c r="AG21" s="49">
        <v>2250</v>
      </c>
      <c r="AH21" s="50">
        <f t="shared" si="2"/>
        <v>1.4767020089285713E-2</v>
      </c>
      <c r="AI21" s="51" t="s">
        <v>74</v>
      </c>
      <c r="AJ21" s="52">
        <v>0.16800000000000001</v>
      </c>
      <c r="AK21" s="50">
        <f t="shared" si="3"/>
        <v>0.41160000000000008</v>
      </c>
      <c r="AL21" s="50">
        <f t="shared" si="4"/>
        <v>2.8763670200892859</v>
      </c>
      <c r="AM21" s="53">
        <v>0</v>
      </c>
      <c r="AN21" s="50">
        <f t="shared" si="5"/>
        <v>0</v>
      </c>
      <c r="AO21" s="53">
        <v>0</v>
      </c>
      <c r="AP21" s="50">
        <f t="shared" si="6"/>
        <v>0</v>
      </c>
      <c r="AQ21" s="54">
        <v>0</v>
      </c>
      <c r="AR21" s="53">
        <v>0</v>
      </c>
      <c r="AS21" s="50">
        <f t="shared" si="7"/>
        <v>0</v>
      </c>
      <c r="AT21" s="50">
        <f t="shared" si="8"/>
        <v>0</v>
      </c>
      <c r="AU21" s="50">
        <f t="shared" si="9"/>
        <v>2.8763670200892859</v>
      </c>
      <c r="AV21" s="55">
        <f t="shared" si="10"/>
        <v>0.36080732886904759</v>
      </c>
      <c r="AW21" s="56">
        <v>4.5</v>
      </c>
      <c r="AX21" s="57">
        <v>9.99</v>
      </c>
      <c r="AY21" s="55">
        <f t="shared" si="11"/>
        <v>0.5495495495495496</v>
      </c>
      <c r="AZ21" s="6"/>
      <c r="BA21" s="58">
        <v>1000</v>
      </c>
      <c r="BB21" s="50">
        <f t="shared" si="12"/>
        <v>2876.3670200892857</v>
      </c>
      <c r="BC21" s="50">
        <f t="shared" si="13"/>
        <v>4500</v>
      </c>
      <c r="BD21" s="50">
        <f t="shared" si="14"/>
        <v>9990</v>
      </c>
      <c r="BE21" s="59">
        <v>3.31</v>
      </c>
      <c r="BF21" s="33"/>
      <c r="BG21" s="33"/>
      <c r="BH21" s="40" t="s">
        <v>75</v>
      </c>
      <c r="BI21" s="40" t="s">
        <v>76</v>
      </c>
      <c r="BJ21" s="40" t="s">
        <v>120</v>
      </c>
    </row>
    <row r="22" spans="1:62" ht="79.5" customHeight="1">
      <c r="A22" s="31">
        <v>41</v>
      </c>
      <c r="B22" s="32"/>
      <c r="C22" s="33"/>
      <c r="D22" s="34"/>
      <c r="E22" s="33"/>
      <c r="F22" s="35" t="s">
        <v>78</v>
      </c>
      <c r="G22" s="36" t="s">
        <v>172</v>
      </c>
      <c r="H22" s="33" t="s">
        <v>114</v>
      </c>
      <c r="I22" s="35" t="s">
        <v>115</v>
      </c>
      <c r="J22" s="37" t="s">
        <v>116</v>
      </c>
      <c r="K22" s="38" t="s">
        <v>108</v>
      </c>
      <c r="L22" s="64" t="s">
        <v>173</v>
      </c>
      <c r="M22" s="34" t="s">
        <v>140</v>
      </c>
      <c r="N22" s="33"/>
      <c r="O22" s="40"/>
      <c r="P22" s="41" t="s">
        <v>174</v>
      </c>
      <c r="Q22" s="42"/>
      <c r="R22" s="33" t="s">
        <v>71</v>
      </c>
      <c r="S22" s="43">
        <v>2.4500000000000002</v>
      </c>
      <c r="T22" s="33" t="s">
        <v>72</v>
      </c>
      <c r="U22" s="33" t="s">
        <v>119</v>
      </c>
      <c r="V22" s="44">
        <v>36.5</v>
      </c>
      <c r="W22" s="44">
        <v>25</v>
      </c>
      <c r="X22" s="44">
        <v>29</v>
      </c>
      <c r="Y22" s="44"/>
      <c r="Z22" s="44"/>
      <c r="AA22" s="44"/>
      <c r="AB22" s="45">
        <v>8</v>
      </c>
      <c r="AC22" s="46">
        <v>8</v>
      </c>
      <c r="AD22" s="47">
        <f>IF(V22="","",V22*W22*X22/1000000/AC22)</f>
        <v>3.3078125E-3</v>
      </c>
      <c r="AE22" s="45">
        <v>63</v>
      </c>
      <c r="AF22" s="48">
        <f>IF(ISERROR(AE22/AD22*AC22),"",AE22/AD22*AC22)</f>
        <v>152366.55644780351</v>
      </c>
      <c r="AG22" s="49">
        <v>2250</v>
      </c>
      <c r="AH22" s="50">
        <f t="shared" si="2"/>
        <v>1.4767020089285713E-2</v>
      </c>
      <c r="AI22" s="51" t="s">
        <v>74</v>
      </c>
      <c r="AJ22" s="52">
        <v>0.16800000000000001</v>
      </c>
      <c r="AK22" s="50">
        <f t="shared" si="3"/>
        <v>0.41160000000000008</v>
      </c>
      <c r="AL22" s="50">
        <f t="shared" si="4"/>
        <v>2.8763670200892859</v>
      </c>
      <c r="AM22" s="53">
        <v>0</v>
      </c>
      <c r="AN22" s="50">
        <f t="shared" si="5"/>
        <v>0</v>
      </c>
      <c r="AO22" s="53">
        <v>0</v>
      </c>
      <c r="AP22" s="50">
        <f t="shared" si="6"/>
        <v>0</v>
      </c>
      <c r="AQ22" s="54">
        <v>0</v>
      </c>
      <c r="AR22" s="53">
        <v>0</v>
      </c>
      <c r="AS22" s="50">
        <f t="shared" si="7"/>
        <v>0</v>
      </c>
      <c r="AT22" s="50">
        <f t="shared" si="8"/>
        <v>0</v>
      </c>
      <c r="AU22" s="50">
        <f t="shared" si="9"/>
        <v>2.8763670200892859</v>
      </c>
      <c r="AV22" s="55">
        <f t="shared" si="10"/>
        <v>0.36080732886904759</v>
      </c>
      <c r="AW22" s="56">
        <v>4.5</v>
      </c>
      <c r="AX22" s="57">
        <v>9.99</v>
      </c>
      <c r="AY22" s="55">
        <f t="shared" si="11"/>
        <v>0.5495495495495496</v>
      </c>
      <c r="AZ22" s="6"/>
      <c r="BA22" s="58">
        <v>1000</v>
      </c>
      <c r="BB22" s="50">
        <f t="shared" si="12"/>
        <v>2876.3670200892857</v>
      </c>
      <c r="BC22" s="50">
        <f t="shared" si="13"/>
        <v>4500</v>
      </c>
      <c r="BD22" s="50">
        <f t="shared" si="14"/>
        <v>9990</v>
      </c>
      <c r="BE22" s="59">
        <v>3.31</v>
      </c>
      <c r="BF22" s="33"/>
      <c r="BG22" s="33"/>
      <c r="BH22" s="40" t="s">
        <v>75</v>
      </c>
      <c r="BI22" s="40" t="s">
        <v>76</v>
      </c>
      <c r="BJ22" s="40" t="s">
        <v>120</v>
      </c>
    </row>
    <row r="23" spans="1:62" ht="79.5" customHeight="1">
      <c r="A23" s="31">
        <v>42</v>
      </c>
      <c r="B23" s="32"/>
      <c r="C23" s="33"/>
      <c r="D23" s="34"/>
      <c r="E23" s="33"/>
      <c r="F23" s="35" t="s">
        <v>86</v>
      </c>
      <c r="G23" s="36" t="s">
        <v>175</v>
      </c>
      <c r="H23" s="33" t="s">
        <v>114</v>
      </c>
      <c r="I23" s="35" t="s">
        <v>115</v>
      </c>
      <c r="J23" s="37" t="s">
        <v>116</v>
      </c>
      <c r="K23" s="38" t="s">
        <v>108</v>
      </c>
      <c r="L23" s="64" t="s">
        <v>176</v>
      </c>
      <c r="M23" s="34" t="s">
        <v>96</v>
      </c>
      <c r="N23" s="33"/>
      <c r="O23" s="40"/>
      <c r="P23" s="41" t="s">
        <v>177</v>
      </c>
      <c r="Q23" s="42"/>
      <c r="R23" s="33" t="s">
        <v>71</v>
      </c>
      <c r="S23" s="43">
        <v>2.4500000000000002</v>
      </c>
      <c r="T23" s="33" t="s">
        <v>72</v>
      </c>
      <c r="U23" s="33" t="s">
        <v>119</v>
      </c>
      <c r="V23" s="44">
        <v>36.5</v>
      </c>
      <c r="W23" s="44">
        <v>25</v>
      </c>
      <c r="X23" s="44">
        <v>29</v>
      </c>
      <c r="Y23" s="44"/>
      <c r="Z23" s="44"/>
      <c r="AA23" s="44"/>
      <c r="AB23" s="45">
        <v>8</v>
      </c>
      <c r="AC23" s="46">
        <v>8</v>
      </c>
      <c r="AD23" s="47">
        <f>IF(V23="","",V23*W23*X23/1000000/AC23)</f>
        <v>3.3078125E-3</v>
      </c>
      <c r="AE23" s="45">
        <v>63</v>
      </c>
      <c r="AF23" s="48">
        <f>IF(ISERROR(AE23/AD23*AC23),"",AE23/AD23*AC23)</f>
        <v>152366.55644780351</v>
      </c>
      <c r="AG23" s="49">
        <v>2250</v>
      </c>
      <c r="AH23" s="50">
        <f t="shared" si="2"/>
        <v>1.4767020089285713E-2</v>
      </c>
      <c r="AI23" s="51" t="s">
        <v>74</v>
      </c>
      <c r="AJ23" s="52">
        <v>0.16800000000000001</v>
      </c>
      <c r="AK23" s="50">
        <f t="shared" si="3"/>
        <v>0.41160000000000008</v>
      </c>
      <c r="AL23" s="50">
        <f t="shared" si="4"/>
        <v>2.8763670200892859</v>
      </c>
      <c r="AM23" s="53">
        <v>0</v>
      </c>
      <c r="AN23" s="50">
        <f t="shared" si="5"/>
        <v>0</v>
      </c>
      <c r="AO23" s="53">
        <v>0</v>
      </c>
      <c r="AP23" s="50">
        <f t="shared" si="6"/>
        <v>0</v>
      </c>
      <c r="AQ23" s="54">
        <v>0</v>
      </c>
      <c r="AR23" s="53">
        <v>0</v>
      </c>
      <c r="AS23" s="50">
        <f t="shared" si="7"/>
        <v>0</v>
      </c>
      <c r="AT23" s="50">
        <f t="shared" si="8"/>
        <v>0</v>
      </c>
      <c r="AU23" s="50">
        <f t="shared" si="9"/>
        <v>2.8763670200892859</v>
      </c>
      <c r="AV23" s="55">
        <f t="shared" si="10"/>
        <v>0.36080732886904759</v>
      </c>
      <c r="AW23" s="56">
        <v>4.5</v>
      </c>
      <c r="AX23" s="57">
        <v>9.99</v>
      </c>
      <c r="AY23" s="55">
        <f t="shared" si="11"/>
        <v>0.5495495495495496</v>
      </c>
      <c r="AZ23" s="6"/>
      <c r="BA23" s="58">
        <v>1000</v>
      </c>
      <c r="BB23" s="50">
        <f t="shared" si="12"/>
        <v>2876.3670200892857</v>
      </c>
      <c r="BC23" s="50">
        <f t="shared" si="13"/>
        <v>4500</v>
      </c>
      <c r="BD23" s="50">
        <f t="shared" si="14"/>
        <v>9990</v>
      </c>
      <c r="BE23" s="59">
        <v>3.31</v>
      </c>
      <c r="BF23" s="33"/>
      <c r="BG23" s="33"/>
      <c r="BH23" s="40" t="s">
        <v>75</v>
      </c>
      <c r="BI23" s="40" t="s">
        <v>76</v>
      </c>
      <c r="BJ23" s="40" t="s">
        <v>120</v>
      </c>
    </row>
    <row r="24" spans="1:62" ht="79.5" customHeight="1">
      <c r="A24" s="31">
        <v>46</v>
      </c>
      <c r="B24" s="32"/>
      <c r="C24" s="33"/>
      <c r="D24" s="34"/>
      <c r="E24" s="33"/>
      <c r="F24" s="35" t="s">
        <v>178</v>
      </c>
      <c r="G24" s="36" t="s">
        <v>179</v>
      </c>
      <c r="H24" s="33" t="s">
        <v>114</v>
      </c>
      <c r="I24" s="35" t="s">
        <v>115</v>
      </c>
      <c r="J24" s="37" t="s">
        <v>116</v>
      </c>
      <c r="K24" s="38" t="s">
        <v>108</v>
      </c>
      <c r="L24" s="64" t="s">
        <v>180</v>
      </c>
      <c r="M24" s="34" t="s">
        <v>96</v>
      </c>
      <c r="N24" s="33"/>
      <c r="O24" s="40"/>
      <c r="P24" s="41" t="s">
        <v>181</v>
      </c>
      <c r="Q24" s="42"/>
      <c r="R24" s="33" t="s">
        <v>71</v>
      </c>
      <c r="S24" s="43">
        <v>2.35</v>
      </c>
      <c r="T24" s="33" t="s">
        <v>72</v>
      </c>
      <c r="U24" s="33" t="s">
        <v>119</v>
      </c>
      <c r="V24" s="44">
        <v>36.5</v>
      </c>
      <c r="W24" s="44">
        <v>25</v>
      </c>
      <c r="X24" s="44">
        <v>29</v>
      </c>
      <c r="Y24" s="44"/>
      <c r="Z24" s="44"/>
      <c r="AA24" s="44"/>
      <c r="AB24" s="45">
        <v>8</v>
      </c>
      <c r="AC24" s="46">
        <v>8</v>
      </c>
      <c r="AD24" s="47">
        <f t="shared" ref="AD24:AD28" si="17">IF(V24="","",V24*W24*X24/1000000/AC24)</f>
        <v>3.3078125E-3</v>
      </c>
      <c r="AE24" s="45">
        <v>63</v>
      </c>
      <c r="AF24" s="48">
        <f t="shared" ref="AF24:AF28" si="18">IF(ISERROR(AE24/AD24*AC24),"",AE24/AD24*AC24)</f>
        <v>152366.55644780351</v>
      </c>
      <c r="AG24" s="49">
        <v>2250</v>
      </c>
      <c r="AH24" s="50">
        <f t="shared" si="2"/>
        <v>1.4767020089285713E-2</v>
      </c>
      <c r="AI24" s="51" t="s">
        <v>74</v>
      </c>
      <c r="AJ24" s="52">
        <v>0.16800000000000001</v>
      </c>
      <c r="AK24" s="50">
        <f t="shared" si="3"/>
        <v>0.39480000000000004</v>
      </c>
      <c r="AL24" s="50">
        <f t="shared" si="4"/>
        <v>2.7595670200892859</v>
      </c>
      <c r="AM24" s="53">
        <v>0</v>
      </c>
      <c r="AN24" s="50">
        <f t="shared" si="5"/>
        <v>0</v>
      </c>
      <c r="AO24" s="53">
        <v>0</v>
      </c>
      <c r="AP24" s="50">
        <f t="shared" si="6"/>
        <v>0</v>
      </c>
      <c r="AQ24" s="54">
        <v>0</v>
      </c>
      <c r="AR24" s="53">
        <v>0</v>
      </c>
      <c r="AS24" s="50">
        <f t="shared" si="7"/>
        <v>0</v>
      </c>
      <c r="AT24" s="50">
        <f t="shared" si="8"/>
        <v>0</v>
      </c>
      <c r="AU24" s="50">
        <f t="shared" si="9"/>
        <v>2.7595670200892859</v>
      </c>
      <c r="AV24" s="55">
        <f t="shared" si="10"/>
        <v>0.35069011292016805</v>
      </c>
      <c r="AW24" s="56">
        <v>4.25</v>
      </c>
      <c r="AX24" s="57">
        <v>9.99</v>
      </c>
      <c r="AY24" s="55">
        <f t="shared" si="11"/>
        <v>0.57457457457457461</v>
      </c>
      <c r="AZ24" s="6"/>
      <c r="BA24" s="58">
        <v>1200</v>
      </c>
      <c r="BB24" s="50">
        <f t="shared" si="12"/>
        <v>3311.4804241071429</v>
      </c>
      <c r="BC24" s="50">
        <f t="shared" si="13"/>
        <v>5100</v>
      </c>
      <c r="BD24" s="50">
        <f t="shared" si="14"/>
        <v>11988</v>
      </c>
      <c r="BE24" s="59">
        <v>3.97</v>
      </c>
      <c r="BF24" s="33"/>
      <c r="BG24" s="33"/>
      <c r="BH24" s="40" t="s">
        <v>75</v>
      </c>
      <c r="BI24" s="40" t="s">
        <v>76</v>
      </c>
      <c r="BJ24" s="40" t="s">
        <v>120</v>
      </c>
    </row>
    <row r="25" spans="1:62" ht="79.5" customHeight="1">
      <c r="A25" s="31">
        <v>49</v>
      </c>
      <c r="B25" s="66"/>
      <c r="C25" s="33"/>
      <c r="D25" s="34"/>
      <c r="E25" s="33"/>
      <c r="F25" s="35" t="s">
        <v>78</v>
      </c>
      <c r="G25" s="36" t="s">
        <v>182</v>
      </c>
      <c r="H25" s="33" t="s">
        <v>114</v>
      </c>
      <c r="I25" s="35" t="s">
        <v>115</v>
      </c>
      <c r="J25" s="37" t="s">
        <v>116</v>
      </c>
      <c r="K25" s="38" t="s">
        <v>108</v>
      </c>
      <c r="L25" s="64" t="s">
        <v>183</v>
      </c>
      <c r="M25" s="34" t="s">
        <v>96</v>
      </c>
      <c r="N25" s="33"/>
      <c r="O25" s="40"/>
      <c r="P25" s="41" t="s">
        <v>184</v>
      </c>
      <c r="Q25" s="42"/>
      <c r="R25" s="33" t="s">
        <v>71</v>
      </c>
      <c r="S25" s="43">
        <v>2.38</v>
      </c>
      <c r="T25" s="33" t="s">
        <v>72</v>
      </c>
      <c r="U25" s="33" t="s">
        <v>119</v>
      </c>
      <c r="V25" s="44">
        <v>32.5</v>
      </c>
      <c r="W25" s="44">
        <v>20</v>
      </c>
      <c r="X25" s="44">
        <v>25.5</v>
      </c>
      <c r="Y25" s="44"/>
      <c r="Z25" s="44"/>
      <c r="AA25" s="44"/>
      <c r="AB25" s="45">
        <v>8</v>
      </c>
      <c r="AC25" s="46">
        <v>8</v>
      </c>
      <c r="AD25" s="47">
        <f t="shared" si="17"/>
        <v>2.0718749999999999E-3</v>
      </c>
      <c r="AE25" s="45">
        <v>63</v>
      </c>
      <c r="AF25" s="48">
        <f t="shared" si="18"/>
        <v>243257.91855203619</v>
      </c>
      <c r="AG25" s="49">
        <v>2250</v>
      </c>
      <c r="AH25" s="50">
        <f t="shared" si="2"/>
        <v>9.2494419642857144E-3</v>
      </c>
      <c r="AI25" s="51" t="s">
        <v>74</v>
      </c>
      <c r="AJ25" s="52">
        <v>0.16800000000000001</v>
      </c>
      <c r="AK25" s="50">
        <f t="shared" si="3"/>
        <v>0.39984000000000003</v>
      </c>
      <c r="AL25" s="50">
        <f t="shared" si="4"/>
        <v>2.7890894419642858</v>
      </c>
      <c r="AM25" s="53">
        <v>0</v>
      </c>
      <c r="AN25" s="50">
        <f t="shared" si="5"/>
        <v>0</v>
      </c>
      <c r="AO25" s="53">
        <v>0</v>
      </c>
      <c r="AP25" s="50">
        <f t="shared" si="6"/>
        <v>0</v>
      </c>
      <c r="AQ25" s="54">
        <v>0</v>
      </c>
      <c r="AR25" s="53">
        <v>0</v>
      </c>
      <c r="AS25" s="50">
        <f t="shared" si="7"/>
        <v>0</v>
      </c>
      <c r="AT25" s="50">
        <f t="shared" si="8"/>
        <v>0</v>
      </c>
      <c r="AU25" s="50">
        <f t="shared" si="9"/>
        <v>2.7890894419642858</v>
      </c>
      <c r="AV25" s="55">
        <f t="shared" si="10"/>
        <v>0.40019581893241168</v>
      </c>
      <c r="AW25" s="56">
        <v>4.6500000000000004</v>
      </c>
      <c r="AX25" s="57">
        <v>9.99</v>
      </c>
      <c r="AY25" s="55">
        <f t="shared" si="11"/>
        <v>0.53453453453453448</v>
      </c>
      <c r="AZ25" s="6"/>
      <c r="BA25" s="67">
        <v>0</v>
      </c>
      <c r="BB25" s="50">
        <f t="shared" si="12"/>
        <v>0</v>
      </c>
      <c r="BC25" s="50">
        <f t="shared" si="13"/>
        <v>0</v>
      </c>
      <c r="BD25" s="50">
        <f t="shared" si="14"/>
        <v>0</v>
      </c>
      <c r="BE25" s="59">
        <f>IF(V25="","",V25*W25*X25/1000000/AC25*BA25)</f>
        <v>0</v>
      </c>
      <c r="BF25" s="33"/>
      <c r="BG25" s="33"/>
      <c r="BH25" s="40" t="s">
        <v>75</v>
      </c>
      <c r="BI25" s="40" t="s">
        <v>76</v>
      </c>
      <c r="BJ25" s="40" t="s">
        <v>120</v>
      </c>
    </row>
    <row r="26" spans="1:62" ht="98.1" customHeight="1">
      <c r="B26" s="40"/>
      <c r="C26" s="40"/>
      <c r="D26" s="72" t="s">
        <v>186</v>
      </c>
      <c r="E26" s="34" t="s">
        <v>187</v>
      </c>
      <c r="F26" s="35" t="s">
        <v>78</v>
      </c>
      <c r="G26" s="73" t="s">
        <v>188</v>
      </c>
      <c r="H26" s="74" t="s">
        <v>189</v>
      </c>
      <c r="I26" s="74" t="s">
        <v>189</v>
      </c>
      <c r="J26" s="75" t="s">
        <v>185</v>
      </c>
      <c r="K26" s="38"/>
      <c r="L26" s="76" t="s">
        <v>190</v>
      </c>
      <c r="M26" s="97" t="s">
        <v>207</v>
      </c>
      <c r="N26" s="40"/>
      <c r="O26" s="40"/>
      <c r="P26" s="41" t="s">
        <v>191</v>
      </c>
      <c r="Q26" s="85"/>
      <c r="R26" s="33" t="s">
        <v>71</v>
      </c>
      <c r="S26" s="77">
        <v>2.4</v>
      </c>
      <c r="T26" s="33" t="s">
        <v>72</v>
      </c>
      <c r="U26" s="33" t="s">
        <v>192</v>
      </c>
      <c r="V26" s="78">
        <v>21</v>
      </c>
      <c r="W26" s="78">
        <v>20.5</v>
      </c>
      <c r="X26" s="78">
        <v>50.5</v>
      </c>
      <c r="Y26" s="79">
        <v>18.3</v>
      </c>
      <c r="Z26" s="79">
        <v>9.1</v>
      </c>
      <c r="AA26" s="79">
        <v>22.7</v>
      </c>
      <c r="AB26" s="45">
        <v>8</v>
      </c>
      <c r="AC26" s="80">
        <v>8</v>
      </c>
      <c r="AD26" s="47">
        <f t="shared" ref="AD26" si="19">IF(V26="","",V26*W26*X26/1000000/AC26)</f>
        <v>2.7175312499999999E-3</v>
      </c>
      <c r="AE26" s="45">
        <v>63</v>
      </c>
      <c r="AF26" s="48">
        <f t="shared" ref="AF26" si="20">IF(ISERROR(AE26/AD26*AC26),"",AE26/AD26*AC26)</f>
        <v>185462.44868389278</v>
      </c>
      <c r="AG26" s="49">
        <v>2250</v>
      </c>
      <c r="AH26" s="50">
        <f t="shared" ref="AH26" si="21">IF(ISERROR(AG26/AF26),"",AG26/AF26)</f>
        <v>1.21318359375E-2</v>
      </c>
      <c r="AI26" s="51" t="s">
        <v>74</v>
      </c>
      <c r="AJ26" s="52">
        <v>0.16800000000000001</v>
      </c>
      <c r="AK26" s="50">
        <f t="shared" ref="AK26" si="22">IF(ISERROR(S26*AJ26),"",S26*AJ26)</f>
        <v>0.4032</v>
      </c>
      <c r="AL26" s="50">
        <f t="shared" ref="AL26" si="23">IF(ISERROR(S26+AH26+AK26),"",S26+AH26+AK26)</f>
        <v>2.8153318359374997</v>
      </c>
      <c r="AM26" s="53">
        <v>0</v>
      </c>
      <c r="AN26" s="50">
        <f t="shared" si="5"/>
        <v>0</v>
      </c>
      <c r="AO26" s="81">
        <v>0.05</v>
      </c>
      <c r="AP26" s="50">
        <f t="shared" si="6"/>
        <v>0.22500000000000001</v>
      </c>
      <c r="AQ26" s="54">
        <v>0</v>
      </c>
      <c r="AR26" s="53">
        <v>0</v>
      </c>
      <c r="AS26" s="50">
        <f t="shared" si="7"/>
        <v>0</v>
      </c>
      <c r="AT26" s="50">
        <f t="shared" ref="AT26" si="24">IF(ISERROR(AN26+AP26+AS26),"",AN26+AP26+AS26)</f>
        <v>0.22500000000000001</v>
      </c>
      <c r="AU26" s="50">
        <f t="shared" ref="AU26" si="25">IF(ISERROR(AL26+AT26),"",AL26+AT26)</f>
        <v>3.0403318359374998</v>
      </c>
      <c r="AV26" s="55">
        <f t="shared" si="10"/>
        <v>0.32437070312500005</v>
      </c>
      <c r="AW26" s="82">
        <v>4.5</v>
      </c>
      <c r="AX26" s="40"/>
      <c r="AY26" s="40"/>
      <c r="AZ26" s="6"/>
      <c r="BA26" s="40">
        <v>1000</v>
      </c>
      <c r="BB26" s="6">
        <f t="shared" si="12"/>
        <v>3040.3318359374998</v>
      </c>
      <c r="BC26" s="6">
        <f t="shared" si="13"/>
        <v>4500</v>
      </c>
      <c r="BD26" s="6">
        <f t="shared" ref="BD26" si="26">IF(ISERROR(AX26*BA26),"",AX26*BA26)</f>
        <v>0</v>
      </c>
      <c r="BE26" s="83">
        <v>2.72</v>
      </c>
      <c r="BF26" s="40"/>
      <c r="BG26" s="40"/>
      <c r="BH26" s="40" t="s">
        <v>75</v>
      </c>
      <c r="BI26" s="40" t="s">
        <v>76</v>
      </c>
      <c r="BJ26" s="84" t="s">
        <v>193</v>
      </c>
    </row>
    <row r="27" spans="1:62" ht="98.1" customHeight="1">
      <c r="B27" s="86"/>
      <c r="C27" s="40"/>
      <c r="D27" s="34"/>
      <c r="E27" s="40"/>
      <c r="F27" s="35" t="s">
        <v>86</v>
      </c>
      <c r="G27" s="87" t="s">
        <v>195</v>
      </c>
      <c r="H27" s="88" t="s">
        <v>189</v>
      </c>
      <c r="I27" s="87" t="s">
        <v>76</v>
      </c>
      <c r="J27" s="40"/>
      <c r="K27" s="89" t="s">
        <v>196</v>
      </c>
      <c r="L27" s="87" t="s">
        <v>197</v>
      </c>
      <c r="M27" s="97" t="s">
        <v>208</v>
      </c>
      <c r="N27" s="40"/>
      <c r="O27" s="40"/>
      <c r="P27" s="41" t="s">
        <v>198</v>
      </c>
      <c r="Q27" s="90"/>
      <c r="R27" s="33" t="s">
        <v>71</v>
      </c>
      <c r="S27" s="91">
        <v>1.98</v>
      </c>
      <c r="T27" s="33" t="s">
        <v>72</v>
      </c>
      <c r="U27" s="33" t="s">
        <v>199</v>
      </c>
      <c r="V27" s="92">
        <v>35</v>
      </c>
      <c r="W27" s="92">
        <v>19.600000000000001</v>
      </c>
      <c r="X27" s="92">
        <v>24.2</v>
      </c>
      <c r="Y27" s="93">
        <v>16.5</v>
      </c>
      <c r="Z27" s="93">
        <v>8.8000000000000007</v>
      </c>
      <c r="AA27" s="93">
        <v>22.2</v>
      </c>
      <c r="AB27" s="45">
        <v>8</v>
      </c>
      <c r="AC27" s="92">
        <v>8</v>
      </c>
      <c r="AD27" s="47">
        <f t="shared" si="17"/>
        <v>2.07515E-3</v>
      </c>
      <c r="AE27" s="45">
        <v>63</v>
      </c>
      <c r="AF27" s="48">
        <f t="shared" si="18"/>
        <v>242874.00910777535</v>
      </c>
      <c r="AG27" s="49">
        <v>2250</v>
      </c>
      <c r="AH27" s="50">
        <f t="shared" si="2"/>
        <v>9.2640624999999997E-3</v>
      </c>
      <c r="AI27" s="51" t="s">
        <v>74</v>
      </c>
      <c r="AJ27" s="52">
        <v>0.16800000000000001</v>
      </c>
      <c r="AK27" s="50">
        <f t="shared" si="3"/>
        <v>0.33263999999999999</v>
      </c>
      <c r="AL27" s="50">
        <f t="shared" si="4"/>
        <v>2.3219040624999998</v>
      </c>
      <c r="AM27" s="53">
        <v>0</v>
      </c>
      <c r="AN27" s="50">
        <f t="shared" si="5"/>
        <v>0</v>
      </c>
      <c r="AO27" s="81"/>
      <c r="AP27" s="50">
        <f t="shared" si="6"/>
        <v>0</v>
      </c>
      <c r="AQ27" s="54">
        <v>0</v>
      </c>
      <c r="AR27" s="53">
        <v>0</v>
      </c>
      <c r="AS27" s="50">
        <f t="shared" si="7"/>
        <v>0</v>
      </c>
      <c r="AT27" s="50">
        <f t="shared" si="8"/>
        <v>0</v>
      </c>
      <c r="AU27" s="50">
        <f t="shared" si="9"/>
        <v>2.3219040624999998</v>
      </c>
      <c r="AV27" s="55">
        <f t="shared" si="10"/>
        <v>0.45366963235294122</v>
      </c>
      <c r="AW27" s="94">
        <v>4.25</v>
      </c>
      <c r="AX27" s="40"/>
      <c r="AY27" s="40"/>
      <c r="AZ27" s="6"/>
      <c r="BA27" s="40">
        <v>1000</v>
      </c>
      <c r="BB27" s="6">
        <f t="shared" si="12"/>
        <v>2321.9040624999998</v>
      </c>
      <c r="BC27" s="6">
        <f t="shared" si="13"/>
        <v>4250</v>
      </c>
      <c r="BD27" s="6">
        <f t="shared" si="14"/>
        <v>0</v>
      </c>
      <c r="BE27" s="83">
        <v>2.08</v>
      </c>
      <c r="BF27" s="40"/>
      <c r="BG27" s="40"/>
      <c r="BH27" s="40" t="s">
        <v>75</v>
      </c>
      <c r="BI27" s="40" t="s">
        <v>76</v>
      </c>
      <c r="BJ27" s="95" t="s">
        <v>194</v>
      </c>
    </row>
    <row r="28" spans="1:62" ht="98.1" customHeight="1">
      <c r="B28" s="40"/>
      <c r="C28" s="40"/>
      <c r="D28" s="72" t="s">
        <v>186</v>
      </c>
      <c r="E28" s="61" t="s">
        <v>200</v>
      </c>
      <c r="F28" s="35" t="s">
        <v>86</v>
      </c>
      <c r="G28" s="73" t="s">
        <v>201</v>
      </c>
      <c r="H28" s="74" t="s">
        <v>189</v>
      </c>
      <c r="I28" s="74" t="s">
        <v>189</v>
      </c>
      <c r="J28" s="75" t="s">
        <v>202</v>
      </c>
      <c r="K28" s="38"/>
      <c r="L28" s="76" t="s">
        <v>203</v>
      </c>
      <c r="M28" s="97" t="s">
        <v>209</v>
      </c>
      <c r="N28" s="40"/>
      <c r="O28" s="40"/>
      <c r="P28" s="41" t="s">
        <v>204</v>
      </c>
      <c r="Q28" s="85"/>
      <c r="R28" s="33" t="s">
        <v>71</v>
      </c>
      <c r="S28" s="77">
        <v>2.5499999999999998</v>
      </c>
      <c r="T28" s="33" t="s">
        <v>72</v>
      </c>
      <c r="U28" s="33" t="s">
        <v>205</v>
      </c>
      <c r="V28" s="78">
        <v>24</v>
      </c>
      <c r="W28" s="78">
        <v>23</v>
      </c>
      <c r="X28" s="78">
        <v>46</v>
      </c>
      <c r="Y28" s="79">
        <v>20.8</v>
      </c>
      <c r="Z28" s="79">
        <v>10.4</v>
      </c>
      <c r="AA28" s="79">
        <v>20.7</v>
      </c>
      <c r="AB28" s="45">
        <v>8</v>
      </c>
      <c r="AC28" s="80">
        <v>8</v>
      </c>
      <c r="AD28" s="47">
        <f t="shared" si="17"/>
        <v>3.1740000000000002E-3</v>
      </c>
      <c r="AE28" s="45">
        <v>63</v>
      </c>
      <c r="AF28" s="48">
        <f t="shared" si="18"/>
        <v>158790.17013232515</v>
      </c>
      <c r="AG28" s="49">
        <v>2250</v>
      </c>
      <c r="AH28" s="50">
        <f t="shared" si="2"/>
        <v>1.4169642857142856E-2</v>
      </c>
      <c r="AI28" s="51" t="s">
        <v>74</v>
      </c>
      <c r="AJ28" s="52">
        <v>0.16800000000000001</v>
      </c>
      <c r="AK28" s="50">
        <f t="shared" si="3"/>
        <v>0.4284</v>
      </c>
      <c r="AL28" s="50">
        <f t="shared" si="4"/>
        <v>2.9925696428571427</v>
      </c>
      <c r="AM28" s="53">
        <v>0</v>
      </c>
      <c r="AN28" s="50">
        <f t="shared" si="5"/>
        <v>0</v>
      </c>
      <c r="AO28" s="81">
        <v>0.05</v>
      </c>
      <c r="AP28" s="50">
        <f t="shared" si="6"/>
        <v>0.24249999999999999</v>
      </c>
      <c r="AQ28" s="54">
        <v>0</v>
      </c>
      <c r="AR28" s="53">
        <v>0</v>
      </c>
      <c r="AS28" s="50">
        <f t="shared" si="7"/>
        <v>0</v>
      </c>
      <c r="AT28" s="50">
        <f t="shared" si="8"/>
        <v>0.24249999999999999</v>
      </c>
      <c r="AU28" s="50">
        <f t="shared" si="9"/>
        <v>3.2350696428571428</v>
      </c>
      <c r="AV28" s="55">
        <f t="shared" si="10"/>
        <v>0.33297533136966123</v>
      </c>
      <c r="AW28" s="82">
        <v>4.8499999999999996</v>
      </c>
      <c r="AX28" s="40"/>
      <c r="AY28" s="40"/>
      <c r="AZ28" s="6"/>
      <c r="BA28" s="40">
        <v>1000</v>
      </c>
      <c r="BB28" s="6">
        <f t="shared" si="12"/>
        <v>3235.0696428571428</v>
      </c>
      <c r="BC28" s="6">
        <f t="shared" si="13"/>
        <v>4850</v>
      </c>
      <c r="BD28" s="6">
        <f t="shared" si="14"/>
        <v>0</v>
      </c>
      <c r="BE28" s="83">
        <v>3.17</v>
      </c>
      <c r="BF28" s="40"/>
      <c r="BG28" s="40"/>
      <c r="BH28" s="40" t="s">
        <v>75</v>
      </c>
      <c r="BI28" s="40" t="s">
        <v>76</v>
      </c>
      <c r="BJ28" s="84" t="s">
        <v>206</v>
      </c>
    </row>
  </sheetData>
  <phoneticPr fontId="2" type="noConversion"/>
  <pageMargins left="0.7" right="0.7" top="0.75" bottom="0.75" header="0.511811023622047" footer="0.511811023622047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Selected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2026-05-14T02:25:07Z</dcterms:created>
  <dcterms:modified xsi:type="dcterms:W3CDTF">2026-05-14T02:42:16Z</dcterms:modified>
</cp:coreProperties>
</file>