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5" i="1" l="1"/>
  <c r="AU5" i="1"/>
  <c r="AP5" i="1"/>
  <c r="AN5" i="1"/>
  <c r="AL5" i="1"/>
  <c r="AB5" i="1"/>
  <c r="AD5" i="1" s="1"/>
  <c r="AF5" i="1" s="1"/>
  <c r="BB4" i="1"/>
  <c r="AU4" i="1"/>
  <c r="AP4" i="1"/>
  <c r="AN4" i="1"/>
  <c r="AL4" i="1"/>
  <c r="AB4" i="1"/>
  <c r="AD4" i="1" s="1"/>
  <c r="AF4" i="1" s="1"/>
  <c r="BB3" i="1"/>
  <c r="AU3" i="1"/>
  <c r="AP3" i="1"/>
  <c r="AN3" i="1"/>
  <c r="AL3" i="1"/>
  <c r="AB3" i="1"/>
  <c r="AD3" i="1" s="1"/>
  <c r="AF3" i="1" s="1"/>
  <c r="BB2" i="1"/>
  <c r="AU2" i="1"/>
  <c r="AP2" i="1"/>
  <c r="AN2" i="1"/>
  <c r="AL2" i="1"/>
  <c r="AB2" i="1"/>
  <c r="AD2" i="1" s="1"/>
  <c r="AF2" i="1" s="1"/>
  <c r="AR2" i="1" l="1"/>
  <c r="AV2" i="1" s="1"/>
  <c r="AI2" i="1"/>
  <c r="AJ2" i="1" s="1"/>
  <c r="AW2" i="1" l="1"/>
  <c r="AX2" i="1" s="1"/>
  <c r="AR3" i="1"/>
  <c r="AV3" i="1" s="1"/>
  <c r="AI3" i="1"/>
  <c r="AJ3" i="1" s="1"/>
  <c r="AR4" i="1"/>
  <c r="AV4" i="1" s="1"/>
  <c r="AI4" i="1"/>
  <c r="AJ4" i="1" s="1"/>
  <c r="BA2" i="1" l="1"/>
  <c r="AW4" i="1"/>
  <c r="AX4" i="1" s="1"/>
  <c r="AW3" i="1"/>
  <c r="BA3" i="1" s="1"/>
  <c r="BA4" i="1"/>
  <c r="AR5" i="1"/>
  <c r="AV5" i="1" s="1"/>
  <c r="AI5" i="1"/>
  <c r="AJ5" i="1" s="1"/>
  <c r="AX3" i="1" l="1"/>
  <c r="AW5" i="1"/>
  <c r="AX5" i="1" s="1"/>
  <c r="BA5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<sst xmlns="http://schemas.openxmlformats.org/spreadsheetml/2006/main" count="106" uniqueCount="73">
  <si>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</si>
  <si>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</si>
  <si>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</si>
  <si>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</si>
  <si>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</si>
  <si>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</si>
  <si>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</si>
  <si>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</si>
  <si>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</si>
  <si>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</si>
  <si>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</si>
  <si>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</si>
  <si>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</si>
  <si>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</si>
  <si>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</si>
  <si>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</si>
  <si>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</si>
  <si>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</si>
  <si>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</si>
  <si>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</si>
  <si>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</si>
  <si>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</si>
  <si>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</si>
  <si>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</si>
  <si>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</si>
  <si>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</si>
  <si>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</si>
  <si>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</si>
  <si>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</si>
  <si>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</si>
  <si>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</si>
  <si>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</si>
  <si>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</si>
  <si>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</si>
  <si>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</si>
  <si>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</si>
  <si>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</si>
  <si>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</si>
  <si>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</si>
  <si>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</si>
  <si>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</si>
  <si>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</si>
  <si>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</si>
  <si>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</si>
  <si>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</si>
  <si>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</si>
  <si>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</si>
  <si>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</si>
  <si>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</si>
  <si>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</si>
  <si>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</si>
  <si>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</si>
  <si>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</si>
  <si>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</si>
  <si>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WILLOW &amp; SAGE</t>
  </si>
  <si>
    <t>SHEET/SHEET SET</t>
  </si>
  <si>
    <t>Set</t>
  </si>
  <si>
    <t>Normal</t>
  </si>
  <si>
    <t>Full
1 Flatsheet 81"W x 96"L
1 Fittedsheet 54"W x 75"L + 14"D
2 Pillowcase 20"W x 30"L(2)</t>
  </si>
  <si>
    <t>200TC Cotton Solid</t>
    <phoneticPr fontId="8" type="noConversion"/>
  </si>
  <si>
    <t>100% Cotton 200TC Solid Sheet Set</t>
    <phoneticPr fontId="8" type="noConversion"/>
  </si>
  <si>
    <t>200TC Cotton Solid Sheet</t>
    <phoneticPr fontId="8" type="noConversion"/>
  </si>
  <si>
    <t>100% Cotton Solid Sheet Set, 4" single needle hem, VZB packaging</t>
    <phoneticPr fontId="8" type="noConversion"/>
  </si>
  <si>
    <t>100% Cotton, Solid</t>
    <phoneticPr fontId="8" type="noConversion"/>
  </si>
  <si>
    <t>BRIGHT WHITE</t>
  </si>
  <si>
    <t>RS20-8984</t>
    <phoneticPr fontId="8" type="noConversion"/>
  </si>
  <si>
    <t>6302.31.9020</t>
  </si>
  <si>
    <t>FOUR LEAF CLOVER</t>
  </si>
  <si>
    <t>RS20-8985</t>
  </si>
  <si>
    <t>DUSTY BLUE</t>
  </si>
  <si>
    <t>RS20-8986</t>
  </si>
  <si>
    <t>GRANITE</t>
  </si>
  <si>
    <t>RS20-8987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</si>
</sst>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-409]dd/mmm/yy;@"/>
    <numFmt numFmtId="180" formatCode="0.00000"/>
    <numFmt numFmtId="181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179" fontId="1" fillId="0" borderId="2" xfId="1" applyNumberFormat="1" applyBorder="1" applyAlignment="1">
      <alignment wrapText="1"/>
    </xf>
    <xf numFmtId="0" fontId="0" fillId="5" borderId="2" xfId="0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4" applyNumberFormat="1" applyFont="1" applyFill="1" applyBorder="1" applyAlignment="1"/>
    <xf numFmtId="1" fontId="5" fillId="0" borderId="2" xfId="5" applyNumberFormat="1" applyBorder="1"/>
    <xf numFmtId="0" fontId="1" fillId="0" borderId="0" xfId="1"/>
    <xf numFmtId="0" fontId="5" fillId="5" borderId="2" xfId="3" quotePrefix="1" applyFont="1" applyFill="1" applyBorder="1" applyAlignment="1">
      <alignment horizontal="left"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6">
    <cellStyle name="Normal 2" xfId="1"/>
    <cellStyle name="Normal 2 18 2" xfId="2"/>
    <cellStyle name="Normal_2010 NY-showroom sheet set for JCP 0330" xfId="5"/>
    <cellStyle name="Percent 2" xfId="4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Sep+Oct%20100%25%20Cotton%20Sheet%20Set%2005-07-2026%20Commitment%202026%20POE%20PA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Ross T200 SS"/>
      <sheetName val="PAK 08-21-25"/>
      <sheetName val="Cost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5"/>
  <sheetViews>
    <sheetView tabSelected="1" topLeftCell="K1" zoomScaleNormal="100" workbookViewId="0">
      <selection activeCell="Q3" sqref="Q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11.710937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28.42578125" style="2" customWidth="1"/>
    <col min="14" max="14" width="28.7109375" style="2" bestFit="1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6" customWidth="1"/>
    <col min="24" max="24" width="8.7109375" style="46" customWidth="1"/>
    <col min="25" max="25" width="7.140625" style="46" customWidth="1"/>
    <col min="26" max="26" width="9" style="47" customWidth="1"/>
    <col min="27" max="27" width="6.28515625" style="48" customWidth="1"/>
    <col min="28" max="28" width="10" style="49" customWidth="1"/>
    <col min="29" max="29" width="10" style="47" customWidth="1"/>
    <col min="30" max="30" width="9.85546875" style="48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4" customFormat="1" ht="75" x14ac:dyDescent="0.25">
      <c r="A2" s="26">
        <v>4</v>
      </c>
      <c r="B2" s="27"/>
      <c r="C2" s="27"/>
      <c r="D2" s="27"/>
      <c r="E2" s="27" t="s">
        <v>54</v>
      </c>
      <c r="F2" s="27"/>
      <c r="G2" s="27" t="s">
        <v>55</v>
      </c>
      <c r="H2" s="27" t="s">
        <v>59</v>
      </c>
      <c r="I2" s="27" t="s">
        <v>60</v>
      </c>
      <c r="J2" s="27" t="s">
        <v>61</v>
      </c>
      <c r="K2" s="27" t="s">
        <v>62</v>
      </c>
      <c r="L2" s="28" t="s">
        <v>63</v>
      </c>
      <c r="M2" s="29" t="s">
        <v>58</v>
      </c>
      <c r="N2" s="27" t="s">
        <v>64</v>
      </c>
      <c r="O2" s="27"/>
      <c r="P2" s="45" t="s">
        <v>65</v>
      </c>
      <c r="Q2" s="30"/>
      <c r="R2" s="27"/>
      <c r="S2" s="27" t="s">
        <v>56</v>
      </c>
      <c r="T2" s="31"/>
      <c r="U2" s="32">
        <v>11.44</v>
      </c>
      <c r="V2" s="27" t="s">
        <v>57</v>
      </c>
      <c r="W2" s="33">
        <v>35</v>
      </c>
      <c r="X2" s="33">
        <v>27</v>
      </c>
      <c r="Y2" s="33">
        <v>25</v>
      </c>
      <c r="Z2" s="34">
        <v>7.25</v>
      </c>
      <c r="AA2" s="33">
        <v>4</v>
      </c>
      <c r="AB2" s="35">
        <f t="shared" ref="AB2:AB5" si="0">IF(W2="","",W2*X2*Y2/1000000)</f>
        <v>2.3625E-2</v>
      </c>
      <c r="AC2" s="34">
        <v>56</v>
      </c>
      <c r="AD2" s="36">
        <f t="shared" ref="AD2:AD5" si="1">IF(AA2="","",AC2/AB2*AA2)</f>
        <v>9481.4814814814818</v>
      </c>
      <c r="AE2" s="37">
        <v>3500</v>
      </c>
      <c r="AF2" s="38">
        <f t="shared" ref="AF2:AF5" si="2">IF(ISERROR(AE2/AD2),"",AE2/AD2)</f>
        <v>0.369140625</v>
      </c>
      <c r="AG2" s="27" t="s">
        <v>66</v>
      </c>
      <c r="AH2" s="39">
        <v>0.16700000000000001</v>
      </c>
      <c r="AI2" s="38">
        <f t="shared" ref="AI2:AI5" si="3">IF(ISERROR(U2*AH2),"",U2*AH2)</f>
        <v>1.91048</v>
      </c>
      <c r="AJ2" s="38">
        <f t="shared" ref="AJ2:AJ5" si="4">IF(ISERROR(U2+AF2+AI2),"",U2+AF2+AI2)</f>
        <v>13.719620624999999</v>
      </c>
      <c r="AK2" s="40">
        <v>0</v>
      </c>
      <c r="AL2" s="38">
        <f t="shared" ref="AL2:AL5" si="5">IF(ISERROR(AY2*AK2),"",AY2*AK2)</f>
        <v>0</v>
      </c>
      <c r="AM2" s="40">
        <v>0</v>
      </c>
      <c r="AN2" s="38">
        <f t="shared" ref="AN2:AN5" si="6">IF(ISERROR(AY2*AM2),"",AY2*AM2)</f>
        <v>0</v>
      </c>
      <c r="AO2" s="40">
        <v>0</v>
      </c>
      <c r="AP2" s="38">
        <f t="shared" ref="AP2:AP5" si="7">IF(ISERROR(AY2*AO2),"",AY2*AO2)</f>
        <v>0</v>
      </c>
      <c r="AQ2" s="40">
        <v>0</v>
      </c>
      <c r="AR2" s="38">
        <f t="shared" ref="AR2:AR5" si="8">IF(ISERROR(U2*AQ2),"",U2*AQ2)</f>
        <v>0</v>
      </c>
      <c r="AS2" s="41">
        <v>0</v>
      </c>
      <c r="AT2" s="40">
        <v>0</v>
      </c>
      <c r="AU2" s="38">
        <f t="shared" ref="AU2:AU5" si="9">IF(ISERROR(AY2*AT2),"",AY2*AT2)</f>
        <v>0</v>
      </c>
      <c r="AV2" s="38">
        <f t="shared" ref="AV2:AV5" si="10">IF(ISERROR(AL2+AN2+AP2+AR2+AU2),"",AL2+AN2+AP2+AR2+AU2)</f>
        <v>0</v>
      </c>
      <c r="AW2" s="38">
        <f t="shared" ref="AW2:AW5" si="11">IF(ISERROR(AJ2+AV2),"",AJ2+AV2)</f>
        <v>13.719620624999999</v>
      </c>
      <c r="AX2" s="42">
        <f t="shared" ref="AX2:AX5" si="12">IF(ISERROR((AY2-AW2)/AY2),"",(AY2-AW2)/AY2)</f>
        <v>0.14252371093750005</v>
      </c>
      <c r="AY2" s="41">
        <v>16</v>
      </c>
      <c r="AZ2" s="43"/>
      <c r="BA2" s="38">
        <f>IF(ISERROR(AW2*AZ2),"",AW2*AZ2)</f>
        <v>0</v>
      </c>
      <c r="BB2" s="38">
        <f t="shared" ref="BB2:BB5" si="13">IF(ISERROR(AY2*AZ2),"",AY2*AZ2)</f>
        <v>0</v>
      </c>
    </row>
    <row r="3" spans="1:54" s="44" customFormat="1" ht="75" x14ac:dyDescent="0.25">
      <c r="A3" s="26">
        <v>5</v>
      </c>
      <c r="B3" s="27"/>
      <c r="C3" s="27"/>
      <c r="D3" s="27"/>
      <c r="E3" s="27" t="s">
        <v>54</v>
      </c>
      <c r="F3" s="27"/>
      <c r="G3" s="27" t="s">
        <v>55</v>
      </c>
      <c r="H3" s="27" t="s">
        <v>59</v>
      </c>
      <c r="I3" s="27" t="s">
        <v>60</v>
      </c>
      <c r="J3" s="27" t="s">
        <v>61</v>
      </c>
      <c r="K3" s="27" t="s">
        <v>62</v>
      </c>
      <c r="L3" s="28" t="s">
        <v>63</v>
      </c>
      <c r="M3" s="29" t="s">
        <v>58</v>
      </c>
      <c r="N3" s="27" t="s">
        <v>67</v>
      </c>
      <c r="O3" s="27"/>
      <c r="P3" s="45" t="s">
        <v>68</v>
      </c>
      <c r="Q3" s="30"/>
      <c r="R3" s="27"/>
      <c r="S3" s="27" t="s">
        <v>56</v>
      </c>
      <c r="T3" s="31"/>
      <c r="U3" s="32">
        <v>11.44</v>
      </c>
      <c r="V3" s="27" t="s">
        <v>57</v>
      </c>
      <c r="W3" s="33">
        <v>35</v>
      </c>
      <c r="X3" s="33">
        <v>27</v>
      </c>
      <c r="Y3" s="33">
        <v>25</v>
      </c>
      <c r="Z3" s="34">
        <v>7.25</v>
      </c>
      <c r="AA3" s="33">
        <v>4</v>
      </c>
      <c r="AB3" s="35">
        <f t="shared" si="0"/>
        <v>2.3625E-2</v>
      </c>
      <c r="AC3" s="34">
        <v>56</v>
      </c>
      <c r="AD3" s="36">
        <f t="shared" si="1"/>
        <v>9481.4814814814818</v>
      </c>
      <c r="AE3" s="37">
        <v>3500</v>
      </c>
      <c r="AF3" s="38">
        <f t="shared" si="2"/>
        <v>0.369140625</v>
      </c>
      <c r="AG3" s="27" t="s">
        <v>66</v>
      </c>
      <c r="AH3" s="39">
        <v>0.16700000000000001</v>
      </c>
      <c r="AI3" s="38">
        <f t="shared" si="3"/>
        <v>1.91048</v>
      </c>
      <c r="AJ3" s="38">
        <f t="shared" si="4"/>
        <v>13.719620624999999</v>
      </c>
      <c r="AK3" s="40">
        <v>0</v>
      </c>
      <c r="AL3" s="38">
        <f t="shared" si="5"/>
        <v>0</v>
      </c>
      <c r="AM3" s="40">
        <v>0</v>
      </c>
      <c r="AN3" s="38">
        <f t="shared" si="6"/>
        <v>0</v>
      </c>
      <c r="AO3" s="40">
        <v>0</v>
      </c>
      <c r="AP3" s="38">
        <f t="shared" si="7"/>
        <v>0</v>
      </c>
      <c r="AQ3" s="40">
        <v>0</v>
      </c>
      <c r="AR3" s="38">
        <f t="shared" si="8"/>
        <v>0</v>
      </c>
      <c r="AS3" s="41">
        <v>0</v>
      </c>
      <c r="AT3" s="40">
        <v>0</v>
      </c>
      <c r="AU3" s="38">
        <f t="shared" si="9"/>
        <v>0</v>
      </c>
      <c r="AV3" s="38">
        <f t="shared" si="10"/>
        <v>0</v>
      </c>
      <c r="AW3" s="38">
        <f t="shared" si="11"/>
        <v>13.719620624999999</v>
      </c>
      <c r="AX3" s="42">
        <f t="shared" si="12"/>
        <v>0.14252371093750005</v>
      </c>
      <c r="AY3" s="41">
        <v>16</v>
      </c>
      <c r="AZ3" s="43"/>
      <c r="BA3" s="38">
        <f t="shared" ref="BA3:BA4" si="14">IF(ISERROR(AW3*AZ3),"",AW3*AZ3)</f>
        <v>0</v>
      </c>
      <c r="BB3" s="38">
        <f t="shared" si="13"/>
        <v>0</v>
      </c>
    </row>
    <row r="4" spans="1:54" s="44" customFormat="1" ht="75" x14ac:dyDescent="0.25">
      <c r="A4" s="26">
        <v>6</v>
      </c>
      <c r="B4" s="27"/>
      <c r="C4" s="27"/>
      <c r="D4" s="27"/>
      <c r="E4" s="27" t="s">
        <v>54</v>
      </c>
      <c r="F4" s="27"/>
      <c r="G4" s="27" t="s">
        <v>55</v>
      </c>
      <c r="H4" s="27" t="s">
        <v>59</v>
      </c>
      <c r="I4" s="27" t="s">
        <v>60</v>
      </c>
      <c r="J4" s="27" t="s">
        <v>61</v>
      </c>
      <c r="K4" s="27" t="s">
        <v>62</v>
      </c>
      <c r="L4" s="28" t="s">
        <v>63</v>
      </c>
      <c r="M4" s="29" t="s">
        <v>58</v>
      </c>
      <c r="N4" s="27" t="s">
        <v>69</v>
      </c>
      <c r="O4" s="27"/>
      <c r="P4" s="45" t="s">
        <v>70</v>
      </c>
      <c r="Q4" s="30"/>
      <c r="R4" s="27"/>
      <c r="S4" s="27" t="s">
        <v>56</v>
      </c>
      <c r="T4" s="31"/>
      <c r="U4" s="32">
        <v>11.44</v>
      </c>
      <c r="V4" s="27" t="s">
        <v>57</v>
      </c>
      <c r="W4" s="33">
        <v>35</v>
      </c>
      <c r="X4" s="33">
        <v>27</v>
      </c>
      <c r="Y4" s="33">
        <v>25</v>
      </c>
      <c r="Z4" s="34">
        <v>7.25</v>
      </c>
      <c r="AA4" s="33">
        <v>4</v>
      </c>
      <c r="AB4" s="35">
        <f t="shared" si="0"/>
        <v>2.3625E-2</v>
      </c>
      <c r="AC4" s="34">
        <v>56</v>
      </c>
      <c r="AD4" s="36">
        <f t="shared" si="1"/>
        <v>9481.4814814814818</v>
      </c>
      <c r="AE4" s="37">
        <v>3500</v>
      </c>
      <c r="AF4" s="38">
        <f t="shared" si="2"/>
        <v>0.369140625</v>
      </c>
      <c r="AG4" s="27" t="s">
        <v>66</v>
      </c>
      <c r="AH4" s="39">
        <v>0.16700000000000001</v>
      </c>
      <c r="AI4" s="38">
        <f t="shared" si="3"/>
        <v>1.91048</v>
      </c>
      <c r="AJ4" s="38">
        <f t="shared" si="4"/>
        <v>13.719620624999999</v>
      </c>
      <c r="AK4" s="40">
        <v>0</v>
      </c>
      <c r="AL4" s="38">
        <f t="shared" si="5"/>
        <v>0</v>
      </c>
      <c r="AM4" s="40">
        <v>0</v>
      </c>
      <c r="AN4" s="38">
        <f t="shared" si="6"/>
        <v>0</v>
      </c>
      <c r="AO4" s="40">
        <v>0</v>
      </c>
      <c r="AP4" s="38">
        <f t="shared" si="7"/>
        <v>0</v>
      </c>
      <c r="AQ4" s="40">
        <v>0</v>
      </c>
      <c r="AR4" s="38">
        <f t="shared" si="8"/>
        <v>0</v>
      </c>
      <c r="AS4" s="41">
        <v>0</v>
      </c>
      <c r="AT4" s="40">
        <v>0</v>
      </c>
      <c r="AU4" s="38">
        <f t="shared" si="9"/>
        <v>0</v>
      </c>
      <c r="AV4" s="38">
        <f t="shared" si="10"/>
        <v>0</v>
      </c>
      <c r="AW4" s="38">
        <f t="shared" si="11"/>
        <v>13.719620624999999</v>
      </c>
      <c r="AX4" s="42">
        <f t="shared" si="12"/>
        <v>0.14252371093750005</v>
      </c>
      <c r="AY4" s="41">
        <v>16</v>
      </c>
      <c r="AZ4" s="43"/>
      <c r="BA4" s="38">
        <f t="shared" si="14"/>
        <v>0</v>
      </c>
      <c r="BB4" s="38">
        <f t="shared" si="13"/>
        <v>0</v>
      </c>
    </row>
    <row r="5" spans="1:54" s="44" customFormat="1" ht="75" x14ac:dyDescent="0.25">
      <c r="A5" s="26">
        <v>7</v>
      </c>
      <c r="B5" s="27"/>
      <c r="C5" s="27"/>
      <c r="D5" s="27"/>
      <c r="E5" s="27" t="s">
        <v>54</v>
      </c>
      <c r="F5" s="27"/>
      <c r="G5" s="27" t="s">
        <v>55</v>
      </c>
      <c r="H5" s="27" t="s">
        <v>59</v>
      </c>
      <c r="I5" s="27" t="s">
        <v>60</v>
      </c>
      <c r="J5" s="27" t="s">
        <v>61</v>
      </c>
      <c r="K5" s="27" t="s">
        <v>62</v>
      </c>
      <c r="L5" s="28" t="s">
        <v>63</v>
      </c>
      <c r="M5" s="29" t="s">
        <v>58</v>
      </c>
      <c r="N5" s="27" t="s">
        <v>71</v>
      </c>
      <c r="O5" s="27"/>
      <c r="P5" s="45" t="s">
        <v>72</v>
      </c>
      <c r="Q5" s="30"/>
      <c r="R5" s="27"/>
      <c r="S5" s="27" t="s">
        <v>56</v>
      </c>
      <c r="T5" s="31"/>
      <c r="U5" s="32">
        <v>11.44</v>
      </c>
      <c r="V5" s="27" t="s">
        <v>57</v>
      </c>
      <c r="W5" s="33">
        <v>35</v>
      </c>
      <c r="X5" s="33">
        <v>27</v>
      </c>
      <c r="Y5" s="33">
        <v>25</v>
      </c>
      <c r="Z5" s="34">
        <v>7.25</v>
      </c>
      <c r="AA5" s="33">
        <v>4</v>
      </c>
      <c r="AB5" s="35">
        <f t="shared" si="0"/>
        <v>2.3625E-2</v>
      </c>
      <c r="AC5" s="34">
        <v>56</v>
      </c>
      <c r="AD5" s="36">
        <f t="shared" si="1"/>
        <v>9481.4814814814818</v>
      </c>
      <c r="AE5" s="37">
        <v>3500</v>
      </c>
      <c r="AF5" s="38">
        <f t="shared" si="2"/>
        <v>0.369140625</v>
      </c>
      <c r="AG5" s="27" t="s">
        <v>66</v>
      </c>
      <c r="AH5" s="39">
        <v>0.16700000000000001</v>
      </c>
      <c r="AI5" s="38">
        <f t="shared" si="3"/>
        <v>1.91048</v>
      </c>
      <c r="AJ5" s="38">
        <f t="shared" si="4"/>
        <v>13.719620624999999</v>
      </c>
      <c r="AK5" s="40">
        <v>0</v>
      </c>
      <c r="AL5" s="38">
        <f t="shared" si="5"/>
        <v>0</v>
      </c>
      <c r="AM5" s="40">
        <v>0</v>
      </c>
      <c r="AN5" s="38">
        <f t="shared" si="6"/>
        <v>0</v>
      </c>
      <c r="AO5" s="40">
        <v>0</v>
      </c>
      <c r="AP5" s="38">
        <f t="shared" si="7"/>
        <v>0</v>
      </c>
      <c r="AQ5" s="40">
        <v>0</v>
      </c>
      <c r="AR5" s="38">
        <f t="shared" si="8"/>
        <v>0</v>
      </c>
      <c r="AS5" s="41">
        <v>0</v>
      </c>
      <c r="AT5" s="40">
        <v>0</v>
      </c>
      <c r="AU5" s="38">
        <f t="shared" si="9"/>
        <v>0</v>
      </c>
      <c r="AV5" s="38">
        <f t="shared" si="10"/>
        <v>0</v>
      </c>
      <c r="AW5" s="38">
        <f t="shared" si="11"/>
        <v>13.719620624999999</v>
      </c>
      <c r="AX5" s="42">
        <f t="shared" si="12"/>
        <v>0.14252371093750005</v>
      </c>
      <c r="AY5" s="41">
        <v>16</v>
      </c>
      <c r="AZ5" s="43"/>
      <c r="BA5" s="38">
        <f>IF(ISERROR(AW5*AZ5),"",AW5*AZ5)</f>
        <v>0</v>
      </c>
      <c r="BB5" s="38">
        <f t="shared" si="13"/>
        <v>0</v>
      </c>
    </row>
  </sheetData>
  <sheetProtection insertRows="0" deleteRows="0" sort="0"/>
  <protectedRanges>
    <protectedRange sqref="A2:G5 I2:K5 M6:T204 M2:M5 W6:AY204 U2:V204 W3:X3 AF2:AF5 O2:O5 AB2:AD5 R2:S5 AI2:AX5 A6:K204" name="Range1"/>
    <protectedRange sqref="W4:Z5 Y2:Z3 W2:X2" name="Range1_2"/>
    <protectedRange sqref="AE2:AE5" name="Range1_3"/>
    <protectedRange sqref="L2:L240" name="Range1_1"/>
    <protectedRange sqref="H2:H5" name="Range1_5"/>
    <protectedRange sqref="Q2:Q3 Q5" name="Range1_4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[16]ValueSelect!#REF!</xm:f>
          </x14:formula1>
          <xm:sqref>G2:G5</xm:sqref>
        </x14:dataValidation>
        <x14:dataValidation type="list" allowBlank="1" showInputMessage="1" showErrorMessage="1">
          <x14:formula1>
            <xm:f>[16]ValueSelect!#REF!</xm:f>
          </x14:formula1>
          <xm:sqref>F2:F5</xm:sqref>
        </x14:dataValidation>
        <x14:dataValidation type="list" allowBlank="1" showInputMessage="1" showErrorMessage="1">
          <x14:formula1>
            <xm:f>[16]Data!#REF!</xm:f>
          </x14:formula1>
          <xm:sqref>V2:V5</xm:sqref>
        </x14:dataValidation>
        <x14:dataValidation type="list" allowBlank="1" showInputMessage="1" showErrorMessage="1">
          <x14:formula1>
            <xm:f>[16]Data!#REF!</xm:f>
          </x14:formula1>
          <xm:sqref>S2:S5</xm:sqref>
        </x14:dataValidation>
        <x14:dataValidation type="list" allowBlank="1" showInputMessage="1" showErrorMessage="1">
          <x14:formula1>
            <xm:f>[16]ValueSelect!#REF!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2026-05-09T05:18:31Z</dcterms:created>
  <dcterms:modified xsi:type="dcterms:W3CDTF">2026-05-09T05:23:55Z</dcterms:modified>
</cp:coreProperties>
</file>