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A19" i="1" l="1"/>
  <c r="BK19" i="1"/>
  <c r="BH19" i="1"/>
  <c r="BE19" i="1"/>
  <c r="BB19" i="1"/>
  <c r="AZ19" i="1"/>
  <c r="AX19" i="1"/>
  <c r="AQ19" i="1"/>
  <c r="AM19" i="1"/>
  <c r="AO19" i="1" s="1"/>
  <c r="P19" i="1"/>
  <c r="C19" i="1"/>
  <c r="CA18" i="1"/>
  <c r="BK18" i="1"/>
  <c r="BH18" i="1"/>
  <c r="BE18" i="1"/>
  <c r="BB18" i="1"/>
  <c r="AZ18" i="1"/>
  <c r="AX18" i="1"/>
  <c r="AQ18" i="1"/>
  <c r="AM18" i="1"/>
  <c r="AO18" i="1" s="1"/>
  <c r="BT18" i="1"/>
  <c r="BV18" i="1" s="1"/>
  <c r="BX18" i="1" s="1"/>
  <c r="P18" i="1"/>
  <c r="C18" i="1"/>
  <c r="CA17" i="1"/>
  <c r="BK17" i="1"/>
  <c r="BH17" i="1"/>
  <c r="BE17" i="1"/>
  <c r="BB17" i="1"/>
  <c r="AZ17" i="1"/>
  <c r="AX17" i="1"/>
  <c r="AQ17" i="1"/>
  <c r="AM17" i="1"/>
  <c r="AO17" i="1" s="1"/>
  <c r="AV17" i="1" s="1"/>
  <c r="P17" i="1"/>
  <c r="C17" i="1"/>
  <c r="CA16" i="1"/>
  <c r="BK16" i="1"/>
  <c r="BH16" i="1"/>
  <c r="BE16" i="1"/>
  <c r="BB16" i="1"/>
  <c r="AZ16" i="1"/>
  <c r="AX16" i="1"/>
  <c r="AQ16" i="1"/>
  <c r="AM16" i="1"/>
  <c r="AO16" i="1" s="1"/>
  <c r="AV16" i="1" s="1"/>
  <c r="P16" i="1"/>
  <c r="C16" i="1"/>
  <c r="CA15" i="1"/>
  <c r="BK15" i="1"/>
  <c r="BH15" i="1"/>
  <c r="BE15" i="1"/>
  <c r="BB15" i="1"/>
  <c r="AZ15" i="1"/>
  <c r="AX15" i="1"/>
  <c r="AQ15" i="1"/>
  <c r="AM15" i="1"/>
  <c r="AO15" i="1" s="1"/>
  <c r="AV15" i="1" s="1"/>
  <c r="BT15" i="1"/>
  <c r="BV15" i="1" s="1"/>
  <c r="BX15" i="1" s="1"/>
  <c r="P15" i="1"/>
  <c r="C15" i="1"/>
  <c r="CA14" i="1"/>
  <c r="BK14" i="1"/>
  <c r="BH14" i="1"/>
  <c r="BE14" i="1"/>
  <c r="BB14" i="1"/>
  <c r="AZ14" i="1"/>
  <c r="AX14" i="1"/>
  <c r="AQ14" i="1"/>
  <c r="AM14" i="1"/>
  <c r="AO14" i="1" s="1"/>
  <c r="P14" i="1"/>
  <c r="C14" i="1"/>
  <c r="CA13" i="1"/>
  <c r="BK13" i="1"/>
  <c r="BH13" i="1"/>
  <c r="BE13" i="1"/>
  <c r="BB13" i="1"/>
  <c r="AZ13" i="1"/>
  <c r="AX13" i="1"/>
  <c r="AQ13" i="1"/>
  <c r="AM13" i="1"/>
  <c r="AO13" i="1" s="1"/>
  <c r="P13" i="1"/>
  <c r="C13" i="1"/>
  <c r="CA12" i="1"/>
  <c r="BK12" i="1"/>
  <c r="BH12" i="1"/>
  <c r="BE12" i="1"/>
  <c r="BB12" i="1"/>
  <c r="AZ12" i="1"/>
  <c r="AX12" i="1"/>
  <c r="AQ12" i="1"/>
  <c r="AM12" i="1"/>
  <c r="AO12" i="1" s="1"/>
  <c r="AV12" i="1" s="1"/>
  <c r="P12" i="1"/>
  <c r="C12" i="1"/>
  <c r="CA11" i="1"/>
  <c r="BK11" i="1"/>
  <c r="BH11" i="1"/>
  <c r="BE11" i="1"/>
  <c r="BB11" i="1"/>
  <c r="AZ11" i="1"/>
  <c r="AX11" i="1"/>
  <c r="AQ11" i="1"/>
  <c r="AM11" i="1"/>
  <c r="AO11" i="1" s="1"/>
  <c r="P11" i="1"/>
  <c r="C11" i="1"/>
  <c r="CA10" i="1"/>
  <c r="BK10" i="1"/>
  <c r="BH10" i="1"/>
  <c r="BE10" i="1"/>
  <c r="BB10" i="1"/>
  <c r="AZ10" i="1"/>
  <c r="AX10" i="1"/>
  <c r="AQ10" i="1"/>
  <c r="AM10" i="1"/>
  <c r="AO10" i="1" s="1"/>
  <c r="AV10" i="1" s="1"/>
  <c r="BT10" i="1"/>
  <c r="BV10" i="1" s="1"/>
  <c r="BX10" i="1" s="1"/>
  <c r="P10" i="1"/>
  <c r="C10" i="1"/>
  <c r="CA9" i="1"/>
  <c r="BK9" i="1"/>
  <c r="BH9" i="1"/>
  <c r="BE9" i="1"/>
  <c r="BB9" i="1"/>
  <c r="AZ9" i="1"/>
  <c r="AX9" i="1"/>
  <c r="AQ9" i="1"/>
  <c r="AM9" i="1"/>
  <c r="AO9" i="1" s="1"/>
  <c r="AV9" i="1" s="1"/>
  <c r="P9" i="1"/>
  <c r="C9" i="1"/>
  <c r="CA8" i="1"/>
  <c r="BK8" i="1"/>
  <c r="BH8" i="1"/>
  <c r="BE8" i="1"/>
  <c r="BB8" i="1"/>
  <c r="AZ8" i="1"/>
  <c r="AX8" i="1"/>
  <c r="AQ8" i="1"/>
  <c r="AM8" i="1"/>
  <c r="AO8" i="1" s="1"/>
  <c r="BT8" i="1"/>
  <c r="BV8" i="1" s="1"/>
  <c r="BX8" i="1" s="1"/>
  <c r="S8" i="1"/>
  <c r="P8" i="1"/>
  <c r="C8" i="1"/>
  <c r="CA7" i="1"/>
  <c r="BK7" i="1"/>
  <c r="BH7" i="1"/>
  <c r="BE7" i="1"/>
  <c r="BB7" i="1"/>
  <c r="AZ7" i="1"/>
  <c r="AX7" i="1"/>
  <c r="AQ7" i="1"/>
  <c r="AM7" i="1"/>
  <c r="AO7" i="1" s="1"/>
  <c r="AV7" i="1" s="1"/>
  <c r="BT7" i="1"/>
  <c r="BV7" i="1" s="1"/>
  <c r="BX7" i="1" s="1"/>
  <c r="P7" i="1"/>
  <c r="C7" i="1"/>
  <c r="CA6" i="1"/>
  <c r="BK6" i="1"/>
  <c r="BH6" i="1"/>
  <c r="BE6" i="1"/>
  <c r="BB6" i="1"/>
  <c r="AZ6" i="1"/>
  <c r="AX6" i="1"/>
  <c r="AQ6" i="1"/>
  <c r="AM6" i="1"/>
  <c r="AO6" i="1" s="1"/>
  <c r="P6" i="1"/>
  <c r="C6" i="1"/>
  <c r="CA5" i="1"/>
  <c r="BK5" i="1"/>
  <c r="BH5" i="1"/>
  <c r="BE5" i="1"/>
  <c r="BB5" i="1"/>
  <c r="AZ5" i="1"/>
  <c r="AX5" i="1"/>
  <c r="AQ5" i="1"/>
  <c r="AM5" i="1"/>
  <c r="AO5" i="1" s="1"/>
  <c r="P5" i="1"/>
  <c r="C5" i="1"/>
  <c r="CA4" i="1"/>
  <c r="BK4" i="1"/>
  <c r="BH4" i="1"/>
  <c r="BE4" i="1"/>
  <c r="BB4" i="1"/>
  <c r="AZ4" i="1"/>
  <c r="AX4" i="1"/>
  <c r="AQ4" i="1"/>
  <c r="AM4" i="1"/>
  <c r="AO4" i="1" s="1"/>
  <c r="P4" i="1"/>
  <c r="C4" i="1"/>
  <c r="CA3" i="1"/>
  <c r="BK3" i="1"/>
  <c r="BH3" i="1"/>
  <c r="BE3" i="1"/>
  <c r="BB3" i="1"/>
  <c r="AZ3" i="1"/>
  <c r="AX3" i="1"/>
  <c r="AQ3" i="1"/>
  <c r="AM3" i="1"/>
  <c r="AO3" i="1" s="1"/>
  <c r="P3" i="1"/>
  <c r="C3" i="1"/>
  <c r="CA2" i="1"/>
  <c r="BK2" i="1"/>
  <c r="BH2" i="1"/>
  <c r="BE2" i="1"/>
  <c r="BB2" i="1"/>
  <c r="AZ2" i="1"/>
  <c r="AX2" i="1"/>
  <c r="AQ2" i="1"/>
  <c r="AM2" i="1"/>
  <c r="AO2" i="1" s="1"/>
  <c r="P2" i="1"/>
  <c r="C2" i="1"/>
  <c r="AV13" i="1" l="1"/>
  <c r="BP18" i="1"/>
  <c r="BR18" i="1" s="1"/>
  <c r="AV8" i="1"/>
  <c r="BP10" i="1"/>
  <c r="BR10" i="1" s="1"/>
  <c r="BP8" i="1"/>
  <c r="BR8" i="1" s="1"/>
  <c r="BP15" i="1"/>
  <c r="BR15" i="1" s="1"/>
  <c r="AV2" i="1"/>
  <c r="BP7" i="1"/>
  <c r="BR7" i="1" s="1"/>
  <c r="BL4" i="1"/>
  <c r="AV3" i="1"/>
  <c r="AV4" i="1"/>
  <c r="AV6" i="1"/>
  <c r="AV14" i="1"/>
  <c r="AV18" i="1"/>
  <c r="BT3" i="1"/>
  <c r="BV3" i="1" s="1"/>
  <c r="BX3" i="1" s="1"/>
  <c r="BP3" i="1" s="1"/>
  <c r="BR3" i="1" s="1"/>
  <c r="BT4" i="1"/>
  <c r="BV4" i="1" s="1"/>
  <c r="BX4" i="1" s="1"/>
  <c r="BP4" i="1" s="1"/>
  <c r="BR4" i="1" s="1"/>
  <c r="BL5" i="1"/>
  <c r="BT13" i="1"/>
  <c r="BV13" i="1" s="1"/>
  <c r="BX13" i="1" s="1"/>
  <c r="BP13" i="1" s="1"/>
  <c r="BR13" i="1" s="1"/>
  <c r="BT16" i="1"/>
  <c r="BV16" i="1" s="1"/>
  <c r="BX16" i="1" s="1"/>
  <c r="BP16" i="1" s="1"/>
  <c r="BR16" i="1" s="1"/>
  <c r="BL19" i="1"/>
  <c r="BL2" i="1"/>
  <c r="BL6" i="1"/>
  <c r="BT11" i="1"/>
  <c r="BV11" i="1" s="1"/>
  <c r="BX11" i="1" s="1"/>
  <c r="BP11" i="1" s="1"/>
  <c r="BR11" i="1" s="1"/>
  <c r="BT14" i="1"/>
  <c r="BV14" i="1" s="1"/>
  <c r="BX14" i="1" s="1"/>
  <c r="BP14" i="1" s="1"/>
  <c r="BR14" i="1" s="1"/>
  <c r="BT19" i="1"/>
  <c r="BV19" i="1" s="1"/>
  <c r="BX19" i="1" s="1"/>
  <c r="BP19" i="1" s="1"/>
  <c r="BR19" i="1" s="1"/>
  <c r="BT2" i="1"/>
  <c r="BV2" i="1" s="1"/>
  <c r="BX2" i="1" s="1"/>
  <c r="BP2" i="1" s="1"/>
  <c r="BR2" i="1" s="1"/>
  <c r="BL3" i="1"/>
  <c r="BT5" i="1"/>
  <c r="BV5" i="1" s="1"/>
  <c r="BX5" i="1" s="1"/>
  <c r="BP5" i="1" s="1"/>
  <c r="BR5" i="1" s="1"/>
  <c r="AV5" i="1"/>
  <c r="BT6" i="1"/>
  <c r="BV6" i="1" s="1"/>
  <c r="BX6" i="1" s="1"/>
  <c r="BP6" i="1" s="1"/>
  <c r="BR6" i="1" s="1"/>
  <c r="BT9" i="1"/>
  <c r="BV9" i="1" s="1"/>
  <c r="BX9" i="1" s="1"/>
  <c r="BP9" i="1" s="1"/>
  <c r="BR9" i="1" s="1"/>
  <c r="AV11" i="1"/>
  <c r="BT12" i="1"/>
  <c r="BV12" i="1" s="1"/>
  <c r="BX12" i="1" s="1"/>
  <c r="BP12" i="1" s="1"/>
  <c r="BR12" i="1" s="1"/>
  <c r="BT17" i="1"/>
  <c r="BV17" i="1" s="1"/>
  <c r="BX17" i="1" s="1"/>
  <c r="BP17" i="1" s="1"/>
  <c r="BR17" i="1" s="1"/>
  <c r="AV19" i="1"/>
  <c r="BL7" i="1"/>
  <c r="BM7" i="1" s="1"/>
  <c r="BN7" i="1" s="1"/>
  <c r="BL9" i="1"/>
  <c r="BM9" i="1" s="1"/>
  <c r="BN9" i="1" s="1"/>
  <c r="BL11" i="1"/>
  <c r="BL13" i="1"/>
  <c r="BM13" i="1" s="1"/>
  <c r="BN13" i="1" s="1"/>
  <c r="BL15" i="1"/>
  <c r="BM15" i="1" s="1"/>
  <c r="BN15" i="1" s="1"/>
  <c r="BL17" i="1"/>
  <c r="BM17" i="1" s="1"/>
  <c r="BN17" i="1" s="1"/>
  <c r="BL8" i="1"/>
  <c r="BL10" i="1"/>
  <c r="BM10" i="1" s="1"/>
  <c r="BN10" i="1" s="1"/>
  <c r="BL12" i="1"/>
  <c r="BM12" i="1" s="1"/>
  <c r="BN12" i="1" s="1"/>
  <c r="BL14" i="1"/>
  <c r="BL16" i="1"/>
  <c r="BM16" i="1" s="1"/>
  <c r="BN16" i="1" s="1"/>
  <c r="BL18" i="1"/>
  <c r="BM19" i="1" l="1"/>
  <c r="BN19" i="1" s="1"/>
  <c r="BM8" i="1"/>
  <c r="BN8" i="1" s="1"/>
  <c r="BM6" i="1"/>
  <c r="BN6" i="1" s="1"/>
  <c r="BM3" i="1"/>
  <c r="BN3" i="1" s="1"/>
  <c r="BM4" i="1"/>
  <c r="BN4" i="1" s="1"/>
  <c r="BM18" i="1"/>
  <c r="BN18" i="1" s="1"/>
  <c r="BM11" i="1"/>
  <c r="BN11" i="1" s="1"/>
  <c r="BM14" i="1"/>
  <c r="BN14" i="1" s="1"/>
  <c r="BM5" i="1"/>
  <c r="BN5" i="1" s="1"/>
  <c r="BM2" i="1"/>
  <c r="BN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AM1" authorId="0" shapeId="0">
      <text>
        <r>
          <rPr>
            <sz val="11"/>
            <rFont val="Calibri"/>
            <family val="2"/>
          </rPr>
          <t>[Print Cost]*0.4</t>
        </r>
      </text>
    </comment>
    <comment ref="AO1" authorId="0" shapeId="0">
      <text>
        <r>
          <rPr>
            <sz val="11"/>
            <rFont val="Calibri"/>
            <family val="2"/>
          </rPr>
          <t>[60% off Print Cost]*[Royalty %]</t>
        </r>
      </text>
    </comment>
    <comment ref="AQ1" authorId="0" shapeId="0">
      <text>
        <r>
          <rPr>
            <sz val="11"/>
            <rFont val="Calibri"/>
            <family val="2"/>
          </rPr>
          <t>[60% off Print Cost]*[Royalty %]</t>
        </r>
      </text>
    </comment>
    <comment ref="AV1" authorId="0" shapeId="0">
      <text>
        <r>
          <rPr>
            <sz val="11"/>
            <rFont val="Calibri"/>
            <family val="2"/>
          </rPr>
          <t>[Royalty per Piece (Publisher)]+[Royalty per Piece (AIM)]+[CVS/AWD Royalty per Piece]</t>
        </r>
      </text>
    </comment>
    <comment ref="AX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Z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Price]*[Rebate %]</t>
        </r>
      </text>
    </comment>
    <comment ref="BE1" authorId="0" shapeId="0">
      <text>
        <r>
          <rPr>
            <sz val="11"/>
            <rFont val="Calibri"/>
            <family val="2"/>
          </rPr>
          <t>[JLA Domestic Price]*[Load 1 %]</t>
        </r>
      </text>
    </comment>
    <comment ref="BH1" authorId="0" shapeId="0">
      <text>
        <r>
          <rPr>
            <sz val="11"/>
            <rFont val="Calibri"/>
            <family val="2"/>
          </rPr>
          <t>[JLA Domestic Price]*[Load 2 %]</t>
        </r>
      </text>
    </comment>
    <comment ref="BK1" authorId="0" shapeId="0">
      <text>
        <r>
          <rPr>
            <sz val="11"/>
            <rFont val="Calibri"/>
            <family val="2"/>
          </rPr>
          <t>[JLA Domestic Price]*[Load 3 %]</t>
        </r>
      </text>
    </comment>
    <comment ref="BL1" authorId="0" shapeId="0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M1" authorId="0" shapeId="0">
      <text>
        <r>
          <rPr>
            <sz val="11"/>
            <rFont val="Calibri"/>
            <family val="2"/>
          </rPr>
          <t>[FOB Cost $]+[Total Royalty]+[Total Load $]</t>
        </r>
      </text>
    </comment>
    <comment ref="BN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P1" authorId="0" shapeId="0">
      <text>
        <r>
          <rPr>
            <sz val="11"/>
            <rFont val="Calibri"/>
            <family val="2"/>
          </rPr>
          <t>[JLA DI Price]+[Ocean Freight per Item]+[Duty per Item]</t>
        </r>
      </text>
    </comment>
    <comment ref="BR1" authorId="0" shapeId="0">
      <text>
        <r>
          <rPr>
            <sz val="11"/>
            <rFont val="Calibri"/>
            <family val="2"/>
          </rPr>
          <t>([Suggested Reatil Price]-[Estimated Customer Cost])/[Suggested Reatil Price]</t>
        </r>
      </text>
    </comment>
    <comment ref="BT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BV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X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A1" authorId="0" shapeId="0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<sst xmlns="http://schemas.openxmlformats.org/spreadsheetml/2006/main" count="448" uniqueCount="244">
  <si>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</si>
  <si>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</si>
  <si>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</si>
  <si>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</si>
  <si>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</si>
  <si>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</si>
  <si>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</si>
  <si>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</si>
  <si>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</si>
  <si>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Line No.</t>
  </si>
  <si>
    <t>Photo</t>
  </si>
  <si>
    <t>Item Description</t>
  </si>
  <si>
    <t>Size/Spec.</t>
  </si>
  <si>
    <t>Customer Item#</t>
  </si>
  <si>
    <t>Additional Customer Item#</t>
  </si>
  <si>
    <t>UPC</t>
  </si>
  <si>
    <t>Unit of Measure</t>
  </si>
  <si>
    <t>Case Pack</t>
  </si>
  <si>
    <t>Cubic Meter per Carton</t>
  </si>
  <si>
    <t>Container Volume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</si>
  <si>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</si>
  <si>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</si>
  <si>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</si>
  <si>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</si>
  <si>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</si>
  <si>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</si>
  <si>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</si>
  <si>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Total Load $</t>
  </si>
  <si>
    <t>JLA LDP MU%</t>
  </si>
  <si>
    <t>Suggested Retail Price</t>
  </si>
  <si>
    <t>Retail Markup %</t>
  </si>
  <si>
    <t>Additional Customer Price</t>
  </si>
  <si>
    <t>Program Name</t>
  </si>
  <si>
    <t>Development Code</t>
  </si>
  <si>
    <t>Factory/Port</t>
  </si>
  <si>
    <t>Breakable</t>
  </si>
  <si>
    <t>Pattern/Image Title</t>
  </si>
  <si>
    <t>Design No.</t>
  </si>
  <si>
    <t>Material</t>
  </si>
  <si>
    <t>Net Weight (lb)</t>
  </si>
  <si>
    <t>OD Width (inch)</t>
  </si>
  <si>
    <t>OD Height (inch)</t>
  </si>
  <si>
    <t>OD Depth (inch)</t>
  </si>
  <si>
    <t>Glass Opening Size</t>
  </si>
  <si>
    <t>Trim/ Images per Piece per carton</t>
  </si>
  <si>
    <t>Packaging Standard</t>
  </si>
  <si>
    <t>FOB Cost $ (Value)</t>
  </si>
  <si>
    <t>UCCPM Price</t>
  </si>
  <si>
    <t>AIM or not</t>
  </si>
  <si>
    <t>Image No.</t>
  </si>
  <si>
    <t>Image Size (inch)</t>
  </si>
  <si>
    <t>Publisher Royalty per Piece</t>
  </si>
  <si>
    <t>AIM Print Cost</t>
  </si>
  <si>
    <t>AIM 60% off Print Cost</t>
  </si>
  <si>
    <t>AIM Royalty%</t>
  </si>
  <si>
    <t>AIM Royalty per Piece</t>
  </si>
  <si>
    <t>AIM CVS/AWD Royalty %</t>
  </si>
  <si>
    <t>AIM CVS/AWD Royalty per Piece</t>
  </si>
  <si>
    <t>Artist/Publisher Name</t>
  </si>
  <si>
    <t>Artist/Publisher No.</t>
  </si>
  <si>
    <t>Art Royalty Code</t>
  </si>
  <si>
    <t>Price Code</t>
  </si>
  <si>
    <t>Total Royalty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</si>
  <si>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</si>
  <si>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</si>
  <si>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</si>
  <si>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</si>
  <si>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</si>
  <si>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</si>
  <si>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</si>
  <si>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</si>
  <si>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</si>
  <si>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</si>
  <si>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</si>
  <si>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</si>
  <si>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</si>
  <si>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DI Cost w/ Load &amp; Royalty</t>
  </si>
  <si>
    <t>JLA DI Price</t>
  </si>
  <si>
    <t>Estimated Customer Cost</t>
  </si>
  <si>
    <t>Total Units per 40HQ Container</t>
    <phoneticPr fontId="9" type="noConversion"/>
  </si>
  <si>
    <t>WANGBIN/NINGBO</t>
    <phoneticPr fontId="9" type="noConversion"/>
  </si>
  <si>
    <t>Yes</t>
  </si>
  <si>
    <t>SOFT LANDSCAPE VIEW</t>
    <phoneticPr fontId="9" type="noConversion"/>
  </si>
  <si>
    <t>95C26W005</t>
  </si>
  <si>
    <t>3PC 12X36 FRAMED EMBELLISHED CANVAS SET</t>
  </si>
  <si>
    <t>CANVAS</t>
  </si>
  <si>
    <t>35% ps moulding,45% MDF,15% canvas ,5% iron hanger</t>
  </si>
  <si>
    <t>Multi</t>
  </si>
  <si>
    <t>Set</t>
  </si>
  <si>
    <t xml:space="preserve">  Solid PACK</t>
  </si>
  <si>
    <t xml:space="preserve">1.white corner+4c label+ colored bellyband 
2. safe package for shipping
</t>
  </si>
  <si>
    <t>AIM</t>
  </si>
  <si>
    <t>968RAS1008A/B/C</t>
    <phoneticPr fontId="9" type="noConversion"/>
  </si>
  <si>
    <t>3PC 11X35</t>
    <phoneticPr fontId="9" type="noConversion"/>
  </si>
  <si>
    <t>RAVEN XUE</t>
    <phoneticPr fontId="9" type="noConversion"/>
  </si>
  <si>
    <t>PC001</t>
    <phoneticPr fontId="9" type="noConversion"/>
  </si>
  <si>
    <t>4911.99.8000</t>
  </si>
  <si>
    <t>RIVERSIDE SCENERY</t>
    <phoneticPr fontId="9" type="noConversion"/>
  </si>
  <si>
    <t>95C26W006</t>
    <phoneticPr fontId="12" type="noConversion"/>
  </si>
  <si>
    <t>Piece</t>
  </si>
  <si>
    <t>961AIM1181A/B/C</t>
    <phoneticPr fontId="9" type="noConversion"/>
  </si>
  <si>
    <t>3PC 11X35</t>
    <phoneticPr fontId="9" type="noConversion"/>
  </si>
  <si>
    <t>AIM STUDIO</t>
    <phoneticPr fontId="9" type="noConversion"/>
  </si>
  <si>
    <t>PC001</t>
    <phoneticPr fontId="9" type="noConversion"/>
  </si>
  <si>
    <t>WANGBIN/NINGBO</t>
    <phoneticPr fontId="9" type="noConversion"/>
  </si>
  <si>
    <t>BLUSH FLOWER / PINK BLOOM</t>
    <phoneticPr fontId="9" type="noConversion"/>
  </si>
  <si>
    <t>95G26A006</t>
  </si>
  <si>
    <t>2PC 12X16 STRAIGHT FIT FOILED FRAMED GRAPHIC SET</t>
  </si>
  <si>
    <t>FRAMED GRAPHICS</t>
  </si>
  <si>
    <t>40%Glass, 25% PS Moulding, 23% MDF, 5% Paper print,5% kraft paper,2% Iron hanger</t>
  </si>
  <si>
    <t>961AIM1179/80</t>
    <phoneticPr fontId="9" type="noConversion"/>
  </si>
  <si>
    <t>2PC 11X15</t>
    <phoneticPr fontId="9" type="noConversion"/>
  </si>
  <si>
    <t>AIM STUDIO</t>
    <phoneticPr fontId="9" type="noConversion"/>
  </si>
  <si>
    <t>PC001</t>
    <phoneticPr fontId="9" type="noConversion"/>
  </si>
  <si>
    <t>PR54</t>
    <phoneticPr fontId="9" type="noConversion"/>
  </si>
  <si>
    <t>4911.91.2020</t>
  </si>
  <si>
    <t>WANGBIN/NINGBO</t>
    <phoneticPr fontId="9" type="noConversion"/>
  </si>
  <si>
    <t>BLUSH HYACINTH BLOOM</t>
  </si>
  <si>
    <t>95G26A008R</t>
    <phoneticPr fontId="9" type="noConversion"/>
  </si>
  <si>
    <t>2PC 12X16 SINGLE MAT UV PRINT FRAMED GRAPHIC SET</t>
  </si>
  <si>
    <t>25% PS Moulding, 30% Glass, 25% MDF Board,8% Mat, 5% paper print, 5% kraft paper,2% Iron hanger</t>
  </si>
  <si>
    <t>965STM1027</t>
    <phoneticPr fontId="9" type="noConversion"/>
  </si>
  <si>
    <t>2PC 11X15</t>
    <phoneticPr fontId="9" type="noConversion"/>
  </si>
  <si>
    <t xml:space="preserve">	Stephanie 	Madden</t>
    <phoneticPr fontId="9" type="noConversion"/>
  </si>
  <si>
    <t>PC001</t>
    <phoneticPr fontId="9" type="noConversion"/>
  </si>
  <si>
    <t>PR54</t>
    <phoneticPr fontId="9" type="noConversion"/>
  </si>
  <si>
    <t>WANGBIN/NINGBO</t>
    <phoneticPr fontId="9" type="noConversion"/>
  </si>
  <si>
    <t>COASTAL SANDPIPERS ON A CALM MORNING</t>
  </si>
  <si>
    <t>95G25A014</t>
  </si>
  <si>
    <t>24X18 SINGLE MAT FLOAT FRAMED GRAPHIC</t>
  </si>
  <si>
    <t xml:space="preserve">1. colored corner+bio
2. safe package for shipping
</t>
  </si>
  <si>
    <t>920KLE1345</t>
    <phoneticPr fontId="9" type="noConversion"/>
  </si>
  <si>
    <t>21X15</t>
    <phoneticPr fontId="9" type="noConversion"/>
  </si>
  <si>
    <t>ZOE KLEIN</t>
    <phoneticPr fontId="9" type="noConversion"/>
  </si>
  <si>
    <t>PC001</t>
    <phoneticPr fontId="9" type="noConversion"/>
  </si>
  <si>
    <t>PR36</t>
    <phoneticPr fontId="9" type="noConversion"/>
  </si>
  <si>
    <t>WANGBIN/NINGBO</t>
    <phoneticPr fontId="9" type="noConversion"/>
  </si>
  <si>
    <t>COASTAL GATHERING</t>
  </si>
  <si>
    <t>95G25A010</t>
  </si>
  <si>
    <t>943YUU1602</t>
    <phoneticPr fontId="9" type="noConversion"/>
  </si>
  <si>
    <t>DAKOTA LONDON</t>
    <phoneticPr fontId="9" type="noConversion"/>
  </si>
  <si>
    <t>THE ELEGANT HERON</t>
    <phoneticPr fontId="9" type="noConversion"/>
  </si>
  <si>
    <t>95A25L154R</t>
    <phoneticPr fontId="9" type="noConversion"/>
  </si>
  <si>
    <t>20X24 LINEN LINER FRAMED EMBELLISHED CANVAS</t>
  </si>
  <si>
    <t>ALT. GRAPHICS</t>
  </si>
  <si>
    <t xml:space="preserve">60% PS ,25% MDF ,10% canvas 5% paper </t>
  </si>
  <si>
    <t>920KLE1387</t>
    <phoneticPr fontId="9" type="noConversion"/>
  </si>
  <si>
    <t>17.48x21.48</t>
    <phoneticPr fontId="9" type="noConversion"/>
  </si>
  <si>
    <t>ZOE KLEIN</t>
    <phoneticPr fontId="9" type="noConversion"/>
  </si>
  <si>
    <t>PORTRAIT OF AGELE BLOCH-BAUER</t>
    <phoneticPr fontId="9" type="noConversion"/>
  </si>
  <si>
    <t>95G25K072R</t>
    <phoneticPr fontId="9" type="noConversion"/>
  </si>
  <si>
    <t>20X24 EMBELLISHED CANVAS FRAMED GRAPHIC</t>
  </si>
  <si>
    <t>35% ps moulding,45% MDF,10% canvas ,8% kraftpaper, 2% iron hanger</t>
  </si>
  <si>
    <t>961AIM1105</t>
    <phoneticPr fontId="9" type="noConversion"/>
  </si>
  <si>
    <t>16X20</t>
    <phoneticPr fontId="9" type="noConversion"/>
  </si>
  <si>
    <t>AIM STUDIO</t>
    <phoneticPr fontId="9" type="noConversion"/>
  </si>
  <si>
    <t>PR36</t>
    <phoneticPr fontId="9" type="noConversion"/>
  </si>
  <si>
    <t>BLOOMING PETAL CLUSTER</t>
    <phoneticPr fontId="9" type="noConversion"/>
  </si>
  <si>
    <t>95A26A006</t>
    <phoneticPr fontId="9" type="noConversion"/>
  </si>
  <si>
    <t xml:space="preserve">28X22 LINEN LINER EMBELLISHED FRAMED GRAPHIC </t>
  </si>
  <si>
    <t xml:space="preserve">1. white corner                                 2.safe shipment            </t>
  </si>
  <si>
    <t>906KAN1930</t>
    <phoneticPr fontId="9" type="noConversion"/>
  </si>
  <si>
    <t>27X21</t>
    <phoneticPr fontId="9" type="noConversion"/>
  </si>
  <si>
    <t>VINTAGE TREE DRAWING</t>
  </si>
  <si>
    <t>95G26W004R</t>
    <phoneticPr fontId="9" type="noConversion"/>
  </si>
  <si>
    <t xml:space="preserve">28X22 SINGLE MAT FRAYED LINEN FLOAT </t>
  </si>
  <si>
    <t>906KAN2069</t>
    <phoneticPr fontId="9" type="noConversion"/>
  </si>
  <si>
    <t>24X18</t>
    <phoneticPr fontId="9" type="noConversion"/>
  </si>
  <si>
    <t>PR50</t>
    <phoneticPr fontId="9" type="noConversion"/>
  </si>
  <si>
    <t>THE SILHOUETTE OF LOVE</t>
  </si>
  <si>
    <t>95G25L115R2</t>
    <phoneticPr fontId="9" type="noConversion"/>
  </si>
  <si>
    <t>16X20 STRAIGHT FIT EMBELLISHED</t>
  </si>
  <si>
    <t>920KLE1412</t>
    <phoneticPr fontId="9" type="noConversion"/>
  </si>
  <si>
    <t>15X19</t>
    <phoneticPr fontId="9" type="noConversion"/>
  </si>
  <si>
    <t>ZOE KLEIN</t>
    <phoneticPr fontId="9" type="noConversion"/>
  </si>
  <si>
    <t>STYLIZED BLACK PORTRAIT</t>
  </si>
  <si>
    <t>95C25W011R</t>
    <phoneticPr fontId="9" type="noConversion"/>
  </si>
  <si>
    <t>16X20 FRAMED EMBELLISHED WITH FOIL CANVAS</t>
  </si>
  <si>
    <t>961AIM1115</t>
    <phoneticPr fontId="9" type="noConversion"/>
  </si>
  <si>
    <t>PINK ORCHIDS</t>
    <phoneticPr fontId="9" type="noConversion"/>
  </si>
  <si>
    <t>95G26A007R</t>
    <phoneticPr fontId="9" type="noConversion"/>
  </si>
  <si>
    <t>2PC 12X16 STRAIGHT FIT GEL COAT FRAMED GRAPHIC</t>
  </si>
  <si>
    <t>965STM1027/8</t>
    <phoneticPr fontId="9" type="noConversion"/>
  </si>
  <si>
    <t>12X16(X2)</t>
    <phoneticPr fontId="9" type="noConversion"/>
  </si>
  <si>
    <t xml:space="preserve">	Stephanie 	Madden</t>
    <phoneticPr fontId="9" type="noConversion"/>
  </si>
  <si>
    <t>PR60</t>
    <phoneticPr fontId="9" type="noConversion"/>
  </si>
  <si>
    <t>NOIR</t>
  </si>
  <si>
    <t>95G26A005</t>
    <phoneticPr fontId="9" type="noConversion"/>
  </si>
  <si>
    <t>2PC 12X16 STRAIGHT FIT FRAMED GRAPHIC SET</t>
  </si>
  <si>
    <t>701BJE2153/4</t>
    <phoneticPr fontId="9" type="noConversion"/>
  </si>
  <si>
    <t>KATIJA BJELAJAC</t>
    <phoneticPr fontId="9" type="noConversion"/>
  </si>
  <si>
    <t>PC009</t>
    <phoneticPr fontId="9" type="noConversion"/>
  </si>
  <si>
    <t>ORCHID CLUSTER STRIPE</t>
    <phoneticPr fontId="9" type="noConversion"/>
  </si>
  <si>
    <t>95B26A009</t>
    <phoneticPr fontId="9" type="noConversion"/>
  </si>
  <si>
    <t>2PC 12X16 UV PRINT SHADOW BOX SET</t>
  </si>
  <si>
    <t>AWD</t>
  </si>
  <si>
    <t>961AIM1193</t>
    <phoneticPr fontId="9" type="noConversion"/>
  </si>
  <si>
    <t>FERN STUDY</t>
  </si>
  <si>
    <t>95C25A013</t>
    <phoneticPr fontId="9" type="noConversion"/>
  </si>
  <si>
    <t>2PC 12X16 FRAMED DOUBLE EMBELLISHED CANVAS SET</t>
  </si>
  <si>
    <t>INSPIRATIONAL &amp; WORDS I</t>
    <phoneticPr fontId="9" type="noConversion"/>
  </si>
  <si>
    <t>95G26X053</t>
    <phoneticPr fontId="9" type="noConversion"/>
  </si>
  <si>
    <t xml:space="preserve">1216 SM FLOAT FRAMED GRAPHIC </t>
  </si>
  <si>
    <t>35% ps moulding,45% MDF,10% canvas ,8% kraftpaper, 3% iron hanger</t>
  </si>
  <si>
    <t>827BOR1310</t>
    <phoneticPr fontId="9" type="noConversion"/>
  </si>
  <si>
    <t>9.56X13.56</t>
    <phoneticPr fontId="9" type="noConversion"/>
  </si>
  <si>
    <t>SKYE LONDON</t>
    <phoneticPr fontId="9" type="noConversion"/>
  </si>
  <si>
    <t>PR15</t>
    <phoneticPr fontId="9" type="noConversion"/>
  </si>
  <si>
    <t>INSPIRATIONAL &amp; WORDS II</t>
    <phoneticPr fontId="9" type="noConversion"/>
  </si>
  <si>
    <t>95G26X054</t>
    <phoneticPr fontId="9" type="noConversion"/>
  </si>
  <si>
    <t>18X24 FRAMED FOIL CANVAS</t>
  </si>
  <si>
    <t>827BOR1311</t>
    <phoneticPr fontId="9" type="noConversion"/>
  </si>
  <si>
    <t>RS95C-0537</t>
    <phoneticPr fontId="13" type="noConversion"/>
  </si>
  <si>
    <t>RS95C-0538</t>
  </si>
  <si>
    <t>RS95G-0539</t>
  </si>
  <si>
    <t>RS95G-0540</t>
  </si>
  <si>
    <t>RS95G-0541</t>
  </si>
  <si>
    <t>RS95G-0542</t>
  </si>
  <si>
    <t>RS95A-0543</t>
  </si>
  <si>
    <t>RS95G-0544</t>
  </si>
  <si>
    <t>RS95A-0545</t>
  </si>
  <si>
    <t>RS95G-0546</t>
  </si>
  <si>
    <t>RS95G-0547</t>
  </si>
  <si>
    <t>RS95C-0548</t>
  </si>
  <si>
    <t>RS95G-0549</t>
  </si>
  <si>
    <t>RS95G-0550</t>
  </si>
  <si>
    <t>RS95B-0551</t>
  </si>
  <si>
    <t>RS95C-0552</t>
  </si>
  <si>
    <t>RS95G-0553</t>
  </si>
  <si>
    <t>RS95G-0554</t>
  </si>
  <si>
    <t>24.00x18.00x1.00"</t>
  </si>
  <si>
    <t>20.00x24.00x0.98"</t>
  </si>
  <si>
    <t>24.00x36.00x1.25"</t>
  </si>
  <si>
    <t>28.00x22.00x1.18"</t>
  </si>
  <si>
    <t>16.00x20.00x1.18"</t>
  </si>
  <si>
    <t>16.00x20.00x1.25"</t>
  </si>
  <si>
    <t>18.00x24.00x1.25"</t>
  </si>
  <si>
    <t>12.00x36.00x1.22"(3)</t>
  </si>
  <si>
    <t>12.00x16.00x0.86"(2)</t>
  </si>
  <si>
    <t>28.00x22.00x1.96"</t>
  </si>
  <si>
    <t>12.00x16.00x1.00"(2)</t>
  </si>
  <si>
    <t>12.00x16.00x0.79"(2)</t>
  </si>
  <si>
    <t>12.00x16.00x0.84"(2)</t>
  </si>
  <si>
    <t>12.00x16.00x1.22"(2)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</si>
</sst>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26" formatCode="\$#,##0.00_);[Red]\(\$#,##0.00\)"/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1" formatCode="\$#,##0.00;\-\$#,##0.00"/>
    <numFmt numFmtId="182" formatCode="_(* #,##0_);_(* \(#,##0\);_(* &quot;-&quot;??_);_(@_)"/>
    <numFmt numFmtId="184" formatCode="0.0%"/>
    <numFmt numFmtId="185" formatCode="[$$-409]#,##0.00;\-[$$-409]#,##0.00"/>
    <numFmt numFmtId="186" formatCode="[$$-481]#,##0_);[Red]\([$$-481]#,##0\)"/>
    <numFmt numFmtId="187" formatCode="0.00_);[Red]\(0.00\)"/>
    <numFmt numFmtId="188" formatCode="_(* #,##0.00_);_(* \(#,##0.00\);_(* &quot;-&quot;??_);_(@_)"/>
    <numFmt numFmtId="190" formatCode="[$￥-804]#,##0.00;[Red][$￥-804]#,##0.00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8"/>
      <name val="Calibri"/>
      <family val="2"/>
    </font>
    <font>
      <sz val="2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88" fontId="8" fillId="0" borderId="0" applyFont="0" applyFill="0" applyBorder="0" applyAlignment="0" applyProtection="0"/>
  </cellStyleXfs>
  <cellXfs count="116">
    <xf numFmtId="0" fontId="0" fillId="0" borderId="0" xfId="0" applyNumberFormat="1" applyFont="1"/>
    <xf numFmtId="0" fontId="1" fillId="0" borderId="1" xfId="0" applyNumberFormat="1" applyFont="1" applyBorder="1"/>
    <xf numFmtId="0" fontId="4" fillId="2" borderId="1" xfId="2" applyFont="1" applyFill="1" applyBorder="1" applyAlignment="1">
      <alignment horizontal="center" wrapText="1"/>
    </xf>
    <xf numFmtId="178" fontId="6" fillId="0" borderId="1" xfId="3" applyNumberFormat="1" applyFont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1" fontId="6" fillId="0" borderId="1" xfId="3" applyNumberFormat="1" applyFont="1" applyBorder="1" applyAlignment="1">
      <alignment wrapText="1"/>
    </xf>
    <xf numFmtId="176" fontId="6" fillId="0" borderId="1" xfId="3" applyNumberFormat="1" applyFont="1" applyBorder="1" applyAlignment="1">
      <alignment wrapText="1"/>
    </xf>
    <xf numFmtId="176" fontId="6" fillId="2" borderId="1" xfId="3" applyNumberFormat="1" applyFont="1" applyFill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76" fontId="6" fillId="5" borderId="1" xfId="3" applyNumberFormat="1" applyFont="1" applyFill="1" applyBorder="1" applyAlignment="1">
      <alignment wrapText="1"/>
    </xf>
    <xf numFmtId="10" fontId="6" fillId="5" borderId="1" xfId="3" applyNumberFormat="1" applyFont="1" applyFill="1" applyBorder="1" applyAlignment="1">
      <alignment wrapText="1"/>
    </xf>
    <xf numFmtId="176" fontId="7" fillId="6" borderId="1" xfId="3" applyNumberFormat="1" applyFont="1" applyFill="1" applyBorder="1" applyAlignment="1">
      <alignment wrapText="1"/>
    </xf>
    <xf numFmtId="176" fontId="7" fillId="5" borderId="2" xfId="3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177" fontId="5" fillId="3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0" fontId="4" fillId="8" borderId="1" xfId="2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6" fontId="4" fillId="4" borderId="2" xfId="0" applyNumberFormat="1" applyFont="1" applyFill="1" applyBorder="1" applyAlignment="1">
      <alignment horizontal="center" wrapText="1"/>
    </xf>
    <xf numFmtId="176" fontId="4" fillId="9" borderId="1" xfId="0" applyNumberFormat="1" applyFont="1" applyFill="1" applyBorder="1" applyAlignment="1">
      <alignment horizontal="center" wrapText="1"/>
    </xf>
    <xf numFmtId="176" fontId="4" fillId="10" borderId="1" xfId="0" applyNumberFormat="1" applyFont="1" applyFill="1" applyBorder="1" applyAlignment="1">
      <alignment wrapText="1"/>
    </xf>
    <xf numFmtId="176" fontId="4" fillId="11" borderId="1" xfId="0" applyNumberFormat="1" applyFont="1" applyFill="1" applyBorder="1" applyAlignment="1">
      <alignment wrapText="1"/>
    </xf>
    <xf numFmtId="179" fontId="4" fillId="12" borderId="1" xfId="0" applyNumberFormat="1" applyFont="1" applyFill="1" applyBorder="1" applyAlignment="1">
      <alignment horizontal="center" wrapText="1"/>
    </xf>
    <xf numFmtId="176" fontId="6" fillId="12" borderId="1" xfId="3" applyNumberFormat="1" applyFont="1" applyFill="1" applyBorder="1" applyAlignment="1">
      <alignment wrapText="1"/>
    </xf>
    <xf numFmtId="10" fontId="7" fillId="12" borderId="1" xfId="3" applyNumberFormat="1" applyFont="1" applyFill="1" applyBorder="1" applyAlignment="1">
      <alignment wrapText="1"/>
    </xf>
    <xf numFmtId="176" fontId="6" fillId="10" borderId="1" xfId="3" applyNumberFormat="1" applyFont="1" applyFill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/>
    </xf>
    <xf numFmtId="186" fontId="10" fillId="13" borderId="1" xfId="5" applyNumberFormat="1" applyFont="1" applyFill="1" applyBorder="1" applyAlignment="1">
      <alignment horizontal="left" vertical="top"/>
    </xf>
    <xf numFmtId="179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179" fontId="2" fillId="0" borderId="1" xfId="0" applyNumberFormat="1" applyFont="1" applyBorder="1" applyAlignment="1">
      <alignment vertical="top"/>
    </xf>
    <xf numFmtId="38" fontId="0" fillId="0" borderId="1" xfId="0" applyNumberFormat="1" applyBorder="1" applyAlignment="1">
      <alignment vertical="top" wrapText="1"/>
    </xf>
    <xf numFmtId="38" fontId="0" fillId="0" borderId="1" xfId="0" applyNumberFormat="1" applyBorder="1" applyAlignment="1">
      <alignment vertical="top"/>
    </xf>
    <xf numFmtId="177" fontId="2" fillId="0" borderId="1" xfId="2" applyNumberFormat="1" applyBorder="1" applyAlignment="1">
      <alignment vertical="top" wrapText="1"/>
    </xf>
    <xf numFmtId="2" fontId="0" fillId="7" borderId="1" xfId="0" applyNumberFormat="1" applyFill="1" applyBorder="1" applyAlignment="1">
      <alignment vertical="top"/>
    </xf>
    <xf numFmtId="187" fontId="2" fillId="0" borderId="1" xfId="2" applyNumberFormat="1" applyBorder="1" applyAlignment="1">
      <alignment vertical="top" wrapText="1"/>
    </xf>
    <xf numFmtId="2" fontId="2" fillId="0" borderId="1" xfId="2" applyNumberFormat="1" applyBorder="1" applyAlignment="1">
      <alignment vertical="top" wrapText="1"/>
    </xf>
    <xf numFmtId="2" fontId="0" fillId="0" borderId="1" xfId="0" applyNumberFormat="1" applyBorder="1" applyAlignment="1">
      <alignment vertical="top"/>
    </xf>
    <xf numFmtId="26" fontId="0" fillId="0" borderId="1" xfId="0" applyNumberFormat="1" applyBorder="1" applyAlignment="1">
      <alignment vertical="top" wrapText="1"/>
    </xf>
    <xf numFmtId="182" fontId="11" fillId="0" borderId="1" xfId="6" applyNumberFormat="1" applyFont="1" applyFill="1" applyBorder="1" applyAlignment="1">
      <alignment horizontal="center" vertical="top" wrapText="1"/>
    </xf>
    <xf numFmtId="181" fontId="0" fillId="9" borderId="1" xfId="0" applyNumberFormat="1" applyFill="1" applyBorder="1" applyAlignment="1">
      <alignment vertical="top"/>
    </xf>
    <xf numFmtId="176" fontId="0" fillId="0" borderId="1" xfId="0" applyNumberFormat="1" applyBorder="1" applyAlignment="1">
      <alignment vertical="top"/>
    </xf>
    <xf numFmtId="181" fontId="0" fillId="0" borderId="1" xfId="0" applyNumberFormat="1" applyBorder="1" applyAlignment="1">
      <alignment vertical="top"/>
    </xf>
    <xf numFmtId="176" fontId="0" fillId="13" borderId="1" xfId="0" applyNumberFormat="1" applyFill="1" applyBorder="1" applyAlignment="1">
      <alignment vertical="top"/>
    </xf>
    <xf numFmtId="10" fontId="0" fillId="13" borderId="1" xfId="0" applyNumberFormat="1" applyFill="1" applyBorder="1" applyAlignment="1">
      <alignment vertical="top"/>
    </xf>
    <xf numFmtId="176" fontId="0" fillId="14" borderId="1" xfId="0" applyNumberFormat="1" applyFill="1" applyBorder="1" applyAlignment="1">
      <alignment vertical="top"/>
    </xf>
    <xf numFmtId="10" fontId="0" fillId="0" borderId="1" xfId="0" applyNumberFormat="1" applyBorder="1" applyAlignment="1">
      <alignment vertical="top"/>
    </xf>
    <xf numFmtId="176" fontId="2" fillId="0" borderId="1" xfId="0" applyNumberFormat="1" applyFont="1" applyBorder="1" applyAlignment="1">
      <alignment vertical="top"/>
    </xf>
    <xf numFmtId="10" fontId="0" fillId="7" borderId="1" xfId="4" applyNumberFormat="1" applyFont="1" applyFill="1" applyBorder="1" applyAlignment="1">
      <alignment vertical="top"/>
    </xf>
    <xf numFmtId="181" fontId="0" fillId="15" borderId="1" xfId="0" applyNumberFormat="1" applyFill="1" applyBorder="1" applyAlignment="1">
      <alignment vertical="top"/>
    </xf>
    <xf numFmtId="176" fontId="0" fillId="7" borderId="1" xfId="0" applyNumberFormat="1" applyFill="1" applyBorder="1" applyAlignment="1">
      <alignment vertical="top"/>
    </xf>
    <xf numFmtId="176" fontId="0" fillId="0" borderId="1" xfId="0" applyNumberFormat="1" applyBorder="1" applyAlignment="1">
      <alignment vertical="top" wrapText="1"/>
    </xf>
    <xf numFmtId="178" fontId="0" fillId="7" borderId="1" xfId="0" applyNumberFormat="1" applyFill="1" applyBorder="1" applyAlignment="1">
      <alignment vertical="top"/>
    </xf>
    <xf numFmtId="1" fontId="0" fillId="7" borderId="1" xfId="0" applyNumberFormat="1" applyFill="1" applyBorder="1" applyAlignment="1">
      <alignment vertical="top"/>
    </xf>
    <xf numFmtId="3" fontId="0" fillId="0" borderId="1" xfId="0" applyNumberFormat="1" applyBorder="1" applyAlignment="1">
      <alignment vertical="top"/>
    </xf>
    <xf numFmtId="184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176" fontId="2" fillId="14" borderId="1" xfId="0" applyNumberFormat="1" applyFont="1" applyFill="1" applyBorder="1" applyAlignment="1">
      <alignment vertical="top"/>
    </xf>
    <xf numFmtId="10" fontId="2" fillId="7" borderId="1" xfId="4" applyNumberFormat="1" applyFont="1" applyFill="1" applyBorder="1" applyAlignment="1">
      <alignment vertical="top"/>
    </xf>
    <xf numFmtId="185" fontId="0" fillId="0" borderId="1" xfId="0" applyNumberFormat="1" applyBorder="1" applyAlignment="1">
      <alignment vertical="top"/>
    </xf>
    <xf numFmtId="185" fontId="2" fillId="0" borderId="1" xfId="0" applyNumberFormat="1" applyFont="1" applyBorder="1" applyAlignment="1">
      <alignment vertical="top" wrapText="1"/>
    </xf>
    <xf numFmtId="0" fontId="2" fillId="0" borderId="1" xfId="2" applyBorder="1" applyAlignment="1">
      <alignment vertical="top" wrapText="1"/>
    </xf>
    <xf numFmtId="176" fontId="0" fillId="15" borderId="1" xfId="0" applyNumberFormat="1" applyFill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1" fontId="0" fillId="0" borderId="1" xfId="0" applyNumberFormat="1" applyBorder="1" applyAlignment="1">
      <alignment vertical="top" wrapText="1"/>
    </xf>
    <xf numFmtId="176" fontId="2" fillId="0" borderId="1" xfId="0" applyNumberFormat="1" applyFont="1" applyBorder="1" applyAlignment="1">
      <alignment vertical="top" wrapText="1"/>
    </xf>
    <xf numFmtId="10" fontId="0" fillId="13" borderId="1" xfId="0" applyNumberFormat="1" applyFill="1" applyBorder="1" applyAlignment="1">
      <alignment vertical="top" wrapText="1"/>
    </xf>
    <xf numFmtId="176" fontId="2" fillId="0" borderId="1" xfId="0" quotePrefix="1" applyNumberFormat="1" applyFont="1" applyBorder="1" applyAlignment="1">
      <alignment vertical="top" wrapText="1"/>
    </xf>
    <xf numFmtId="176" fontId="0" fillId="15" borderId="1" xfId="0" applyNumberFormat="1" applyFill="1" applyBorder="1" applyAlignment="1">
      <alignment vertical="top" wrapText="1"/>
    </xf>
    <xf numFmtId="178" fontId="0" fillId="7" borderId="1" xfId="0" applyNumberFormat="1" applyFill="1" applyBorder="1" applyAlignment="1">
      <alignment vertical="top" wrapText="1"/>
    </xf>
    <xf numFmtId="176" fontId="0" fillId="7" borderId="1" xfId="0" applyNumberFormat="1" applyFill="1" applyBorder="1" applyAlignment="1">
      <alignment vertical="top" wrapText="1"/>
    </xf>
    <xf numFmtId="0" fontId="0" fillId="0" borderId="0" xfId="0" applyAlignment="1">
      <alignment vertical="top" wrapText="1"/>
    </xf>
    <xf numFmtId="176" fontId="2" fillId="0" borderId="0" xfId="0" applyNumberFormat="1" applyFont="1" applyAlignment="1">
      <alignment vertical="top" wrapText="1"/>
    </xf>
    <xf numFmtId="0" fontId="2" fillId="0" borderId="1" xfId="0" applyFont="1" applyBorder="1" applyAlignment="1">
      <alignment vertical="top"/>
    </xf>
    <xf numFmtId="10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 wrapText="1"/>
    </xf>
    <xf numFmtId="186" fontId="10" fillId="13" borderId="1" xfId="5" applyNumberFormat="1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wrapText="1"/>
    </xf>
    <xf numFmtId="38" fontId="0" fillId="0" borderId="1" xfId="0" applyNumberFormat="1" applyBorder="1" applyAlignment="1">
      <alignment wrapText="1"/>
    </xf>
    <xf numFmtId="2" fontId="2" fillId="0" borderId="1" xfId="2" applyNumberFormat="1" applyBorder="1" applyAlignment="1">
      <alignment wrapText="1"/>
    </xf>
    <xf numFmtId="177" fontId="2" fillId="0" borderId="1" xfId="2" applyNumberFormat="1" applyBorder="1" applyAlignment="1">
      <alignment wrapText="1"/>
    </xf>
    <xf numFmtId="2" fontId="0" fillId="7" borderId="1" xfId="0" applyNumberFormat="1" applyFill="1" applyBorder="1"/>
    <xf numFmtId="1" fontId="0" fillId="0" borderId="1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76" fontId="2" fillId="0" borderId="1" xfId="0" applyNumberFormat="1" applyFont="1" applyBorder="1" applyAlignment="1">
      <alignment wrapText="1"/>
    </xf>
    <xf numFmtId="176" fontId="0" fillId="13" borderId="1" xfId="0" applyNumberFormat="1" applyFill="1" applyBorder="1"/>
    <xf numFmtId="10" fontId="0" fillId="13" borderId="1" xfId="0" applyNumberFormat="1" applyFill="1" applyBorder="1" applyAlignment="1">
      <alignment wrapText="1"/>
    </xf>
    <xf numFmtId="176" fontId="2" fillId="0" borderId="1" xfId="0" quotePrefix="1" applyNumberFormat="1" applyFont="1" applyBorder="1" applyAlignment="1">
      <alignment wrapText="1"/>
    </xf>
    <xf numFmtId="176" fontId="0" fillId="14" borderId="1" xfId="0" applyNumberFormat="1" applyFill="1" applyBorder="1"/>
    <xf numFmtId="10" fontId="0" fillId="0" borderId="1" xfId="0" applyNumberFormat="1" applyBorder="1" applyAlignment="1">
      <alignment wrapText="1"/>
    </xf>
    <xf numFmtId="176" fontId="2" fillId="0" borderId="1" xfId="0" applyNumberFormat="1" applyFont="1" applyBorder="1"/>
    <xf numFmtId="10" fontId="0" fillId="0" borderId="1" xfId="0" applyNumberFormat="1" applyBorder="1"/>
    <xf numFmtId="176" fontId="0" fillId="7" borderId="1" xfId="0" applyNumberFormat="1" applyFill="1" applyBorder="1"/>
    <xf numFmtId="176" fontId="0" fillId="15" borderId="1" xfId="0" applyNumberFormat="1" applyFill="1" applyBorder="1" applyAlignment="1">
      <alignment wrapText="1"/>
    </xf>
    <xf numFmtId="10" fontId="0" fillId="7" borderId="1" xfId="4" applyNumberFormat="1" applyFont="1" applyFill="1" applyBorder="1" applyAlignment="1"/>
    <xf numFmtId="178" fontId="0" fillId="7" borderId="1" xfId="0" applyNumberFormat="1" applyFill="1" applyBorder="1" applyAlignment="1">
      <alignment wrapText="1"/>
    </xf>
    <xf numFmtId="2" fontId="0" fillId="0" borderId="1" xfId="0" applyNumberFormat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 applyAlignment="1">
      <alignment wrapText="1"/>
    </xf>
    <xf numFmtId="0" fontId="2" fillId="0" borderId="1" xfId="2" applyBorder="1" applyAlignment="1">
      <alignment wrapText="1"/>
    </xf>
    <xf numFmtId="190" fontId="1" fillId="0" borderId="1" xfId="0" applyNumberFormat="1" applyFont="1" applyBorder="1"/>
  </cellXfs>
  <cellStyles count="7">
    <cellStyle name="Comma 5" xfId="6"/>
    <cellStyle name="Normal 2 18 2 2" xfId="3"/>
    <cellStyle name="Normal 2 35" xfId="2"/>
    <cellStyle name="Normal 77" xfId="1"/>
    <cellStyle name="Percent 2 5" xfId="4"/>
    <cellStyle name="Style 1" xfId="5"/>
    <cellStyle name="常规" xfId="0" builtinId="0"/>
  </cellStyles>
  <dxfs count="1">
    <dxf>
      <font>
        <color rgb="FF9C0006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63" Type="http://schemas.openxmlformats.org/officeDocument/2006/relationships/image" Target="../media/image63.png"/><Relationship Id="rId68" Type="http://schemas.openxmlformats.org/officeDocument/2006/relationships/image" Target="../media/image68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125076</xdr:colOff>
      <xdr:row>1</xdr:row>
      <xdr:rowOff>105833</xdr:rowOff>
    </xdr:from>
    <xdr:to>
      <xdr:col>1</xdr:col>
      <xdr:colOff>1317420</xdr:colOff>
      <xdr:row>6</xdr:row>
      <xdr:rowOff>484064</xdr:rowOff>
    </xdr:to>
    <xdr:pic>
      <xdr:nvPicPr>
        <xdr:cNvPr id="2" name="Picture 20">
          <a:extLst>
            <a:ext uri="{FF2B5EF4-FFF2-40B4-BE49-F238E27FC236}">
              <a16:creationId xmlns="" xmlns:a16="http://schemas.microsoft.com/office/drawing/2014/main" id="{2572E88D-AD10-4FF0-8525-A618CB9F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1344083"/>
          <a:ext cx="1192344" cy="1024811"/>
        </a:xfrm>
        <a:prstGeom prst="rect">
          <a:avLst/>
        </a:prstGeom>
      </xdr:spPr>
    </xdr:pic>
    <xdr:clientData/>
  </xdr:twoCellAnchor>
  <xdr:twoCellAnchor editAs="oneCell">
    <xdr:from>
      <xdr:col>1</xdr:col>
      <xdr:colOff>299794</xdr:colOff>
      <xdr:row>2</xdr:row>
      <xdr:rowOff>104655</xdr:rowOff>
    </xdr:from>
    <xdr:to>
      <xdr:col>1</xdr:col>
      <xdr:colOff>1147418</xdr:colOff>
      <xdr:row>8</xdr:row>
      <xdr:rowOff>133129</xdr:rowOff>
    </xdr:to>
    <xdr:pic>
      <xdr:nvPicPr>
        <xdr:cNvPr id="3" name="Picture 21">
          <a:extLst>
            <a:ext uri="{FF2B5EF4-FFF2-40B4-BE49-F238E27FC236}">
              <a16:creationId xmlns="" xmlns:a16="http://schemas.microsoft.com/office/drawing/2014/main" id="{B9DC6E34-0D9A-4017-945D-89766FF09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069" y="2543055"/>
          <a:ext cx="847624" cy="104989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125076</xdr:colOff>
      <xdr:row>4</xdr:row>
      <xdr:rowOff>76971</xdr:rowOff>
    </xdr:from>
    <xdr:to>
      <xdr:col>1</xdr:col>
      <xdr:colOff>1270000</xdr:colOff>
      <xdr:row>10</xdr:row>
      <xdr:rowOff>107908</xdr:rowOff>
    </xdr:to>
    <xdr:pic>
      <xdr:nvPicPr>
        <xdr:cNvPr id="4" name="Picture 24">
          <a:extLst>
            <a:ext uri="{FF2B5EF4-FFF2-40B4-BE49-F238E27FC236}">
              <a16:creationId xmlns="" xmlns:a16="http://schemas.microsoft.com/office/drawing/2014/main" id="{F490D54E-CDFE-4F42-BB2E-99AC2B30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1" y="4972821"/>
          <a:ext cx="1144924" cy="1119588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5</xdr:row>
      <xdr:rowOff>28864</xdr:rowOff>
    </xdr:from>
    <xdr:to>
      <xdr:col>1</xdr:col>
      <xdr:colOff>1327728</xdr:colOff>
      <xdr:row>11</xdr:row>
      <xdr:rowOff>50445</xdr:rowOff>
    </xdr:to>
    <xdr:pic>
      <xdr:nvPicPr>
        <xdr:cNvPr id="5" name="Picture 25">
          <a:extLst>
            <a:ext uri="{FF2B5EF4-FFF2-40B4-BE49-F238E27FC236}">
              <a16:creationId xmlns="" xmlns:a16="http://schemas.microsoft.com/office/drawing/2014/main" id="{1142F7D4-7E5E-4089-9B49-7E30CE95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6162964"/>
          <a:ext cx="1144924" cy="1155056"/>
        </a:xfrm>
        <a:prstGeom prst="rect">
          <a:avLst/>
        </a:prstGeom>
      </xdr:spPr>
    </xdr:pic>
    <xdr:clientData/>
  </xdr:twoCellAnchor>
  <xdr:twoCellAnchor editAs="oneCell">
    <xdr:from>
      <xdr:col>1</xdr:col>
      <xdr:colOff>67348</xdr:colOff>
      <xdr:row>7</xdr:row>
      <xdr:rowOff>134697</xdr:rowOff>
    </xdr:from>
    <xdr:to>
      <xdr:col>2</xdr:col>
      <xdr:colOff>27025</xdr:colOff>
      <xdr:row>12</xdr:row>
      <xdr:rowOff>250118</xdr:rowOff>
    </xdr:to>
    <xdr:pic>
      <xdr:nvPicPr>
        <xdr:cNvPr id="6" name="Picture 28">
          <a:extLst>
            <a:ext uri="{FF2B5EF4-FFF2-40B4-BE49-F238E27FC236}">
              <a16:creationId xmlns="" xmlns:a16="http://schemas.microsoft.com/office/drawing/2014/main" id="{1698CBDD-7D8F-410D-8EA2-3470342E9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3623" y="8735772"/>
          <a:ext cx="1293177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8</xdr:row>
      <xdr:rowOff>67348</xdr:rowOff>
    </xdr:from>
    <xdr:to>
      <xdr:col>1</xdr:col>
      <xdr:colOff>1270000</xdr:colOff>
      <xdr:row>13</xdr:row>
      <xdr:rowOff>1339698</xdr:rowOff>
    </xdr:to>
    <xdr:pic>
      <xdr:nvPicPr>
        <xdr:cNvPr id="7" name="Picture 29">
          <a:extLst>
            <a:ext uri="{FF2B5EF4-FFF2-40B4-BE49-F238E27FC236}">
              <a16:creationId xmlns="" xmlns:a16="http://schemas.microsoft.com/office/drawing/2014/main" id="{44C64222-503A-4656-9038-196B5CA3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9868573"/>
          <a:ext cx="1096818" cy="1072325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9</xdr:row>
      <xdr:rowOff>38485</xdr:rowOff>
    </xdr:from>
    <xdr:to>
      <xdr:col>1</xdr:col>
      <xdr:colOff>1212273</xdr:colOff>
      <xdr:row>14</xdr:row>
      <xdr:rowOff>1364673</xdr:rowOff>
    </xdr:to>
    <xdr:pic>
      <xdr:nvPicPr>
        <xdr:cNvPr id="8" name="Picture 30">
          <a:extLst>
            <a:ext uri="{FF2B5EF4-FFF2-40B4-BE49-F238E27FC236}">
              <a16:creationId xmlns="" xmlns:a16="http://schemas.microsoft.com/office/drawing/2014/main" id="{B8E8994B-503D-4AE4-A9CC-5BB44E22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11039860"/>
          <a:ext cx="1058333" cy="1126163"/>
        </a:xfrm>
        <a:prstGeom prst="rect">
          <a:avLst/>
        </a:prstGeom>
      </xdr:spPr>
    </xdr:pic>
    <xdr:clientData/>
  </xdr:twoCellAnchor>
  <xdr:twoCellAnchor editAs="oneCell">
    <xdr:from>
      <xdr:col>1</xdr:col>
      <xdr:colOff>288635</xdr:colOff>
      <xdr:row>10</xdr:row>
      <xdr:rowOff>28081</xdr:rowOff>
    </xdr:from>
    <xdr:to>
      <xdr:col>1</xdr:col>
      <xdr:colOff>1221892</xdr:colOff>
      <xdr:row>15</xdr:row>
      <xdr:rowOff>1375661</xdr:rowOff>
    </xdr:to>
    <xdr:pic>
      <xdr:nvPicPr>
        <xdr:cNvPr id="9" name="Picture 32">
          <a:extLst>
            <a:ext uri="{FF2B5EF4-FFF2-40B4-BE49-F238E27FC236}">
              <a16:creationId xmlns="" xmlns:a16="http://schemas.microsoft.com/office/drawing/2014/main" id="{D801478E-10C0-4ABE-BDFB-35F30978F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4910" y="12229606"/>
          <a:ext cx="933257" cy="1147555"/>
        </a:xfrm>
        <a:prstGeom prst="rect">
          <a:avLst/>
        </a:prstGeom>
      </xdr:spPr>
    </xdr:pic>
    <xdr:clientData/>
  </xdr:twoCellAnchor>
  <xdr:twoCellAnchor editAs="oneCell">
    <xdr:from>
      <xdr:col>1</xdr:col>
      <xdr:colOff>259771</xdr:colOff>
      <xdr:row>11</xdr:row>
      <xdr:rowOff>41166</xdr:rowOff>
    </xdr:from>
    <xdr:to>
      <xdr:col>1</xdr:col>
      <xdr:colOff>1193030</xdr:colOff>
      <xdr:row>16</xdr:row>
      <xdr:rowOff>1373816</xdr:rowOff>
    </xdr:to>
    <xdr:pic>
      <xdr:nvPicPr>
        <xdr:cNvPr id="10" name="Picture 34">
          <a:extLst>
            <a:ext uri="{FF2B5EF4-FFF2-40B4-BE49-F238E27FC236}">
              <a16:creationId xmlns="" xmlns:a16="http://schemas.microsoft.com/office/drawing/2014/main" id="{FB75520D-0322-497E-A56D-485504F5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046" y="13442841"/>
          <a:ext cx="933259" cy="1132624"/>
        </a:xfrm>
        <a:prstGeom prst="rect">
          <a:avLst/>
        </a:prstGeom>
      </xdr:spPr>
    </xdr:pic>
    <xdr:clientData/>
  </xdr:twoCellAnchor>
  <xdr:twoCellAnchor editAs="oneCell">
    <xdr:from>
      <xdr:col>1</xdr:col>
      <xdr:colOff>230909</xdr:colOff>
      <xdr:row>12</xdr:row>
      <xdr:rowOff>86592</xdr:rowOff>
    </xdr:from>
    <xdr:to>
      <xdr:col>1</xdr:col>
      <xdr:colOff>1298863</xdr:colOff>
      <xdr:row>17</xdr:row>
      <xdr:rowOff>1369327</xdr:rowOff>
    </xdr:to>
    <xdr:pic>
      <xdr:nvPicPr>
        <xdr:cNvPr id="11" name="Picture 35">
          <a:extLst>
            <a:ext uri="{FF2B5EF4-FFF2-40B4-BE49-F238E27FC236}">
              <a16:creationId xmlns="" xmlns:a16="http://schemas.microsoft.com/office/drawing/2014/main" id="{FDB988FC-BEF2-49E8-9B92-83D1A96D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84" y="14688417"/>
          <a:ext cx="1067954" cy="1082710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13</xdr:row>
      <xdr:rowOff>38485</xdr:rowOff>
    </xdr:from>
    <xdr:to>
      <xdr:col>1</xdr:col>
      <xdr:colOff>1250759</xdr:colOff>
      <xdr:row>18</xdr:row>
      <xdr:rowOff>1397789</xdr:rowOff>
    </xdr:to>
    <xdr:pic>
      <xdr:nvPicPr>
        <xdr:cNvPr id="12" name="Picture 36">
          <a:extLst>
            <a:ext uri="{FF2B5EF4-FFF2-40B4-BE49-F238E27FC236}">
              <a16:creationId xmlns="" xmlns:a16="http://schemas.microsoft.com/office/drawing/2014/main" id="{A47157E5-3D2D-4C2C-8399-9760EFC16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5840460"/>
          <a:ext cx="1125682" cy="115927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14</xdr:row>
      <xdr:rowOff>115454</xdr:rowOff>
    </xdr:from>
    <xdr:to>
      <xdr:col>1</xdr:col>
      <xdr:colOff>1289243</xdr:colOff>
      <xdr:row>27</xdr:row>
      <xdr:rowOff>108625</xdr:rowOff>
    </xdr:to>
    <xdr:pic>
      <xdr:nvPicPr>
        <xdr:cNvPr id="13" name="Picture 37">
          <a:extLst>
            <a:ext uri="{FF2B5EF4-FFF2-40B4-BE49-F238E27FC236}">
              <a16:creationId xmlns="" xmlns:a16="http://schemas.microsoft.com/office/drawing/2014/main" id="{E65276B5-323A-4E41-BD59-483303195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17117579"/>
          <a:ext cx="1106439" cy="1048205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15</xdr:row>
      <xdr:rowOff>19243</xdr:rowOff>
    </xdr:from>
    <xdr:to>
      <xdr:col>1</xdr:col>
      <xdr:colOff>1270001</xdr:colOff>
      <xdr:row>36</xdr:row>
      <xdr:rowOff>110357</xdr:rowOff>
    </xdr:to>
    <xdr:pic>
      <xdr:nvPicPr>
        <xdr:cNvPr id="14" name="Picture 39">
          <a:extLst>
            <a:ext uri="{FF2B5EF4-FFF2-40B4-BE49-F238E27FC236}">
              <a16:creationId xmlns="" xmlns:a16="http://schemas.microsoft.com/office/drawing/2014/main" id="{EE5BED3E-2604-4D88-9EFB-6D17275D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18221518"/>
          <a:ext cx="1144924" cy="1146148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16</xdr:row>
      <xdr:rowOff>76970</xdr:rowOff>
    </xdr:from>
    <xdr:to>
      <xdr:col>1</xdr:col>
      <xdr:colOff>1250757</xdr:colOff>
      <xdr:row>46</xdr:row>
      <xdr:rowOff>978</xdr:rowOff>
    </xdr:to>
    <xdr:pic>
      <xdr:nvPicPr>
        <xdr:cNvPr id="15" name="Picture 41">
          <a:extLst>
            <a:ext uri="{FF2B5EF4-FFF2-40B4-BE49-F238E27FC236}">
              <a16:creationId xmlns="" xmlns:a16="http://schemas.microsoft.com/office/drawing/2014/main" id="{5BBED3C3-906B-43D7-ADD2-524BE949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19479395"/>
          <a:ext cx="1116060" cy="1091101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134697</xdr:colOff>
      <xdr:row>17</xdr:row>
      <xdr:rowOff>57728</xdr:rowOff>
    </xdr:from>
    <xdr:to>
      <xdr:col>2</xdr:col>
      <xdr:colOff>19150</xdr:colOff>
      <xdr:row>55</xdr:row>
      <xdr:rowOff>41898</xdr:rowOff>
    </xdr:to>
    <xdr:pic>
      <xdr:nvPicPr>
        <xdr:cNvPr id="16" name="Picture 43">
          <a:extLst>
            <a:ext uri="{FF2B5EF4-FFF2-40B4-BE49-F238E27FC236}">
              <a16:creationId xmlns="" xmlns:a16="http://schemas.microsoft.com/office/drawing/2014/main" id="{0233BA87-61B2-49CD-A3A4-C734528F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972" y="20660303"/>
          <a:ext cx="1217953" cy="1106440"/>
        </a:xfrm>
        <a:prstGeom prst="rect">
          <a:avLst/>
        </a:prstGeom>
      </xdr:spPr>
    </xdr:pic>
    <xdr:clientData/>
  </xdr:twoCellAnchor>
  <xdr:twoCellAnchor editAs="oneCell">
    <xdr:from>
      <xdr:col>1</xdr:col>
      <xdr:colOff>153940</xdr:colOff>
      <xdr:row>18</xdr:row>
      <xdr:rowOff>48106</xdr:rowOff>
    </xdr:from>
    <xdr:to>
      <xdr:col>1</xdr:col>
      <xdr:colOff>1308485</xdr:colOff>
      <xdr:row>64</xdr:row>
      <xdr:rowOff>11995</xdr:rowOff>
    </xdr:to>
    <xdr:pic>
      <xdr:nvPicPr>
        <xdr:cNvPr id="17" name="Picture 44">
          <a:extLst>
            <a:ext uri="{FF2B5EF4-FFF2-40B4-BE49-F238E27FC236}">
              <a16:creationId xmlns="" xmlns:a16="http://schemas.microsoft.com/office/drawing/2014/main" id="{F49D3119-F533-41B0-A5B6-A0D57252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0215" y="21850831"/>
          <a:ext cx="1154545" cy="1097364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19</xdr:row>
      <xdr:rowOff>0</xdr:rowOff>
    </xdr:from>
    <xdr:to>
      <xdr:col>1</xdr:col>
      <xdr:colOff>1279621</xdr:colOff>
      <xdr:row>72</xdr:row>
      <xdr:rowOff>86025</xdr:rowOff>
    </xdr:to>
    <xdr:pic>
      <xdr:nvPicPr>
        <xdr:cNvPr id="18" name="Picture 46">
          <a:extLst>
            <a:ext uri="{FF2B5EF4-FFF2-40B4-BE49-F238E27FC236}">
              <a16:creationId xmlns="" xmlns:a16="http://schemas.microsoft.com/office/drawing/2014/main" id="{8AEEF8F2-C2C9-4FEF-8A8F-5386D44B2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23079845"/>
          <a:ext cx="1106439" cy="1073823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144318</xdr:colOff>
      <xdr:row>19</xdr:row>
      <xdr:rowOff>0</xdr:rowOff>
    </xdr:from>
    <xdr:to>
      <xdr:col>1</xdr:col>
      <xdr:colOff>1260378</xdr:colOff>
      <xdr:row>72</xdr:row>
      <xdr:rowOff>113204</xdr:rowOff>
    </xdr:to>
    <xdr:pic>
      <xdr:nvPicPr>
        <xdr:cNvPr id="19" name="Picture 47">
          <a:extLst>
            <a:ext uri="{FF2B5EF4-FFF2-40B4-BE49-F238E27FC236}">
              <a16:creationId xmlns="" xmlns:a16="http://schemas.microsoft.com/office/drawing/2014/main" id="{8290A5EA-3F64-4463-A220-35B7CA02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3" y="24270373"/>
          <a:ext cx="1116060" cy="1101003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250153</xdr:colOff>
      <xdr:row>19</xdr:row>
      <xdr:rowOff>0</xdr:rowOff>
    </xdr:from>
    <xdr:to>
      <xdr:col>1</xdr:col>
      <xdr:colOff>1125683</xdr:colOff>
      <xdr:row>65</xdr:row>
      <xdr:rowOff>126646</xdr:rowOff>
    </xdr:to>
    <xdr:pic>
      <xdr:nvPicPr>
        <xdr:cNvPr id="20" name="Picture 48">
          <a:extLst>
            <a:ext uri="{FF2B5EF4-FFF2-40B4-BE49-F238E27FC236}">
              <a16:creationId xmlns="" xmlns:a16="http://schemas.microsoft.com/office/drawing/2014/main" id="{F33BA96B-3E47-4EFF-8E8C-BD4C56FD3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8" y="25480146"/>
          <a:ext cx="875530" cy="1053372"/>
        </a:xfrm>
        <a:prstGeom prst="rect">
          <a:avLst/>
        </a:prstGeom>
      </xdr:spPr>
    </xdr:pic>
    <xdr:clientData/>
  </xdr:twoCellAnchor>
  <xdr:twoCellAnchor editAs="oneCell">
    <xdr:from>
      <xdr:col>1</xdr:col>
      <xdr:colOff>125077</xdr:colOff>
      <xdr:row>19</xdr:row>
      <xdr:rowOff>0</xdr:rowOff>
    </xdr:from>
    <xdr:to>
      <xdr:col>1</xdr:col>
      <xdr:colOff>1250759</xdr:colOff>
      <xdr:row>65</xdr:row>
      <xdr:rowOff>137189</xdr:rowOff>
    </xdr:to>
    <xdr:pic>
      <xdr:nvPicPr>
        <xdr:cNvPr id="21" name="Picture 51">
          <a:extLst>
            <a:ext uri="{FF2B5EF4-FFF2-40B4-BE49-F238E27FC236}">
              <a16:creationId xmlns="" xmlns:a16="http://schemas.microsoft.com/office/drawing/2014/main" id="{39D96A80-B88B-4D58-B385-1B9739C1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52" y="26680295"/>
          <a:ext cx="1125682" cy="1068958"/>
        </a:xfrm>
        <a:prstGeom prst="rect">
          <a:avLst/>
        </a:prstGeom>
      </xdr:spPr>
    </xdr:pic>
    <xdr:clientData/>
  </xdr:twoCellAnchor>
  <xdr:twoCellAnchor editAs="oneCell">
    <xdr:from>
      <xdr:col>1</xdr:col>
      <xdr:colOff>105354</xdr:colOff>
      <xdr:row>19</xdr:row>
      <xdr:rowOff>0</xdr:rowOff>
    </xdr:from>
    <xdr:to>
      <xdr:col>1</xdr:col>
      <xdr:colOff>1248322</xdr:colOff>
      <xdr:row>59</xdr:row>
      <xdr:rowOff>76426</xdr:rowOff>
    </xdr:to>
    <xdr:pic>
      <xdr:nvPicPr>
        <xdr:cNvPr id="22" name="Picture 52">
          <a:extLst>
            <a:ext uri="{FF2B5EF4-FFF2-40B4-BE49-F238E27FC236}">
              <a16:creationId xmlns="" xmlns:a16="http://schemas.microsoft.com/office/drawing/2014/main" id="{15888A7F-446D-4E14-827F-EB30520BE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629" y="27927205"/>
          <a:ext cx="1142968" cy="1153872"/>
        </a:xfrm>
        <a:prstGeom prst="rect">
          <a:avLst/>
        </a:prstGeom>
      </xdr:spPr>
    </xdr:pic>
    <xdr:clientData/>
  </xdr:twoCellAnchor>
  <xdr:twoCellAnchor editAs="oneCell">
    <xdr:from>
      <xdr:col>1</xdr:col>
      <xdr:colOff>300251</xdr:colOff>
      <xdr:row>19</xdr:row>
      <xdr:rowOff>0</xdr:rowOff>
    </xdr:from>
    <xdr:to>
      <xdr:col>1</xdr:col>
      <xdr:colOff>1174719</xdr:colOff>
      <xdr:row>44</xdr:row>
      <xdr:rowOff>11838</xdr:rowOff>
    </xdr:to>
    <xdr:pic>
      <xdr:nvPicPr>
        <xdr:cNvPr id="23" name="Picture 53">
          <a:extLst>
            <a:ext uri="{FF2B5EF4-FFF2-40B4-BE49-F238E27FC236}">
              <a16:creationId xmlns="" xmlns:a16="http://schemas.microsoft.com/office/drawing/2014/main" id="{9A2BD302-8A98-4818-B8A2-52DE0DF6D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6526" y="30393476"/>
          <a:ext cx="874468" cy="848918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3</xdr:row>
      <xdr:rowOff>86591</xdr:rowOff>
    </xdr:from>
    <xdr:to>
      <xdr:col>1</xdr:col>
      <xdr:colOff>1202651</xdr:colOff>
      <xdr:row>9</xdr:row>
      <xdr:rowOff>124985</xdr:rowOff>
    </xdr:to>
    <xdr:pic>
      <xdr:nvPicPr>
        <xdr:cNvPr id="24" name="Picture 1">
          <a:extLst>
            <a:ext uri="{FF2B5EF4-FFF2-40B4-BE49-F238E27FC236}">
              <a16:creationId xmlns="" xmlns:a16="http://schemas.microsoft.com/office/drawing/2014/main" id="{74F477C9-FA1A-A27F-37B3-261F6612F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753716"/>
          <a:ext cx="981363" cy="1093427"/>
        </a:xfrm>
        <a:prstGeom prst="rect">
          <a:avLst/>
        </a:prstGeom>
      </xdr:spPr>
    </xdr:pic>
    <xdr:clientData/>
  </xdr:twoCellAnchor>
  <xdr:twoCellAnchor editAs="oneCell">
    <xdr:from>
      <xdr:col>1</xdr:col>
      <xdr:colOff>250150</xdr:colOff>
      <xdr:row>6</xdr:row>
      <xdr:rowOff>76969</xdr:rowOff>
    </xdr:from>
    <xdr:to>
      <xdr:col>1</xdr:col>
      <xdr:colOff>1215138</xdr:colOff>
      <xdr:row>11</xdr:row>
      <xdr:rowOff>1397810</xdr:rowOff>
    </xdr:to>
    <xdr:pic>
      <xdr:nvPicPr>
        <xdr:cNvPr id="25" name="Picture 2">
          <a:extLst>
            <a:ext uri="{FF2B5EF4-FFF2-40B4-BE49-F238E27FC236}">
              <a16:creationId xmlns="" xmlns:a16="http://schemas.microsoft.com/office/drawing/2014/main" id="{069345F7-C03A-994B-6364-68F5D478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6425" y="7449319"/>
          <a:ext cx="964988" cy="108719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76970</xdr:colOff>
      <xdr:row>19</xdr:row>
      <xdr:rowOff>0</xdr:rowOff>
    </xdr:from>
    <xdr:to>
      <xdr:col>1</xdr:col>
      <xdr:colOff>1247401</xdr:colOff>
      <xdr:row>52</xdr:row>
      <xdr:rowOff>40199</xdr:rowOff>
    </xdr:to>
    <xdr:pic>
      <xdr:nvPicPr>
        <xdr:cNvPr id="26" name="Picture 3">
          <a:extLst>
            <a:ext uri="{FF2B5EF4-FFF2-40B4-BE49-F238E27FC236}">
              <a16:creationId xmlns="" xmlns:a16="http://schemas.microsoft.com/office/drawing/2014/main" id="{E00D521F-945E-AC9C-2BE6-F3896C36E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5" y="29137553"/>
          <a:ext cx="1170431" cy="1106439"/>
        </a:xfrm>
        <a:prstGeom prst="rect">
          <a:avLst/>
        </a:prstGeom>
      </xdr:spPr>
    </xdr:pic>
    <xdr:clientData/>
  </xdr:twoCellAnchor>
  <xdr:twoCellAnchor editAs="oneCell">
    <xdr:from>
      <xdr:col>1</xdr:col>
      <xdr:colOff>221288</xdr:colOff>
      <xdr:row>19</xdr:row>
      <xdr:rowOff>0</xdr:rowOff>
    </xdr:from>
    <xdr:to>
      <xdr:col>1</xdr:col>
      <xdr:colOff>1270000</xdr:colOff>
      <xdr:row>38</xdr:row>
      <xdr:rowOff>155579</xdr:rowOff>
    </xdr:to>
    <xdr:pic>
      <xdr:nvPicPr>
        <xdr:cNvPr id="27" name="Picture 4">
          <a:extLst>
            <a:ext uri="{FF2B5EF4-FFF2-40B4-BE49-F238E27FC236}">
              <a16:creationId xmlns="" xmlns:a16="http://schemas.microsoft.com/office/drawing/2014/main" id="{13615AC2-D6AA-717C-8F12-214127B30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7563" y="31509181"/>
          <a:ext cx="1048712" cy="108734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211665</xdr:colOff>
      <xdr:row>19</xdr:row>
      <xdr:rowOff>0</xdr:rowOff>
    </xdr:from>
    <xdr:to>
      <xdr:col>1</xdr:col>
      <xdr:colOff>1241136</xdr:colOff>
      <xdr:row>32</xdr:row>
      <xdr:rowOff>64265</xdr:rowOff>
    </xdr:to>
    <xdr:pic>
      <xdr:nvPicPr>
        <xdr:cNvPr id="28" name="Picture 5">
          <a:extLst>
            <a:ext uri="{FF2B5EF4-FFF2-40B4-BE49-F238E27FC236}">
              <a16:creationId xmlns="" xmlns:a16="http://schemas.microsoft.com/office/drawing/2014/main" id="{D2BE2205-D36B-10FB-90E1-6A2E031A3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7940" y="32698529"/>
          <a:ext cx="1029471" cy="1096888"/>
        </a:xfrm>
        <a:prstGeom prst="rect">
          <a:avLst/>
        </a:prstGeom>
      </xdr:spPr>
    </xdr:pic>
    <xdr:clientData/>
  </xdr:twoCellAnchor>
  <xdr:twoCellAnchor editAs="oneCell">
    <xdr:from>
      <xdr:col>1</xdr:col>
      <xdr:colOff>76971</xdr:colOff>
      <xdr:row>1</xdr:row>
      <xdr:rowOff>134698</xdr:rowOff>
    </xdr:from>
    <xdr:to>
      <xdr:col>1</xdr:col>
      <xdr:colOff>1285655</xdr:colOff>
      <xdr:row>1</xdr:row>
      <xdr:rowOff>1096820</xdr:rowOff>
    </xdr:to>
    <xdr:pic>
      <xdr:nvPicPr>
        <xdr:cNvPr id="29" name="Picture 1">
          <a:extLst>
            <a:ext uri="{FF2B5EF4-FFF2-40B4-BE49-F238E27FC236}">
              <a16:creationId xmlns="" xmlns:a16="http://schemas.microsoft.com/office/drawing/2014/main" id="{3DE9FA0B-3140-4A51-9215-3360B01E1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3246" y="1372948"/>
          <a:ext cx="1208684" cy="962122"/>
        </a:xfrm>
        <a:prstGeom prst="rect">
          <a:avLst/>
        </a:prstGeom>
      </xdr:spPr>
    </xdr:pic>
    <xdr:clientData/>
  </xdr:twoCellAnchor>
  <xdr:twoCellAnchor editAs="oneCell">
    <xdr:from>
      <xdr:col>1</xdr:col>
      <xdr:colOff>269393</xdr:colOff>
      <xdr:row>2</xdr:row>
      <xdr:rowOff>90402</xdr:rowOff>
    </xdr:from>
    <xdr:to>
      <xdr:col>1</xdr:col>
      <xdr:colOff>1193029</xdr:colOff>
      <xdr:row>2</xdr:row>
      <xdr:rowOff>1135944</xdr:rowOff>
    </xdr:to>
    <xdr:pic>
      <xdr:nvPicPr>
        <xdr:cNvPr id="30" name="Picture 3">
          <a:extLst>
            <a:ext uri="{FF2B5EF4-FFF2-40B4-BE49-F238E27FC236}">
              <a16:creationId xmlns="" xmlns:a16="http://schemas.microsoft.com/office/drawing/2014/main" id="{2710A1A1-C191-40E3-80DC-247BCEB89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5668" y="2528802"/>
          <a:ext cx="923636" cy="1045542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298258</xdr:colOff>
      <xdr:row>3</xdr:row>
      <xdr:rowOff>105834</xdr:rowOff>
    </xdr:from>
    <xdr:to>
      <xdr:col>1</xdr:col>
      <xdr:colOff>1144925</xdr:colOff>
      <xdr:row>3</xdr:row>
      <xdr:rowOff>1125070</xdr:rowOff>
    </xdr:to>
    <xdr:pic>
      <xdr:nvPicPr>
        <xdr:cNvPr id="31" name="Picture 5">
          <a:extLst>
            <a:ext uri="{FF2B5EF4-FFF2-40B4-BE49-F238E27FC236}">
              <a16:creationId xmlns="" xmlns:a16="http://schemas.microsoft.com/office/drawing/2014/main" id="{85B43056-65F1-4DE1-AE51-B30ABDB32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3" y="3744384"/>
          <a:ext cx="846667" cy="1019236"/>
        </a:xfrm>
        <a:prstGeom prst="rect">
          <a:avLst/>
        </a:prstGeom>
      </xdr:spPr>
    </xdr:pic>
    <xdr:clientData/>
  </xdr:twoCellAnchor>
  <xdr:twoCellAnchor editAs="oneCell">
    <xdr:from>
      <xdr:col>1</xdr:col>
      <xdr:colOff>144317</xdr:colOff>
      <xdr:row>5</xdr:row>
      <xdr:rowOff>96213</xdr:rowOff>
    </xdr:from>
    <xdr:to>
      <xdr:col>1</xdr:col>
      <xdr:colOff>1269999</xdr:colOff>
      <xdr:row>5</xdr:row>
      <xdr:rowOff>1130894</xdr:rowOff>
    </xdr:to>
    <xdr:pic>
      <xdr:nvPicPr>
        <xdr:cNvPr id="32" name="Picture 9">
          <a:extLst>
            <a:ext uri="{FF2B5EF4-FFF2-40B4-BE49-F238E27FC236}">
              <a16:creationId xmlns="" xmlns:a16="http://schemas.microsoft.com/office/drawing/2014/main" id="{5BC40D01-B3F5-43AA-A804-79FC44B9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592" y="6135063"/>
          <a:ext cx="1125682" cy="103468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6</xdr:row>
      <xdr:rowOff>48106</xdr:rowOff>
    </xdr:from>
    <xdr:to>
      <xdr:col>1</xdr:col>
      <xdr:colOff>1304766</xdr:colOff>
      <xdr:row>6</xdr:row>
      <xdr:rowOff>1164167</xdr:rowOff>
    </xdr:to>
    <xdr:pic>
      <xdr:nvPicPr>
        <xdr:cNvPr id="33" name="Picture 11">
          <a:extLst>
            <a:ext uri="{FF2B5EF4-FFF2-40B4-BE49-F238E27FC236}">
              <a16:creationId xmlns="" xmlns:a16="http://schemas.microsoft.com/office/drawing/2014/main" id="{CE299519-644C-46A1-A262-94A429FA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7287106"/>
          <a:ext cx="1112341" cy="1116061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192424</xdr:colOff>
      <xdr:row>7</xdr:row>
      <xdr:rowOff>57726</xdr:rowOff>
    </xdr:from>
    <xdr:to>
      <xdr:col>1</xdr:col>
      <xdr:colOff>1250758</xdr:colOff>
      <xdr:row>7</xdr:row>
      <xdr:rowOff>1150265</xdr:rowOff>
    </xdr:to>
    <xdr:pic>
      <xdr:nvPicPr>
        <xdr:cNvPr id="34" name="Picture 13">
          <a:extLst>
            <a:ext uri="{FF2B5EF4-FFF2-40B4-BE49-F238E27FC236}">
              <a16:creationId xmlns="" xmlns:a16="http://schemas.microsoft.com/office/drawing/2014/main" id="{A7F82C30-408A-4ED0-A129-8D8CC1763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699" y="8496876"/>
          <a:ext cx="1058334" cy="1092539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202046</xdr:colOff>
      <xdr:row>8</xdr:row>
      <xdr:rowOff>57727</xdr:rowOff>
    </xdr:from>
    <xdr:to>
      <xdr:col>1</xdr:col>
      <xdr:colOff>1327728</xdr:colOff>
      <xdr:row>8</xdr:row>
      <xdr:rowOff>1173755</xdr:rowOff>
    </xdr:to>
    <xdr:pic>
      <xdr:nvPicPr>
        <xdr:cNvPr id="35" name="Picture 15">
          <a:extLst>
            <a:ext uri="{FF2B5EF4-FFF2-40B4-BE49-F238E27FC236}">
              <a16:creationId xmlns="" xmlns:a16="http://schemas.microsoft.com/office/drawing/2014/main" id="{1671466E-24DE-45C4-AF9E-ABCD0F6C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1" y="9697027"/>
          <a:ext cx="1125682" cy="1116028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105834</xdr:colOff>
      <xdr:row>9</xdr:row>
      <xdr:rowOff>86591</xdr:rowOff>
    </xdr:from>
    <xdr:to>
      <xdr:col>1</xdr:col>
      <xdr:colOff>1279622</xdr:colOff>
      <xdr:row>9</xdr:row>
      <xdr:rowOff>1172522</xdr:rowOff>
    </xdr:to>
    <xdr:pic>
      <xdr:nvPicPr>
        <xdr:cNvPr id="36" name="Picture 17">
          <a:extLst>
            <a:ext uri="{FF2B5EF4-FFF2-40B4-BE49-F238E27FC236}">
              <a16:creationId xmlns="" xmlns:a16="http://schemas.microsoft.com/office/drawing/2014/main" id="{B39F33C3-D9FB-4321-ACED-5F793A1F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109" y="10926041"/>
          <a:ext cx="1173788" cy="1085931"/>
        </a:xfrm>
        <a:prstGeom prst="rect">
          <a:avLst/>
        </a:prstGeom>
      </xdr:spPr>
    </xdr:pic>
    <xdr:clientData/>
  </xdr:twoCellAnchor>
  <xdr:twoCellAnchor editAs="oneCell">
    <xdr:from>
      <xdr:col>1</xdr:col>
      <xdr:colOff>96213</xdr:colOff>
      <xdr:row>10</xdr:row>
      <xdr:rowOff>48106</xdr:rowOff>
    </xdr:from>
    <xdr:to>
      <xdr:col>1</xdr:col>
      <xdr:colOff>1221895</xdr:colOff>
      <xdr:row>10</xdr:row>
      <xdr:rowOff>1166233</xdr:rowOff>
    </xdr:to>
    <xdr:pic>
      <xdr:nvPicPr>
        <xdr:cNvPr id="37" name="Picture 19">
          <a:extLst>
            <a:ext uri="{FF2B5EF4-FFF2-40B4-BE49-F238E27FC236}">
              <a16:creationId xmlns="" xmlns:a16="http://schemas.microsoft.com/office/drawing/2014/main" id="{5D4919E7-1AC7-4E98-A4D5-2CA4CE90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488" y="12087706"/>
          <a:ext cx="1125682" cy="1118127"/>
        </a:xfrm>
        <a:prstGeom prst="rect">
          <a:avLst/>
        </a:prstGeom>
      </xdr:spPr>
    </xdr:pic>
    <xdr:clientData/>
  </xdr:twoCellAnchor>
  <xdr:twoCellAnchor editAs="oneCell">
    <xdr:from>
      <xdr:col>1</xdr:col>
      <xdr:colOff>163561</xdr:colOff>
      <xdr:row>11</xdr:row>
      <xdr:rowOff>96213</xdr:rowOff>
    </xdr:from>
    <xdr:to>
      <xdr:col>1</xdr:col>
      <xdr:colOff>1241137</xdr:colOff>
      <xdr:row>11</xdr:row>
      <xdr:rowOff>1110402</xdr:rowOff>
    </xdr:to>
    <xdr:pic>
      <xdr:nvPicPr>
        <xdr:cNvPr id="38" name="Picture 21">
          <a:extLst>
            <a:ext uri="{FF2B5EF4-FFF2-40B4-BE49-F238E27FC236}">
              <a16:creationId xmlns="" xmlns:a16="http://schemas.microsoft.com/office/drawing/2014/main" id="{558677F2-A0C3-4D1D-B6B9-D09DC9093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836" y="13335963"/>
          <a:ext cx="1077576" cy="10141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190691</xdr:colOff>
      <xdr:row>12</xdr:row>
      <xdr:rowOff>86591</xdr:rowOff>
    </xdr:from>
    <xdr:to>
      <xdr:col>1</xdr:col>
      <xdr:colOff>1194966</xdr:colOff>
      <xdr:row>12</xdr:row>
      <xdr:rowOff>1144924</xdr:rowOff>
    </xdr:to>
    <xdr:pic>
      <xdr:nvPicPr>
        <xdr:cNvPr id="39" name="Picture 24">
          <a:extLst>
            <a:ext uri="{FF2B5EF4-FFF2-40B4-BE49-F238E27FC236}">
              <a16:creationId xmlns="" xmlns:a16="http://schemas.microsoft.com/office/drawing/2014/main" id="{9A32C0DE-FA8C-4877-BAF7-F92382281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966" y="14526491"/>
          <a:ext cx="1004275" cy="1058333"/>
        </a:xfrm>
        <a:prstGeom prst="rect">
          <a:avLst/>
        </a:prstGeom>
      </xdr:spPr>
    </xdr:pic>
    <xdr:clientData/>
  </xdr:twoCellAnchor>
  <xdr:twoCellAnchor editAs="oneCell">
    <xdr:from>
      <xdr:col>1</xdr:col>
      <xdr:colOff>220709</xdr:colOff>
      <xdr:row>14</xdr:row>
      <xdr:rowOff>82742</xdr:rowOff>
    </xdr:from>
    <xdr:to>
      <xdr:col>1</xdr:col>
      <xdr:colOff>1267048</xdr:colOff>
      <xdr:row>14</xdr:row>
      <xdr:rowOff>1134339</xdr:rowOff>
    </xdr:to>
    <xdr:pic>
      <xdr:nvPicPr>
        <xdr:cNvPr id="40" name="Picture 25">
          <a:extLst>
            <a:ext uri="{FF2B5EF4-FFF2-40B4-BE49-F238E27FC236}">
              <a16:creationId xmlns="" xmlns:a16="http://schemas.microsoft.com/office/drawing/2014/main" id="{A744CDB0-F4C1-45AB-8E9B-C68A1BA81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6984" y="16922942"/>
          <a:ext cx="1046339" cy="1051597"/>
        </a:xfrm>
        <a:prstGeom prst="rect">
          <a:avLst/>
        </a:prstGeom>
      </xdr:spPr>
    </xdr:pic>
    <xdr:clientData/>
  </xdr:twoCellAnchor>
  <xdr:twoCellAnchor editAs="oneCell">
    <xdr:from>
      <xdr:col>1</xdr:col>
      <xdr:colOff>179915</xdr:colOff>
      <xdr:row>13</xdr:row>
      <xdr:rowOff>75815</xdr:rowOff>
    </xdr:from>
    <xdr:to>
      <xdr:col>1</xdr:col>
      <xdr:colOff>1238841</xdr:colOff>
      <xdr:row>13</xdr:row>
      <xdr:rowOff>1130042</xdr:rowOff>
    </xdr:to>
    <xdr:pic>
      <xdr:nvPicPr>
        <xdr:cNvPr id="41" name="Picture 27">
          <a:extLst>
            <a:ext uri="{FF2B5EF4-FFF2-40B4-BE49-F238E27FC236}">
              <a16:creationId xmlns="" xmlns:a16="http://schemas.microsoft.com/office/drawing/2014/main" id="{82E45A60-2989-478E-92B0-CED8E502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6190" y="15715865"/>
          <a:ext cx="1058926" cy="1054227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173182</xdr:colOff>
      <xdr:row>16</xdr:row>
      <xdr:rowOff>38485</xdr:rowOff>
    </xdr:from>
    <xdr:to>
      <xdr:col>1</xdr:col>
      <xdr:colOff>1275684</xdr:colOff>
      <xdr:row>16</xdr:row>
      <xdr:rowOff>1125682</xdr:rowOff>
    </xdr:to>
    <xdr:pic>
      <xdr:nvPicPr>
        <xdr:cNvPr id="42" name="Picture 29">
          <a:extLst>
            <a:ext uri="{FF2B5EF4-FFF2-40B4-BE49-F238E27FC236}">
              <a16:creationId xmlns="" xmlns:a16="http://schemas.microsoft.com/office/drawing/2014/main" id="{84D7DE38-F1FB-47FF-A024-12C5A831C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9457" y="19278985"/>
          <a:ext cx="1102502" cy="108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192425</xdr:colOff>
      <xdr:row>17</xdr:row>
      <xdr:rowOff>57728</xdr:rowOff>
    </xdr:from>
    <xdr:to>
      <xdr:col>1</xdr:col>
      <xdr:colOff>1289243</xdr:colOff>
      <xdr:row>17</xdr:row>
      <xdr:rowOff>1114700</xdr:rowOff>
    </xdr:to>
    <xdr:pic>
      <xdr:nvPicPr>
        <xdr:cNvPr id="43" name="Picture 31">
          <a:extLst>
            <a:ext uri="{FF2B5EF4-FFF2-40B4-BE49-F238E27FC236}">
              <a16:creationId xmlns="" xmlns:a16="http://schemas.microsoft.com/office/drawing/2014/main" id="{D3C6CD3B-3CAD-4847-B6A4-AABFA1D3C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8700" y="20498378"/>
          <a:ext cx="1096818" cy="1056972"/>
        </a:xfrm>
        <a:prstGeom prst="rect">
          <a:avLst/>
        </a:prstGeom>
      </xdr:spPr>
    </xdr:pic>
    <xdr:clientData/>
  </xdr:twoCellAnchor>
  <xdr:twoCellAnchor editAs="oneCell">
    <xdr:from>
      <xdr:col>1</xdr:col>
      <xdr:colOff>307878</xdr:colOff>
      <xdr:row>19</xdr:row>
      <xdr:rowOff>0</xdr:rowOff>
    </xdr:from>
    <xdr:to>
      <xdr:col>1</xdr:col>
      <xdr:colOff>1125681</xdr:colOff>
      <xdr:row>26</xdr:row>
      <xdr:rowOff>70114</xdr:rowOff>
    </xdr:to>
    <xdr:pic>
      <xdr:nvPicPr>
        <xdr:cNvPr id="44" name="Picture 35">
          <a:extLst>
            <a:ext uri="{FF2B5EF4-FFF2-40B4-BE49-F238E27FC236}">
              <a16:creationId xmlns="" xmlns:a16="http://schemas.microsoft.com/office/drawing/2014/main" id="{54DFD3BF-569A-4208-BE27-E519CCB0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153" y="22860193"/>
          <a:ext cx="817803" cy="1168290"/>
        </a:xfrm>
        <a:prstGeom prst="rect">
          <a:avLst/>
        </a:prstGeom>
      </xdr:spPr>
    </xdr:pic>
    <xdr:clientData/>
  </xdr:twoCellAnchor>
  <xdr:twoCellAnchor editAs="oneCell">
    <xdr:from>
      <xdr:col>1</xdr:col>
      <xdr:colOff>298257</xdr:colOff>
      <xdr:row>4</xdr:row>
      <xdr:rowOff>86592</xdr:rowOff>
    </xdr:from>
    <xdr:to>
      <xdr:col>1</xdr:col>
      <xdr:colOff>1221894</xdr:colOff>
      <xdr:row>4</xdr:row>
      <xdr:rowOff>1137003</xdr:rowOff>
    </xdr:to>
    <xdr:pic>
      <xdr:nvPicPr>
        <xdr:cNvPr id="45" name="Picture 2">
          <a:extLst>
            <a:ext uri="{FF2B5EF4-FFF2-40B4-BE49-F238E27FC236}">
              <a16:creationId xmlns="" xmlns:a16="http://schemas.microsoft.com/office/drawing/2014/main" id="{576C6D44-B311-FE47-A8CC-2B9C391F6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4532" y="4925292"/>
          <a:ext cx="923637" cy="1050411"/>
        </a:xfrm>
        <a:prstGeom prst="rect">
          <a:avLst/>
        </a:prstGeom>
      </xdr:spPr>
    </xdr:pic>
    <xdr:clientData/>
  </xdr:twoCellAnchor>
  <xdr:twoCellAnchor editAs="oneCell">
    <xdr:from>
      <xdr:col>1</xdr:col>
      <xdr:colOff>202047</xdr:colOff>
      <xdr:row>15</xdr:row>
      <xdr:rowOff>38485</xdr:rowOff>
    </xdr:from>
    <xdr:to>
      <xdr:col>1</xdr:col>
      <xdr:colOff>1128889</xdr:colOff>
      <xdr:row>15</xdr:row>
      <xdr:rowOff>979394</xdr:rowOff>
    </xdr:to>
    <xdr:pic>
      <xdr:nvPicPr>
        <xdr:cNvPr id="46" name="Picture 4">
          <a:extLst>
            <a:ext uri="{FF2B5EF4-FFF2-40B4-BE49-F238E27FC236}">
              <a16:creationId xmlns="" xmlns:a16="http://schemas.microsoft.com/office/drawing/2014/main" id="{9F0847A6-CAA4-F6DE-0DB6-39B1A4D36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8322" y="18078835"/>
          <a:ext cx="926842" cy="940909"/>
        </a:xfrm>
        <a:prstGeom prst="rect">
          <a:avLst/>
        </a:prstGeom>
      </xdr:spPr>
    </xdr:pic>
    <xdr:clientData/>
  </xdr:twoCellAnchor>
  <xdr:twoCellAnchor editAs="oneCell">
    <xdr:from>
      <xdr:col>1</xdr:col>
      <xdr:colOff>182804</xdr:colOff>
      <xdr:row>18</xdr:row>
      <xdr:rowOff>76971</xdr:rowOff>
    </xdr:from>
    <xdr:to>
      <xdr:col>1</xdr:col>
      <xdr:colOff>1183410</xdr:colOff>
      <xdr:row>18</xdr:row>
      <xdr:rowOff>1082815</xdr:rowOff>
    </xdr:to>
    <xdr:pic>
      <xdr:nvPicPr>
        <xdr:cNvPr id="47" name="Picture 6">
          <a:extLst>
            <a:ext uri="{FF2B5EF4-FFF2-40B4-BE49-F238E27FC236}">
              <a16:creationId xmlns="" xmlns:a16="http://schemas.microsoft.com/office/drawing/2014/main" id="{6532A852-95CE-D902-F557-78B978A6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9079" y="21717771"/>
          <a:ext cx="1000606" cy="100584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1273810</xdr:colOff>
      <xdr:row>1</xdr:row>
      <xdr:rowOff>1033145</xdr:rowOff>
    </xdr:to>
    <xdr:grpSp>
      <xdr:nvGrpSpPr>
        <xdr:cNvPr id="48" name="组合 64">
          <a:extLst>
            <a:ext uri="{FF2B5EF4-FFF2-40B4-BE49-F238E27FC236}">
              <a16:creationId xmlns:a16="http://schemas.microsoft.com/office/drawing/2014/main" xmlns="" id="{54844A3B-EE14-439C-897D-AA1F80B84596}"/>
            </a:ext>
          </a:extLst>
        </xdr:cNvPr>
        <xdr:cNvGrpSpPr>
          <a:grpSpLocks/>
        </xdr:cNvGrpSpPr>
      </xdr:nvGrpSpPr>
      <xdr:grpSpPr bwMode="auto">
        <a:xfrm>
          <a:off x="1333500" y="683559"/>
          <a:ext cx="1273810" cy="1033145"/>
          <a:chOff x="414266" y="1009140"/>
          <a:chExt cx="5327964" cy="4874126"/>
        </a:xfrm>
      </xdr:grpSpPr>
      <xdr:pic>
        <xdr:nvPicPr>
          <xdr:cNvPr id="49" name="图片 65">
            <a:extLst>
              <a:ext uri="{FF2B5EF4-FFF2-40B4-BE49-F238E27FC236}">
                <a16:creationId xmlns:a16="http://schemas.microsoft.com/office/drawing/2014/main" xmlns="" id="{98B94A29-3EC9-2EAF-F79E-BE6850E64D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7" cstate="print"/>
          <a:srcRect/>
          <a:stretch>
            <a:fillRect/>
          </a:stretch>
        </xdr:blipFill>
        <xdr:spPr bwMode="auto">
          <a:xfrm>
            <a:off x="414266" y="1009140"/>
            <a:ext cx="1753462" cy="48397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0" name="图片 66">
            <a:extLst>
              <a:ext uri="{FF2B5EF4-FFF2-40B4-BE49-F238E27FC236}">
                <a16:creationId xmlns:a16="http://schemas.microsoft.com/office/drawing/2014/main" xmlns="" id="{8D64569A-AC6C-0156-7DDD-F63ECD0B51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8" cstate="print"/>
          <a:srcRect/>
          <a:stretch>
            <a:fillRect/>
          </a:stretch>
        </xdr:blipFill>
        <xdr:spPr bwMode="auto">
          <a:xfrm>
            <a:off x="2186377" y="1009140"/>
            <a:ext cx="1756856" cy="48397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1" name="图片 67">
            <a:extLst>
              <a:ext uri="{FF2B5EF4-FFF2-40B4-BE49-F238E27FC236}">
                <a16:creationId xmlns:a16="http://schemas.microsoft.com/office/drawing/2014/main" xmlns="" id="{CC4FD308-1822-C717-D71C-CADA168F58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9" cstate="print"/>
          <a:srcRect/>
          <a:stretch>
            <a:fillRect/>
          </a:stretch>
        </xdr:blipFill>
        <xdr:spPr bwMode="auto">
          <a:xfrm>
            <a:off x="3985375" y="1009140"/>
            <a:ext cx="1756855" cy="48741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0</xdr:colOff>
      <xdr:row>2</xdr:row>
      <xdr:rowOff>0</xdr:rowOff>
    </xdr:from>
    <xdr:to>
      <xdr:col>1</xdr:col>
      <xdr:colOff>1120140</xdr:colOff>
      <xdr:row>2</xdr:row>
      <xdr:rowOff>949325</xdr:rowOff>
    </xdr:to>
    <xdr:grpSp>
      <xdr:nvGrpSpPr>
        <xdr:cNvPr id="52" name="组合 68">
          <a:extLst>
            <a:ext uri="{FF2B5EF4-FFF2-40B4-BE49-F238E27FC236}">
              <a16:creationId xmlns:a16="http://schemas.microsoft.com/office/drawing/2014/main" xmlns="" id="{7C46CE70-CC49-466B-BF56-D610DDAE1758}"/>
            </a:ext>
          </a:extLst>
        </xdr:cNvPr>
        <xdr:cNvGrpSpPr>
          <a:grpSpLocks/>
        </xdr:cNvGrpSpPr>
      </xdr:nvGrpSpPr>
      <xdr:grpSpPr bwMode="auto">
        <a:xfrm>
          <a:off x="1333500" y="2095500"/>
          <a:ext cx="1120140" cy="949325"/>
          <a:chOff x="1779368" y="0"/>
          <a:chExt cx="7256285" cy="6858000"/>
        </a:xfrm>
      </xdr:grpSpPr>
      <xdr:pic>
        <xdr:nvPicPr>
          <xdr:cNvPr id="53" name="图片 69">
            <a:extLst>
              <a:ext uri="{FF2B5EF4-FFF2-40B4-BE49-F238E27FC236}">
                <a16:creationId xmlns:a16="http://schemas.microsoft.com/office/drawing/2014/main" xmlns="" id="{1A51EF0E-97E0-7B9F-63A6-DCDED96F9F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0" cstate="print"/>
          <a:srcRect/>
          <a:stretch>
            <a:fillRect/>
          </a:stretch>
        </xdr:blipFill>
        <xdr:spPr bwMode="auto">
          <a:xfrm>
            <a:off x="1779368" y="0"/>
            <a:ext cx="2451919" cy="6858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4" name="图片 70">
            <a:extLst>
              <a:ext uri="{FF2B5EF4-FFF2-40B4-BE49-F238E27FC236}">
                <a16:creationId xmlns:a16="http://schemas.microsoft.com/office/drawing/2014/main" xmlns="" id="{03F1B7DA-0847-D8D1-91A3-8842900B69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1" cstate="print"/>
          <a:srcRect/>
          <a:stretch>
            <a:fillRect/>
          </a:stretch>
        </xdr:blipFill>
        <xdr:spPr bwMode="auto">
          <a:xfrm>
            <a:off x="4231287" y="0"/>
            <a:ext cx="2420471" cy="6858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5" name="图片 71">
            <a:extLst>
              <a:ext uri="{FF2B5EF4-FFF2-40B4-BE49-F238E27FC236}">
                <a16:creationId xmlns:a16="http://schemas.microsoft.com/office/drawing/2014/main" xmlns="" id="{C692E7C6-3D9F-31C9-34DD-5CD11737F7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2" cstate="print"/>
          <a:srcRect/>
          <a:stretch>
            <a:fillRect/>
          </a:stretch>
        </xdr:blipFill>
        <xdr:spPr bwMode="auto">
          <a:xfrm>
            <a:off x="6615182" y="0"/>
            <a:ext cx="2420471" cy="6807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1</xdr:col>
      <xdr:colOff>0</xdr:colOff>
      <xdr:row>3</xdr:row>
      <xdr:rowOff>0</xdr:rowOff>
    </xdr:from>
    <xdr:to>
      <xdr:col>1</xdr:col>
      <xdr:colOff>1621677</xdr:colOff>
      <xdr:row>3</xdr:row>
      <xdr:rowOff>1170533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xmlns="" id="{BE802199-5F16-DA04-6289-660C64F70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314450" y="4448175"/>
          <a:ext cx="1621677" cy="117053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</xdr:col>
      <xdr:colOff>1560195</xdr:colOff>
      <xdr:row>4</xdr:row>
      <xdr:rowOff>1026795</xdr:rowOff>
    </xdr:to>
    <xdr:pic>
      <xdr:nvPicPr>
        <xdr:cNvPr id="57" name="图片 99">
          <a:extLst>
            <a:ext uri="{FF2B5EF4-FFF2-40B4-BE49-F238E27FC236}">
              <a16:creationId xmlns:a16="http://schemas.microsoft.com/office/drawing/2014/main" xmlns="" id="{196470A7-798B-4980-94C9-4326DB641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1314450" y="5857875"/>
          <a:ext cx="156019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1396365</xdr:colOff>
      <xdr:row>5</xdr:row>
      <xdr:rowOff>979715</xdr:rowOff>
    </xdr:to>
    <xdr:pic>
      <xdr:nvPicPr>
        <xdr:cNvPr id="58" name="图片 93">
          <a:extLst>
            <a:ext uri="{FF2B5EF4-FFF2-40B4-BE49-F238E27FC236}">
              <a16:creationId xmlns:a16="http://schemas.microsoft.com/office/drawing/2014/main" xmlns="" id="{DBF39F91-0694-45FC-A85D-79989C701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1314450" y="7267575"/>
          <a:ext cx="1396365" cy="9797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1388109</xdr:colOff>
      <xdr:row>6</xdr:row>
      <xdr:rowOff>1052195</xdr:rowOff>
    </xdr:to>
    <xdr:pic>
      <xdr:nvPicPr>
        <xdr:cNvPr id="59" name="图片 94">
          <a:extLst>
            <a:ext uri="{FF2B5EF4-FFF2-40B4-BE49-F238E27FC236}">
              <a16:creationId xmlns:a16="http://schemas.microsoft.com/office/drawing/2014/main" xmlns="" id="{DD05A39C-49ED-44EE-847E-F3B245E8C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1314450" y="8677275"/>
          <a:ext cx="1388109" cy="1052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180974</xdr:colOff>
      <xdr:row>7</xdr:row>
      <xdr:rowOff>95250</xdr:rowOff>
    </xdr:from>
    <xdr:to>
      <xdr:col>1</xdr:col>
      <xdr:colOff>1102178</xdr:colOff>
      <xdr:row>7</xdr:row>
      <xdr:rowOff>1220561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xmlns="" id="{1C15E5BA-1616-F0F3-B973-0A455DBDEDF8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495424" y="10182225"/>
          <a:ext cx="921204" cy="1125311"/>
        </a:xfrm>
        <a:prstGeom prst="rect">
          <a:avLst/>
        </a:prstGeom>
      </xdr:spPr>
    </xdr:pic>
    <xdr:clientData/>
  </xdr:twoCellAnchor>
  <xdr:twoCellAnchor>
    <xdr:from>
      <xdr:col>1</xdr:col>
      <xdr:colOff>147865</xdr:colOff>
      <xdr:row>8</xdr:row>
      <xdr:rowOff>149680</xdr:rowOff>
    </xdr:from>
    <xdr:to>
      <xdr:col>1</xdr:col>
      <xdr:colOff>1183821</xdr:colOff>
      <xdr:row>8</xdr:row>
      <xdr:rowOff>1262744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xmlns="" id="{2475754E-C1B6-5E85-534C-39A01D8B51A6}"/>
            </a:ext>
          </a:extLst>
        </xdr:cNvPr>
        <xdr:cNvPicPr/>
      </xdr:nvPicPr>
      <xdr:blipFill>
        <a:blip xmlns:r="http://schemas.openxmlformats.org/officeDocument/2006/relationships" r:embed="rId58" cstate="screen"/>
        <a:stretch>
          <a:fillRect/>
        </a:stretch>
      </xdr:blipFill>
      <xdr:spPr>
        <a:xfrm>
          <a:off x="1462315" y="11646355"/>
          <a:ext cx="1035956" cy="1113064"/>
        </a:xfrm>
        <a:prstGeom prst="rect">
          <a:avLst/>
        </a:prstGeom>
      </xdr:spPr>
    </xdr:pic>
    <xdr:clientData/>
  </xdr:twoCellAnchor>
  <xdr:twoCellAnchor>
    <xdr:from>
      <xdr:col>1</xdr:col>
      <xdr:colOff>217714</xdr:colOff>
      <xdr:row>9</xdr:row>
      <xdr:rowOff>326572</xdr:rowOff>
    </xdr:from>
    <xdr:to>
      <xdr:col>1</xdr:col>
      <xdr:colOff>1251857</xdr:colOff>
      <xdr:row>9</xdr:row>
      <xdr:rowOff>970190</xdr:rowOff>
    </xdr:to>
    <xdr:pic>
      <xdr:nvPicPr>
        <xdr:cNvPr id="62" name="图片 53">
          <a:extLst>
            <a:ext uri="{FF2B5EF4-FFF2-40B4-BE49-F238E27FC236}">
              <a16:creationId xmlns:a16="http://schemas.microsoft.com/office/drawing/2014/main" xmlns="" id="{F63D80F8-4AAF-45FD-BA33-08E0984626B6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2164" y="13232947"/>
          <a:ext cx="1034143" cy="643618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10</xdr:row>
      <xdr:rowOff>244928</xdr:rowOff>
    </xdr:from>
    <xdr:to>
      <xdr:col>1</xdr:col>
      <xdr:colOff>1224644</xdr:colOff>
      <xdr:row>10</xdr:row>
      <xdr:rowOff>925285</xdr:rowOff>
    </xdr:to>
    <xdr:pic>
      <xdr:nvPicPr>
        <xdr:cNvPr id="63" name="图片 58">
          <a:extLst>
            <a:ext uri="{FF2B5EF4-FFF2-40B4-BE49-F238E27FC236}">
              <a16:creationId xmlns:a16="http://schemas.microsoft.com/office/drawing/2014/main" xmlns="" id="{05AD1984-D425-438F-9984-FDCC41BCA1D3}"/>
            </a:ext>
          </a:extLst>
        </xdr:cNvPr>
        <xdr:cNvPicPr/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736" y="14561003"/>
          <a:ext cx="1061358" cy="680357"/>
        </a:xfrm>
        <a:prstGeom prst="rect">
          <a:avLst/>
        </a:prstGeom>
      </xdr:spPr>
    </xdr:pic>
    <xdr:clientData/>
  </xdr:twoCellAnchor>
  <xdr:twoCellAnchor>
    <xdr:from>
      <xdr:col>1</xdr:col>
      <xdr:colOff>258536</xdr:colOff>
      <xdr:row>11</xdr:row>
      <xdr:rowOff>244928</xdr:rowOff>
    </xdr:from>
    <xdr:to>
      <xdr:col>1</xdr:col>
      <xdr:colOff>1211035</xdr:colOff>
      <xdr:row>11</xdr:row>
      <xdr:rowOff>1115785</xdr:rowOff>
    </xdr:to>
    <xdr:pic>
      <xdr:nvPicPr>
        <xdr:cNvPr id="64" name="图片 31">
          <a:extLst>
            <a:ext uri="{FF2B5EF4-FFF2-40B4-BE49-F238E27FC236}">
              <a16:creationId xmlns:a16="http://schemas.microsoft.com/office/drawing/2014/main" xmlns="" id="{3D700803-74DC-4091-83D7-FE923C1253F5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2986" y="15970703"/>
          <a:ext cx="952499" cy="870857"/>
        </a:xfrm>
        <a:prstGeom prst="rect">
          <a:avLst/>
        </a:prstGeom>
      </xdr:spPr>
    </xdr:pic>
    <xdr:clientData/>
  </xdr:twoCellAnchor>
  <xdr:twoCellAnchor>
    <xdr:from>
      <xdr:col>1</xdr:col>
      <xdr:colOff>326571</xdr:colOff>
      <xdr:row>12</xdr:row>
      <xdr:rowOff>299357</xdr:rowOff>
    </xdr:from>
    <xdr:to>
      <xdr:col>1</xdr:col>
      <xdr:colOff>1143000</xdr:colOff>
      <xdr:row>12</xdr:row>
      <xdr:rowOff>1058636</xdr:rowOff>
    </xdr:to>
    <xdr:pic>
      <xdr:nvPicPr>
        <xdr:cNvPr id="65" name="图片 87">
          <a:extLst>
            <a:ext uri="{FF2B5EF4-FFF2-40B4-BE49-F238E27FC236}">
              <a16:creationId xmlns:a16="http://schemas.microsoft.com/office/drawing/2014/main" xmlns="" id="{4F6D0EA0-DF7C-4FDD-A547-A6EF89688F45}"/>
            </a:ext>
          </a:extLst>
        </xdr:cNvPr>
        <xdr:cNvPicPr/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41021" y="17434832"/>
          <a:ext cx="816429" cy="759279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13</xdr:row>
      <xdr:rowOff>312964</xdr:rowOff>
    </xdr:from>
    <xdr:to>
      <xdr:col>1</xdr:col>
      <xdr:colOff>1347108</xdr:colOff>
      <xdr:row>13</xdr:row>
      <xdr:rowOff>1061357</xdr:rowOff>
    </xdr:to>
    <xdr:pic>
      <xdr:nvPicPr>
        <xdr:cNvPr id="66" name="图片 54">
          <a:extLst>
            <a:ext uri="{FF2B5EF4-FFF2-40B4-BE49-F238E27FC236}">
              <a16:creationId xmlns:a16="http://schemas.microsoft.com/office/drawing/2014/main" xmlns="" id="{A2F881D3-3B0A-4A71-BDD2-96468E87A65E}"/>
            </a:ext>
          </a:extLst>
        </xdr:cNvPr>
        <xdr:cNvPicPr/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736" y="18858139"/>
          <a:ext cx="1183822" cy="748393"/>
        </a:xfrm>
        <a:prstGeom prst="rect">
          <a:avLst/>
        </a:prstGeom>
      </xdr:spPr>
    </xdr:pic>
    <xdr:clientData/>
  </xdr:twoCellAnchor>
  <xdr:twoCellAnchor>
    <xdr:from>
      <xdr:col>1</xdr:col>
      <xdr:colOff>152998</xdr:colOff>
      <xdr:row>14</xdr:row>
      <xdr:rowOff>310709</xdr:rowOff>
    </xdr:from>
    <xdr:to>
      <xdr:col>1</xdr:col>
      <xdr:colOff>1347108</xdr:colOff>
      <xdr:row>14</xdr:row>
      <xdr:rowOff>1020537</xdr:rowOff>
    </xdr:to>
    <xdr:pic>
      <xdr:nvPicPr>
        <xdr:cNvPr id="67" name="图片 55">
          <a:extLst>
            <a:ext uri="{FF2B5EF4-FFF2-40B4-BE49-F238E27FC236}">
              <a16:creationId xmlns:a16="http://schemas.microsoft.com/office/drawing/2014/main" xmlns="" id="{3E877279-21AE-462E-BF21-5D6BFC422EF2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7448" y="20265584"/>
          <a:ext cx="1194110" cy="709828"/>
        </a:xfrm>
        <a:prstGeom prst="rect">
          <a:avLst/>
        </a:prstGeom>
      </xdr:spPr>
    </xdr:pic>
    <xdr:clientData/>
  </xdr:twoCellAnchor>
  <xdr:twoCellAnchor>
    <xdr:from>
      <xdr:col>1</xdr:col>
      <xdr:colOff>180723</xdr:colOff>
      <xdr:row>15</xdr:row>
      <xdr:rowOff>258534</xdr:rowOff>
    </xdr:from>
    <xdr:to>
      <xdr:col>1</xdr:col>
      <xdr:colOff>1415142</xdr:colOff>
      <xdr:row>15</xdr:row>
      <xdr:rowOff>1138918</xdr:rowOff>
    </xdr:to>
    <xdr:pic>
      <xdr:nvPicPr>
        <xdr:cNvPr id="68" name="图片 59">
          <a:extLst>
            <a:ext uri="{FF2B5EF4-FFF2-40B4-BE49-F238E27FC236}">
              <a16:creationId xmlns:a16="http://schemas.microsoft.com/office/drawing/2014/main" xmlns="" id="{9DE0ED40-81AF-4540-A80B-7609CBB0EE92}"/>
            </a:ext>
          </a:extLst>
        </xdr:cNvPr>
        <xdr:cNvPicPr/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5173" y="21623109"/>
          <a:ext cx="1234419" cy="880384"/>
        </a:xfrm>
        <a:prstGeom prst="rect">
          <a:avLst/>
        </a:prstGeom>
      </xdr:spPr>
    </xdr:pic>
    <xdr:clientData/>
  </xdr:twoCellAnchor>
  <xdr:twoCellAnchor>
    <xdr:from>
      <xdr:col>1</xdr:col>
      <xdr:colOff>163286</xdr:colOff>
      <xdr:row>16</xdr:row>
      <xdr:rowOff>381239</xdr:rowOff>
    </xdr:from>
    <xdr:to>
      <xdr:col>1</xdr:col>
      <xdr:colOff>1428750</xdr:colOff>
      <xdr:row>16</xdr:row>
      <xdr:rowOff>1047750</xdr:rowOff>
    </xdr:to>
    <xdr:pic>
      <xdr:nvPicPr>
        <xdr:cNvPr id="69" name="图片 64">
          <a:extLst>
            <a:ext uri="{FF2B5EF4-FFF2-40B4-BE49-F238E27FC236}">
              <a16:creationId xmlns:a16="http://schemas.microsoft.com/office/drawing/2014/main" xmlns="" id="{ACF2A52D-0B09-41B4-8C24-0A839C34BD31}"/>
            </a:ext>
          </a:extLst>
        </xdr:cNvPr>
        <xdr:cNvPicPr/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77736" y="23155514"/>
          <a:ext cx="1265464" cy="666511"/>
        </a:xfrm>
        <a:prstGeom prst="rect">
          <a:avLst/>
        </a:prstGeom>
      </xdr:spPr>
    </xdr:pic>
    <xdr:clientData/>
  </xdr:twoCellAnchor>
  <xdr:twoCellAnchor>
    <xdr:from>
      <xdr:col>1</xdr:col>
      <xdr:colOff>272143</xdr:colOff>
      <xdr:row>18</xdr:row>
      <xdr:rowOff>476251</xdr:rowOff>
    </xdr:from>
    <xdr:to>
      <xdr:col>1</xdr:col>
      <xdr:colOff>1170214</xdr:colOff>
      <xdr:row>18</xdr:row>
      <xdr:rowOff>1728108</xdr:rowOff>
    </xdr:to>
    <xdr:pic>
      <xdr:nvPicPr>
        <xdr:cNvPr id="70" name="object 4">
          <a:extLst>
            <a:ext uri="{FF2B5EF4-FFF2-40B4-BE49-F238E27FC236}">
              <a16:creationId xmlns:a16="http://schemas.microsoft.com/office/drawing/2014/main" xmlns="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67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>
    <xdr:from>
      <xdr:col>1</xdr:col>
      <xdr:colOff>312964</xdr:colOff>
      <xdr:row>17</xdr:row>
      <xdr:rowOff>503464</xdr:rowOff>
    </xdr:from>
    <xdr:to>
      <xdr:col>1</xdr:col>
      <xdr:colOff>1251857</xdr:colOff>
      <xdr:row>17</xdr:row>
      <xdr:rowOff>1741713</xdr:rowOff>
    </xdr:to>
    <xdr:pic>
      <xdr:nvPicPr>
        <xdr:cNvPr id="71" name="object 3">
          <a:extLst>
            <a:ext uri="{FF2B5EF4-FFF2-40B4-BE49-F238E27FC236}">
              <a16:creationId xmlns:a16="http://schemas.microsoft.com/office/drawing/2014/main" xmlns="" id="{9945A8A4-A76D-4562-E513-15B84F686F33}"/>
            </a:ext>
          </a:extLst>
        </xdr:cNvPr>
        <xdr:cNvPicPr/>
      </xdr:nvPicPr>
      <xdr:blipFill>
        <a:blip xmlns:r="http://schemas.openxmlformats.org/officeDocument/2006/relationships" r:embed="rId68" cstate="email"/>
        <a:stretch>
          <a:fillRect/>
        </a:stretch>
      </xdr:blipFill>
      <xdr:spPr>
        <a:xfrm>
          <a:off x="1627414" y="24687439"/>
          <a:ext cx="938893" cy="90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5%20%20JLA%20Art%20Commitment%20Sheet%20-%20Ross%20-%202026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WB (1.29)"/>
      <sheetName val="WB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A19"/>
  <sheetViews>
    <sheetView tabSelected="1" topLeftCell="Z1" zoomScale="85" zoomScaleNormal="85" workbookViewId="0">
      <selection activeCell="AH1" sqref="AH1:AH1048576"/>
    </sheetView>
  </sheetViews>
  <sheetFormatPr defaultRowHeight="12.75" x14ac:dyDescent="0.2"/>
  <cols>
    <col min="1" max="43" width="20" style="1" customWidth="1"/>
    <col min="44" max="44" width="9.140625" style="1" customWidth="1"/>
    <col min="45" max="16384" width="9.140625" style="1"/>
  </cols>
  <sheetData>
    <row r="1" spans="1:79" s="35" customFormat="1" ht="54" customHeight="1" x14ac:dyDescent="0.25">
      <c r="A1" s="14" t="s">
        <v>9</v>
      </c>
      <c r="B1" s="14" t="s">
        <v>10</v>
      </c>
      <c r="C1" s="15" t="s">
        <v>32</v>
      </c>
      <c r="D1" s="15" t="s">
        <v>33</v>
      </c>
      <c r="E1" s="15" t="s">
        <v>34</v>
      </c>
      <c r="F1" s="15" t="s">
        <v>0</v>
      </c>
      <c r="G1" s="15" t="s">
        <v>15</v>
      </c>
      <c r="H1" s="15" t="s">
        <v>13</v>
      </c>
      <c r="I1" s="15" t="s">
        <v>14</v>
      </c>
      <c r="J1" s="15" t="s">
        <v>35</v>
      </c>
      <c r="K1" s="16" t="s">
        <v>3</v>
      </c>
      <c r="L1" s="16" t="s">
        <v>2</v>
      </c>
      <c r="M1" s="15" t="s">
        <v>36</v>
      </c>
      <c r="N1" s="15" t="s">
        <v>37</v>
      </c>
      <c r="O1" s="17" t="s">
        <v>11</v>
      </c>
      <c r="P1" s="2" t="s">
        <v>1</v>
      </c>
      <c r="Q1" s="18" t="s">
        <v>4</v>
      </c>
      <c r="R1" s="17" t="s">
        <v>38</v>
      </c>
      <c r="S1" s="2" t="s">
        <v>5</v>
      </c>
      <c r="T1" s="17" t="s">
        <v>6</v>
      </c>
      <c r="U1" s="20" t="s">
        <v>39</v>
      </c>
      <c r="V1" s="21" t="s">
        <v>12</v>
      </c>
      <c r="W1" s="19" t="s">
        <v>40</v>
      </c>
      <c r="X1" s="19" t="s">
        <v>41</v>
      </c>
      <c r="Y1" s="19" t="s">
        <v>42</v>
      </c>
      <c r="Z1" s="19" t="s">
        <v>43</v>
      </c>
      <c r="AA1" s="2" t="s">
        <v>16</v>
      </c>
      <c r="AB1" s="22" t="s">
        <v>44</v>
      </c>
      <c r="AC1" s="22" t="s">
        <v>45</v>
      </c>
      <c r="AD1" s="23" t="s">
        <v>7</v>
      </c>
      <c r="AE1" s="24" t="s">
        <v>17</v>
      </c>
      <c r="AF1" s="25" t="s">
        <v>46</v>
      </c>
      <c r="AG1" s="26" t="s">
        <v>47</v>
      </c>
      <c r="AH1" s="27" t="s">
        <v>48</v>
      </c>
      <c r="AI1" s="27" t="s">
        <v>49</v>
      </c>
      <c r="AJ1" s="27" t="s">
        <v>50</v>
      </c>
      <c r="AK1" s="28" t="s">
        <v>51</v>
      </c>
      <c r="AL1" s="29" t="s">
        <v>52</v>
      </c>
      <c r="AM1" s="30" t="s">
        <v>53</v>
      </c>
      <c r="AN1" s="31" t="s">
        <v>54</v>
      </c>
      <c r="AO1" s="30" t="s">
        <v>55</v>
      </c>
      <c r="AP1" s="31" t="s">
        <v>56</v>
      </c>
      <c r="AQ1" s="30" t="s">
        <v>57</v>
      </c>
      <c r="AR1" s="27" t="s">
        <v>58</v>
      </c>
      <c r="AS1" s="27" t="s">
        <v>59</v>
      </c>
      <c r="AT1" s="27" t="s">
        <v>60</v>
      </c>
      <c r="AU1" s="29" t="s">
        <v>61</v>
      </c>
      <c r="AV1" s="32" t="s">
        <v>62</v>
      </c>
      <c r="AW1" s="33" t="s">
        <v>25</v>
      </c>
      <c r="AX1" s="6" t="s">
        <v>26</v>
      </c>
      <c r="AY1" s="33" t="s">
        <v>63</v>
      </c>
      <c r="AZ1" s="6" t="s">
        <v>64</v>
      </c>
      <c r="BA1" s="33" t="s">
        <v>65</v>
      </c>
      <c r="BB1" s="6" t="s">
        <v>66</v>
      </c>
      <c r="BC1" s="8" t="s">
        <v>67</v>
      </c>
      <c r="BD1" s="33" t="s">
        <v>68</v>
      </c>
      <c r="BE1" s="6" t="s">
        <v>69</v>
      </c>
      <c r="BF1" s="8" t="s">
        <v>70</v>
      </c>
      <c r="BG1" s="33" t="s">
        <v>71</v>
      </c>
      <c r="BH1" s="6" t="s">
        <v>72</v>
      </c>
      <c r="BI1" s="8" t="s">
        <v>73</v>
      </c>
      <c r="BJ1" s="33" t="s">
        <v>74</v>
      </c>
      <c r="BK1" s="6" t="s">
        <v>75</v>
      </c>
      <c r="BL1" s="6" t="s">
        <v>27</v>
      </c>
      <c r="BM1" s="9" t="s">
        <v>76</v>
      </c>
      <c r="BN1" s="10" t="s">
        <v>28</v>
      </c>
      <c r="BO1" s="11" t="s">
        <v>77</v>
      </c>
      <c r="BP1" s="10" t="s">
        <v>78</v>
      </c>
      <c r="BQ1" s="34" t="s">
        <v>29</v>
      </c>
      <c r="BR1" s="10" t="s">
        <v>30</v>
      </c>
      <c r="BS1" s="12" t="s">
        <v>31</v>
      </c>
      <c r="BT1" s="3" t="s">
        <v>18</v>
      </c>
      <c r="BU1" s="4" t="s">
        <v>19</v>
      </c>
      <c r="BV1" s="5" t="s">
        <v>79</v>
      </c>
      <c r="BW1" s="14" t="s">
        <v>20</v>
      </c>
      <c r="BX1" s="6" t="s">
        <v>21</v>
      </c>
      <c r="BY1" s="14" t="s">
        <v>22</v>
      </c>
      <c r="BZ1" s="33" t="s">
        <v>23</v>
      </c>
      <c r="CA1" s="7" t="s">
        <v>24</v>
      </c>
    </row>
    <row r="2" spans="1:79" s="68" customFormat="1" ht="111" customHeight="1" x14ac:dyDescent="0.2">
      <c r="A2" s="36">
        <v>1</v>
      </c>
      <c r="B2" s="37"/>
      <c r="C2" s="38" t="str">
        <f>"RS-AF "&amp;N2</f>
        <v>RS-AF 95C26W005</v>
      </c>
      <c r="D2" s="38"/>
      <c r="E2" s="39" t="s">
        <v>80</v>
      </c>
      <c r="F2" s="115" t="s">
        <v>212</v>
      </c>
      <c r="G2" s="40"/>
      <c r="H2" s="40"/>
      <c r="I2" s="41"/>
      <c r="J2" s="41" t="s">
        <v>81</v>
      </c>
      <c r="K2" s="40"/>
      <c r="L2" s="40"/>
      <c r="M2" s="42" t="s">
        <v>82</v>
      </c>
      <c r="N2" s="43" t="s">
        <v>83</v>
      </c>
      <c r="O2" s="43" t="s">
        <v>84</v>
      </c>
      <c r="P2" s="43" t="str">
        <f>O2</f>
        <v>3PC 12X36 FRAMED EMBELLISHED CANVAS SET</v>
      </c>
      <c r="Q2" s="40" t="s">
        <v>85</v>
      </c>
      <c r="R2" s="44" t="s">
        <v>86</v>
      </c>
      <c r="S2" s="44" t="s">
        <v>86</v>
      </c>
      <c r="T2" s="40" t="s">
        <v>87</v>
      </c>
      <c r="U2" s="45">
        <v>9.6</v>
      </c>
      <c r="V2" s="46" t="s">
        <v>237</v>
      </c>
      <c r="W2" s="47"/>
      <c r="X2" s="47"/>
      <c r="Y2" s="47"/>
      <c r="Z2" s="48"/>
      <c r="AA2" s="40" t="s">
        <v>88</v>
      </c>
      <c r="AB2" s="49" t="s">
        <v>89</v>
      </c>
      <c r="AC2" s="50" t="s">
        <v>90</v>
      </c>
      <c r="AD2" s="40" t="s">
        <v>8</v>
      </c>
      <c r="AE2" s="51">
        <v>2</v>
      </c>
      <c r="AF2" s="52">
        <v>9.8800000000000008</v>
      </c>
      <c r="AG2" s="52">
        <v>9.8800000000000008</v>
      </c>
      <c r="AH2" s="38" t="s">
        <v>91</v>
      </c>
      <c r="AI2" s="42" t="s">
        <v>92</v>
      </c>
      <c r="AJ2" s="42" t="s">
        <v>93</v>
      </c>
      <c r="AK2" s="53"/>
      <c r="AL2" s="54"/>
      <c r="AM2" s="55">
        <f>IF(ISERROR(AL2),"",AL2*0.4)</f>
        <v>0</v>
      </c>
      <c r="AN2" s="56"/>
      <c r="AO2" s="55">
        <f>IF(ISERROR(AM2*AN2),"",AM2*AN2)</f>
        <v>0</v>
      </c>
      <c r="AP2" s="56">
        <v>0</v>
      </c>
      <c r="AQ2" s="55">
        <f t="shared" ref="AQ2:AQ19" si="0">IF(ISERROR(BO2*AP2),"",BO2*AP2)</f>
        <v>0</v>
      </c>
      <c r="AR2" s="42" t="s">
        <v>94</v>
      </c>
      <c r="AS2" s="40">
        <v>968</v>
      </c>
      <c r="AT2" s="40" t="s">
        <v>95</v>
      </c>
      <c r="AU2" s="38"/>
      <c r="AV2" s="57">
        <f t="shared" ref="AV2:AV19" si="1">IF(ISERROR(AK2+AO2+AQ2),"",AK2+AO2+AQ2)</f>
        <v>0</v>
      </c>
      <c r="AW2" s="58">
        <v>0.01</v>
      </c>
      <c r="AX2" s="57">
        <f t="shared" ref="AX2:AX19" si="2">IF(ISERROR(BO2*AW2),"",BO2*AW2)</f>
        <v>0.153</v>
      </c>
      <c r="AY2" s="58">
        <v>0</v>
      </c>
      <c r="AZ2" s="57">
        <f t="shared" ref="AZ2:AZ19" si="3">IF(ISERROR(BO2*AY2),"",BO2*AY2)</f>
        <v>0</v>
      </c>
      <c r="BA2" s="58">
        <v>0</v>
      </c>
      <c r="BB2" s="57">
        <f t="shared" ref="BB2:BB19" si="4">IF(ISERROR(BO2*BA2),"",BO2*BA2)</f>
        <v>0</v>
      </c>
      <c r="BC2" s="59"/>
      <c r="BD2" s="58"/>
      <c r="BE2" s="57">
        <f t="shared" ref="BE2:BE19" si="5">IF(ISERROR(BO2*BD2),"",BO2*BD2)</f>
        <v>0</v>
      </c>
      <c r="BF2" s="53"/>
      <c r="BG2" s="58"/>
      <c r="BH2" s="57">
        <f t="shared" ref="BH2:BH19" si="6">IF(ISERROR(BO2*BG2),"",BO2*BG2)</f>
        <v>0</v>
      </c>
      <c r="BI2" s="53"/>
      <c r="BJ2" s="58"/>
      <c r="BK2" s="57">
        <f t="shared" ref="BK2:BK19" si="7">IF(ISERROR(BO2*BJ2),"",BO2*BJ2)</f>
        <v>0</v>
      </c>
      <c r="BL2" s="57">
        <f>IF(ISERROR(AX2+AZ2+BB2+BE2+BH2+BK2),"",AX2+AZ2+BB2+BE2+BH2+BK2)</f>
        <v>0.153</v>
      </c>
      <c r="BM2" s="57" t="str">
        <f>IF(ISERROR(#REF!+AV2+BL2),"",#REF!+AV2+BL2)</f>
        <v/>
      </c>
      <c r="BN2" s="60" t="str">
        <f t="shared" ref="BN2:BN19" si="8">IF(ISERROR((BO2-BM2)/BO2),"",(BO2-BM2)/BO2)</f>
        <v/>
      </c>
      <c r="BO2" s="61">
        <v>15.3</v>
      </c>
      <c r="BP2" s="62" t="str">
        <f>IF(ISERROR(BO2+BX2+CA2),"",BO2+BX2+CA2)</f>
        <v/>
      </c>
      <c r="BQ2" s="54">
        <v>39.99</v>
      </c>
      <c r="BR2" s="60" t="str">
        <f>IF(ISERROR((BQ2-BP2)/BQ2),"",(BQ2-BP2)/BQ2)</f>
        <v/>
      </c>
      <c r="BS2" s="63"/>
      <c r="BT2" s="64" t="e">
        <f>IF(#REF!="","",#REF!*#REF!*#REF!/1000000)</f>
        <v>#REF!</v>
      </c>
      <c r="BU2" s="49">
        <v>64</v>
      </c>
      <c r="BV2" s="65" t="e">
        <f>IF(AE2="","",BU2/BT2*AE2)</f>
        <v>#REF!</v>
      </c>
      <c r="BW2" s="66">
        <v>2400</v>
      </c>
      <c r="BX2" s="62" t="str">
        <f>IF(ISERROR(BW2/BV2),"",BW2/BV2)</f>
        <v/>
      </c>
      <c r="BY2" s="38" t="s">
        <v>96</v>
      </c>
      <c r="BZ2" s="67">
        <v>0.17499999999999999</v>
      </c>
      <c r="CA2" s="62">
        <f>IF(ISERROR(BO2*BZ2),"",BO2*BZ2)</f>
        <v>2.6774999999999998</v>
      </c>
    </row>
    <row r="3" spans="1:79" s="68" customFormat="1" ht="111" customHeight="1" x14ac:dyDescent="0.2">
      <c r="A3" s="36">
        <v>2</v>
      </c>
      <c r="B3" s="37"/>
      <c r="C3" s="38" t="str">
        <f t="shared" ref="C3:C19" si="9">"RS-AF "&amp;N3</f>
        <v>RS-AF 95C26W006</v>
      </c>
      <c r="D3" s="38"/>
      <c r="E3" s="39" t="s">
        <v>80</v>
      </c>
      <c r="F3" s="115" t="s">
        <v>213</v>
      </c>
      <c r="G3" s="40"/>
      <c r="H3" s="40"/>
      <c r="I3" s="41"/>
      <c r="J3" s="41" t="s">
        <v>81</v>
      </c>
      <c r="K3" s="40"/>
      <c r="L3" s="40"/>
      <c r="M3" s="42" t="s">
        <v>97</v>
      </c>
      <c r="N3" s="43" t="s">
        <v>98</v>
      </c>
      <c r="O3" s="43" t="s">
        <v>84</v>
      </c>
      <c r="P3" s="43" t="str">
        <f t="shared" ref="P3:P19" si="10">O3</f>
        <v>3PC 12X36 FRAMED EMBELLISHED CANVAS SET</v>
      </c>
      <c r="Q3" s="40" t="s">
        <v>85</v>
      </c>
      <c r="R3" s="44" t="s">
        <v>86</v>
      </c>
      <c r="S3" s="44" t="s">
        <v>86</v>
      </c>
      <c r="T3" s="40" t="s">
        <v>87</v>
      </c>
      <c r="U3" s="45">
        <v>9.6</v>
      </c>
      <c r="V3" s="46" t="s">
        <v>237</v>
      </c>
      <c r="W3" s="47"/>
      <c r="X3" s="47"/>
      <c r="Y3" s="47"/>
      <c r="Z3" s="48"/>
      <c r="AA3" s="40" t="s">
        <v>99</v>
      </c>
      <c r="AB3" s="49" t="s">
        <v>89</v>
      </c>
      <c r="AC3" s="50" t="s">
        <v>90</v>
      </c>
      <c r="AD3" s="40" t="s">
        <v>8</v>
      </c>
      <c r="AE3" s="51">
        <v>2</v>
      </c>
      <c r="AF3" s="52">
        <v>10</v>
      </c>
      <c r="AG3" s="52">
        <v>10</v>
      </c>
      <c r="AH3" s="38" t="s">
        <v>91</v>
      </c>
      <c r="AI3" s="42" t="s">
        <v>100</v>
      </c>
      <c r="AJ3" s="42" t="s">
        <v>101</v>
      </c>
      <c r="AK3" s="53"/>
      <c r="AL3" s="54"/>
      <c r="AM3" s="55">
        <f t="shared" ref="AM3:AM19" si="11">IF(ISERROR(AL3),"",AL3*0.4)</f>
        <v>0</v>
      </c>
      <c r="AN3" s="56"/>
      <c r="AO3" s="55">
        <f t="shared" ref="AO3:AO19" si="12">IF(ISERROR(AM3*AN3),"",AM3*AN3)</f>
        <v>0</v>
      </c>
      <c r="AP3" s="56">
        <v>0</v>
      </c>
      <c r="AQ3" s="55">
        <f t="shared" si="0"/>
        <v>0</v>
      </c>
      <c r="AR3" s="42" t="s">
        <v>102</v>
      </c>
      <c r="AS3" s="40">
        <v>961</v>
      </c>
      <c r="AT3" s="40" t="s">
        <v>103</v>
      </c>
      <c r="AU3" s="38"/>
      <c r="AV3" s="57">
        <f t="shared" si="1"/>
        <v>0</v>
      </c>
      <c r="AW3" s="58">
        <v>0.01</v>
      </c>
      <c r="AX3" s="57">
        <f t="shared" si="2"/>
        <v>0.155</v>
      </c>
      <c r="AY3" s="58">
        <v>0</v>
      </c>
      <c r="AZ3" s="57">
        <f t="shared" si="3"/>
        <v>0</v>
      </c>
      <c r="BA3" s="58">
        <v>0</v>
      </c>
      <c r="BB3" s="57">
        <f t="shared" si="4"/>
        <v>0</v>
      </c>
      <c r="BC3" s="59"/>
      <c r="BD3" s="58"/>
      <c r="BE3" s="57">
        <f t="shared" si="5"/>
        <v>0</v>
      </c>
      <c r="BF3" s="53"/>
      <c r="BG3" s="58"/>
      <c r="BH3" s="57">
        <f t="shared" si="6"/>
        <v>0</v>
      </c>
      <c r="BI3" s="53"/>
      <c r="BJ3" s="58"/>
      <c r="BK3" s="57">
        <f t="shared" si="7"/>
        <v>0</v>
      </c>
      <c r="BL3" s="57">
        <f t="shared" ref="BL3:BL19" si="13">IF(ISERROR(AX3+AZ3+BB3+BE3+BH3+BK3),"",AX3+AZ3+BB3+BE3+BH3+BK3)</f>
        <v>0.155</v>
      </c>
      <c r="BM3" s="69" t="str">
        <f>IF(ISERROR(#REF!+AV3+BL3),"",#REF!+AV3+BL3)</f>
        <v/>
      </c>
      <c r="BN3" s="70" t="str">
        <f t="shared" si="8"/>
        <v/>
      </c>
      <c r="BO3" s="61">
        <v>15.5</v>
      </c>
      <c r="BP3" s="62" t="str">
        <f t="shared" ref="BP3:BP19" si="14">IF(ISERROR(BO3+BX3+CA3),"",BO3+BX3+CA3)</f>
        <v/>
      </c>
      <c r="BQ3" s="54">
        <v>39.99</v>
      </c>
      <c r="BR3" s="60" t="str">
        <f t="shared" ref="BR3:BR19" si="15">IF(ISERROR((BQ3-BP3)/BQ3),"",(BQ3-BP3)/BQ3)</f>
        <v/>
      </c>
      <c r="BS3" s="63"/>
      <c r="BT3" s="64" t="e">
        <f>IF(#REF!="","",#REF!*#REF!*#REF!/1000000)</f>
        <v>#REF!</v>
      </c>
      <c r="BU3" s="49">
        <v>64</v>
      </c>
      <c r="BV3" s="65" t="e">
        <f>IF(AE3="","",BU3/BT3*AE3)</f>
        <v>#REF!</v>
      </c>
      <c r="BW3" s="66">
        <v>2400</v>
      </c>
      <c r="BX3" s="62" t="str">
        <f t="shared" ref="BX3:BX19" si="16">IF(ISERROR(BW3/BV3),"",BW3/BV3)</f>
        <v/>
      </c>
      <c r="BY3" s="38" t="s">
        <v>96</v>
      </c>
      <c r="BZ3" s="67">
        <v>0.17499999999999999</v>
      </c>
      <c r="CA3" s="62">
        <f t="shared" ref="CA3:CA19" si="17">IF(ISERROR(BO3*BZ3),"",BO3*BZ3)</f>
        <v>2.7124999999999999</v>
      </c>
    </row>
    <row r="4" spans="1:79" s="68" customFormat="1" ht="111" customHeight="1" x14ac:dyDescent="0.2">
      <c r="A4" s="36">
        <v>3</v>
      </c>
      <c r="B4" s="37"/>
      <c r="C4" s="38" t="str">
        <f t="shared" si="9"/>
        <v>RS-AF 95G26A006</v>
      </c>
      <c r="D4" s="38"/>
      <c r="E4" s="39" t="s">
        <v>104</v>
      </c>
      <c r="F4" s="115" t="s">
        <v>214</v>
      </c>
      <c r="G4" s="40"/>
      <c r="H4" s="40"/>
      <c r="I4" s="41"/>
      <c r="J4" s="41" t="s">
        <v>81</v>
      </c>
      <c r="K4" s="40"/>
      <c r="L4" s="40"/>
      <c r="M4" s="42" t="s">
        <v>105</v>
      </c>
      <c r="N4" s="43" t="s">
        <v>106</v>
      </c>
      <c r="O4" s="43" t="s">
        <v>107</v>
      </c>
      <c r="P4" s="43" t="str">
        <f t="shared" si="10"/>
        <v>2PC 12X16 STRAIGHT FIT FOILED FRAMED GRAPHIC SET</v>
      </c>
      <c r="Q4" s="40" t="s">
        <v>108</v>
      </c>
      <c r="R4" s="44" t="s">
        <v>109</v>
      </c>
      <c r="S4" s="44" t="s">
        <v>109</v>
      </c>
      <c r="T4" s="40" t="s">
        <v>87</v>
      </c>
      <c r="U4" s="45"/>
      <c r="V4" s="46" t="s">
        <v>238</v>
      </c>
      <c r="W4" s="47"/>
      <c r="X4" s="47"/>
      <c r="Y4" s="47"/>
      <c r="Z4" s="48"/>
      <c r="AA4" s="40" t="s">
        <v>99</v>
      </c>
      <c r="AB4" s="49" t="s">
        <v>89</v>
      </c>
      <c r="AC4" s="50" t="s">
        <v>90</v>
      </c>
      <c r="AD4" s="40" t="s">
        <v>8</v>
      </c>
      <c r="AE4" s="51">
        <v>2</v>
      </c>
      <c r="AF4" s="52">
        <v>4.22</v>
      </c>
      <c r="AG4" s="52">
        <v>4.22</v>
      </c>
      <c r="AH4" s="38" t="s">
        <v>91</v>
      </c>
      <c r="AI4" s="42" t="s">
        <v>110</v>
      </c>
      <c r="AJ4" s="42" t="s">
        <v>111</v>
      </c>
      <c r="AK4" s="53"/>
      <c r="AL4" s="54">
        <v>15.75</v>
      </c>
      <c r="AM4" s="55">
        <f t="shared" si="11"/>
        <v>6.3000000000000007</v>
      </c>
      <c r="AN4" s="56">
        <v>0</v>
      </c>
      <c r="AO4" s="55">
        <f t="shared" si="12"/>
        <v>0</v>
      </c>
      <c r="AP4" s="56">
        <v>0</v>
      </c>
      <c r="AQ4" s="55">
        <f t="shared" si="0"/>
        <v>0</v>
      </c>
      <c r="AR4" s="42" t="s">
        <v>112</v>
      </c>
      <c r="AS4" s="40">
        <v>961</v>
      </c>
      <c r="AT4" s="40" t="s">
        <v>113</v>
      </c>
      <c r="AU4" s="42" t="s">
        <v>114</v>
      </c>
      <c r="AV4" s="57">
        <f t="shared" si="1"/>
        <v>0</v>
      </c>
      <c r="AW4" s="58">
        <v>0.01</v>
      </c>
      <c r="AX4" s="57">
        <f t="shared" si="2"/>
        <v>6.5000000000000002E-2</v>
      </c>
      <c r="AY4" s="58">
        <v>0</v>
      </c>
      <c r="AZ4" s="57">
        <f t="shared" si="3"/>
        <v>0</v>
      </c>
      <c r="BA4" s="58">
        <v>0</v>
      </c>
      <c r="BB4" s="57">
        <f t="shared" si="4"/>
        <v>0</v>
      </c>
      <c r="BC4" s="59"/>
      <c r="BD4" s="58"/>
      <c r="BE4" s="57">
        <f t="shared" si="5"/>
        <v>0</v>
      </c>
      <c r="BF4" s="53"/>
      <c r="BG4" s="58"/>
      <c r="BH4" s="57">
        <f t="shared" si="6"/>
        <v>0</v>
      </c>
      <c r="BI4" s="53"/>
      <c r="BJ4" s="58"/>
      <c r="BK4" s="57">
        <f t="shared" si="7"/>
        <v>0</v>
      </c>
      <c r="BL4" s="57">
        <f t="shared" si="13"/>
        <v>6.5000000000000002E-2</v>
      </c>
      <c r="BM4" s="57" t="str">
        <f>IF(ISERROR(#REF!+AV4+BL4),"",#REF!+AV4+BL4)</f>
        <v/>
      </c>
      <c r="BN4" s="60" t="str">
        <f t="shared" si="8"/>
        <v/>
      </c>
      <c r="BO4" s="61">
        <v>6.5</v>
      </c>
      <c r="BP4" s="62" t="str">
        <f t="shared" si="14"/>
        <v/>
      </c>
      <c r="BQ4" s="54">
        <v>17.989999999999998</v>
      </c>
      <c r="BR4" s="60" t="str">
        <f t="shared" si="15"/>
        <v/>
      </c>
      <c r="BS4" s="63"/>
      <c r="BT4" s="64" t="e">
        <f>IF(#REF!="","",#REF!*#REF!*#REF!/1000000)</f>
        <v>#REF!</v>
      </c>
      <c r="BU4" s="49">
        <v>64</v>
      </c>
      <c r="BV4" s="65" t="e">
        <f>IF(AE4="","",BU4/BT4*AE4)</f>
        <v>#REF!</v>
      </c>
      <c r="BW4" s="66">
        <v>2400</v>
      </c>
      <c r="BX4" s="62" t="str">
        <f t="shared" si="16"/>
        <v/>
      </c>
      <c r="BY4" s="38" t="s">
        <v>115</v>
      </c>
      <c r="BZ4" s="67">
        <v>0.1</v>
      </c>
      <c r="CA4" s="62">
        <f t="shared" si="17"/>
        <v>0.65</v>
      </c>
    </row>
    <row r="5" spans="1:79" s="68" customFormat="1" ht="111" customHeight="1" x14ac:dyDescent="0.2">
      <c r="A5" s="36">
        <v>4</v>
      </c>
      <c r="B5" s="37"/>
      <c r="C5" s="38" t="str">
        <f>"RS-AF "&amp;N5</f>
        <v>RS-AF 95G26A008R</v>
      </c>
      <c r="D5" s="40"/>
      <c r="E5" s="39" t="s">
        <v>116</v>
      </c>
      <c r="F5" s="115" t="s">
        <v>215</v>
      </c>
      <c r="G5" s="40"/>
      <c r="H5" s="40"/>
      <c r="I5" s="41"/>
      <c r="J5" s="41" t="s">
        <v>81</v>
      </c>
      <c r="K5" s="40"/>
      <c r="L5" s="40"/>
      <c r="M5" s="71" t="s">
        <v>117</v>
      </c>
      <c r="N5" s="72" t="s">
        <v>118</v>
      </c>
      <c r="O5" s="41" t="s">
        <v>119</v>
      </c>
      <c r="P5" s="43" t="str">
        <f t="shared" si="10"/>
        <v>2PC 12X16 SINGLE MAT UV PRINT FRAMED GRAPHIC SET</v>
      </c>
      <c r="Q5" s="40" t="s">
        <v>108</v>
      </c>
      <c r="R5" s="40" t="s">
        <v>120</v>
      </c>
      <c r="S5" s="73" t="s">
        <v>120</v>
      </c>
      <c r="T5" s="40" t="s">
        <v>87</v>
      </c>
      <c r="U5" s="45"/>
      <c r="V5" s="46" t="s">
        <v>236</v>
      </c>
      <c r="W5" s="48"/>
      <c r="X5" s="48"/>
      <c r="Y5" s="48"/>
      <c r="Z5" s="48"/>
      <c r="AA5" s="40" t="s">
        <v>99</v>
      </c>
      <c r="AB5" s="40" t="s">
        <v>89</v>
      </c>
      <c r="AC5" s="41" t="s">
        <v>90</v>
      </c>
      <c r="AD5" s="40" t="s">
        <v>8</v>
      </c>
      <c r="AE5" s="51">
        <v>2</v>
      </c>
      <c r="AF5" s="52">
        <v>4.75</v>
      </c>
      <c r="AG5" s="52">
        <v>4.75</v>
      </c>
      <c r="AH5" s="53" t="s">
        <v>91</v>
      </c>
      <c r="AI5" s="59" t="s">
        <v>121</v>
      </c>
      <c r="AJ5" s="42" t="s">
        <v>122</v>
      </c>
      <c r="AK5" s="53"/>
      <c r="AL5" s="53">
        <v>15.75</v>
      </c>
      <c r="AM5" s="55">
        <f t="shared" si="11"/>
        <v>6.3000000000000007</v>
      </c>
      <c r="AN5" s="56">
        <v>0</v>
      </c>
      <c r="AO5" s="55">
        <f t="shared" si="12"/>
        <v>0</v>
      </c>
      <c r="AP5" s="56">
        <v>0</v>
      </c>
      <c r="AQ5" s="55">
        <f t="shared" si="0"/>
        <v>0</v>
      </c>
      <c r="AR5" s="59" t="s">
        <v>123</v>
      </c>
      <c r="AS5" s="40">
        <v>965</v>
      </c>
      <c r="AT5" s="40" t="s">
        <v>124</v>
      </c>
      <c r="AU5" s="59" t="s">
        <v>125</v>
      </c>
      <c r="AV5" s="57">
        <f t="shared" si="1"/>
        <v>0</v>
      </c>
      <c r="AW5" s="58">
        <v>0.01</v>
      </c>
      <c r="AX5" s="57">
        <f t="shared" si="2"/>
        <v>7.0999999999999994E-2</v>
      </c>
      <c r="AY5" s="58">
        <v>0</v>
      </c>
      <c r="AZ5" s="57">
        <f t="shared" si="3"/>
        <v>0</v>
      </c>
      <c r="BA5" s="58"/>
      <c r="BB5" s="57">
        <f t="shared" si="4"/>
        <v>0</v>
      </c>
      <c r="BC5" s="59"/>
      <c r="BD5" s="58"/>
      <c r="BE5" s="57">
        <f t="shared" si="5"/>
        <v>0</v>
      </c>
      <c r="BF5" s="53"/>
      <c r="BG5" s="58"/>
      <c r="BH5" s="57">
        <f t="shared" si="6"/>
        <v>0</v>
      </c>
      <c r="BI5" s="53"/>
      <c r="BJ5" s="58"/>
      <c r="BK5" s="57">
        <f t="shared" si="7"/>
        <v>0</v>
      </c>
      <c r="BL5" s="57">
        <f t="shared" si="13"/>
        <v>7.0999999999999994E-2</v>
      </c>
      <c r="BM5" s="62" t="str">
        <f>IF(ISERROR(#REF!+AV5+BL5),"",#REF!+AV5+BL5)</f>
        <v/>
      </c>
      <c r="BN5" s="60" t="str">
        <f t="shared" si="8"/>
        <v/>
      </c>
      <c r="BO5" s="74">
        <v>7.1</v>
      </c>
      <c r="BP5" s="62" t="str">
        <f t="shared" si="14"/>
        <v/>
      </c>
      <c r="BQ5" s="53">
        <v>17.989999999999998</v>
      </c>
      <c r="BR5" s="60" t="str">
        <f t="shared" si="15"/>
        <v/>
      </c>
      <c r="BS5" s="63"/>
      <c r="BT5" s="64" t="e">
        <f>IF(#REF!="","",#REF!*#REF!*#REF!/1000000)</f>
        <v>#REF!</v>
      </c>
      <c r="BU5" s="49">
        <v>64</v>
      </c>
      <c r="BV5" s="65" t="e">
        <f>IF(AE5="","",BU5/BT5*AE5)</f>
        <v>#REF!</v>
      </c>
      <c r="BW5" s="66">
        <v>2400</v>
      </c>
      <c r="BX5" s="62" t="str">
        <f t="shared" si="16"/>
        <v/>
      </c>
      <c r="BY5" s="38" t="s">
        <v>115</v>
      </c>
      <c r="BZ5" s="67">
        <v>0.1</v>
      </c>
      <c r="CA5" s="62">
        <f t="shared" si="17"/>
        <v>0.71</v>
      </c>
    </row>
    <row r="6" spans="1:79" s="83" customFormat="1" ht="111" customHeight="1" x14ac:dyDescent="0.2">
      <c r="A6" s="75">
        <v>5</v>
      </c>
      <c r="B6" s="37"/>
      <c r="C6" s="38" t="str">
        <f t="shared" si="9"/>
        <v>RS-AF 95G25A014</v>
      </c>
      <c r="D6" s="41"/>
      <c r="E6" s="39" t="s">
        <v>126</v>
      </c>
      <c r="F6" s="115" t="s">
        <v>216</v>
      </c>
      <c r="G6" s="41"/>
      <c r="H6" s="41"/>
      <c r="I6" s="41"/>
      <c r="J6" s="41" t="s">
        <v>81</v>
      </c>
      <c r="K6" s="41"/>
      <c r="L6" s="40"/>
      <c r="M6" s="41" t="s">
        <v>127</v>
      </c>
      <c r="N6" s="41" t="s">
        <v>128</v>
      </c>
      <c r="O6" s="41" t="s">
        <v>129</v>
      </c>
      <c r="P6" s="43" t="str">
        <f t="shared" si="10"/>
        <v>24X18 SINGLE MAT FLOAT FRAMED GRAPHIC</v>
      </c>
      <c r="Q6" s="40" t="s">
        <v>108</v>
      </c>
      <c r="R6" s="41" t="s">
        <v>120</v>
      </c>
      <c r="S6" s="73" t="s">
        <v>120</v>
      </c>
      <c r="T6" s="40" t="s">
        <v>87</v>
      </c>
      <c r="U6" s="48">
        <v>4.2</v>
      </c>
      <c r="V6" s="46" t="s">
        <v>230</v>
      </c>
      <c r="W6" s="48"/>
      <c r="X6" s="48"/>
      <c r="Y6" s="48"/>
      <c r="Z6" s="48"/>
      <c r="AA6" s="40" t="s">
        <v>99</v>
      </c>
      <c r="AB6" s="41" t="s">
        <v>89</v>
      </c>
      <c r="AC6" s="41" t="s">
        <v>130</v>
      </c>
      <c r="AD6" s="40" t="s">
        <v>8</v>
      </c>
      <c r="AE6" s="76">
        <v>2</v>
      </c>
      <c r="AF6" s="52">
        <v>3.28</v>
      </c>
      <c r="AG6" s="52">
        <v>3.28</v>
      </c>
      <c r="AH6" s="63" t="s">
        <v>91</v>
      </c>
      <c r="AI6" s="77" t="s">
        <v>131</v>
      </c>
      <c r="AJ6" s="77" t="s">
        <v>132</v>
      </c>
      <c r="AK6" s="63"/>
      <c r="AL6" s="63">
        <v>10.25</v>
      </c>
      <c r="AM6" s="55">
        <f t="shared" si="11"/>
        <v>4.1000000000000005</v>
      </c>
      <c r="AN6" s="78">
        <v>0</v>
      </c>
      <c r="AO6" s="55">
        <f t="shared" si="12"/>
        <v>0</v>
      </c>
      <c r="AP6" s="78">
        <v>0</v>
      </c>
      <c r="AQ6" s="55">
        <f t="shared" si="0"/>
        <v>0</v>
      </c>
      <c r="AR6" s="79" t="s">
        <v>133</v>
      </c>
      <c r="AS6" s="40">
        <v>920</v>
      </c>
      <c r="AT6" s="40" t="s">
        <v>134</v>
      </c>
      <c r="AU6" s="77" t="s">
        <v>135</v>
      </c>
      <c r="AV6" s="57">
        <f t="shared" si="1"/>
        <v>0</v>
      </c>
      <c r="AW6" s="58">
        <v>0.01</v>
      </c>
      <c r="AX6" s="57">
        <f t="shared" si="2"/>
        <v>4.6100000000000002E-2</v>
      </c>
      <c r="AY6" s="58">
        <v>0</v>
      </c>
      <c r="AZ6" s="57">
        <f t="shared" si="3"/>
        <v>0</v>
      </c>
      <c r="BA6" s="58"/>
      <c r="BB6" s="57">
        <f t="shared" si="4"/>
        <v>0</v>
      </c>
      <c r="BC6" s="59"/>
      <c r="BD6" s="58"/>
      <c r="BE6" s="57">
        <f t="shared" si="5"/>
        <v>0</v>
      </c>
      <c r="BF6" s="53"/>
      <c r="BG6" s="58"/>
      <c r="BH6" s="57">
        <f t="shared" si="6"/>
        <v>0</v>
      </c>
      <c r="BI6" s="53"/>
      <c r="BJ6" s="58"/>
      <c r="BK6" s="57">
        <f t="shared" si="7"/>
        <v>0</v>
      </c>
      <c r="BL6" s="57">
        <f t="shared" si="13"/>
        <v>4.6100000000000002E-2</v>
      </c>
      <c r="BM6" s="62" t="str">
        <f>IF(ISERROR(#REF!+AV6+BL6),"",#REF!+AV6+BL6)</f>
        <v/>
      </c>
      <c r="BN6" s="60" t="str">
        <f t="shared" si="8"/>
        <v/>
      </c>
      <c r="BO6" s="80">
        <v>4.6100000000000003</v>
      </c>
      <c r="BP6" s="62" t="str">
        <f t="shared" si="14"/>
        <v/>
      </c>
      <c r="BQ6" s="63">
        <v>12.99</v>
      </c>
      <c r="BR6" s="60" t="str">
        <f t="shared" si="15"/>
        <v/>
      </c>
      <c r="BS6" s="63"/>
      <c r="BT6" s="81" t="e">
        <f>IF(#REF!="","",#REF!*#REF!*#REF!/1000000)</f>
        <v>#REF!</v>
      </c>
      <c r="BU6" s="49">
        <v>64</v>
      </c>
      <c r="BV6" s="65" t="e">
        <f>IF(AE6="","",BU6/BT6*AE6)</f>
        <v>#REF!</v>
      </c>
      <c r="BW6" s="66">
        <v>2400</v>
      </c>
      <c r="BX6" s="82" t="str">
        <f t="shared" si="16"/>
        <v/>
      </c>
      <c r="BY6" s="38" t="s">
        <v>115</v>
      </c>
      <c r="BZ6" s="67">
        <v>0.1</v>
      </c>
      <c r="CA6" s="62">
        <f t="shared" si="17"/>
        <v>0.46100000000000008</v>
      </c>
    </row>
    <row r="7" spans="1:79" s="83" customFormat="1" ht="111" customHeight="1" x14ac:dyDescent="0.2">
      <c r="A7" s="75">
        <v>6</v>
      </c>
      <c r="B7" s="37"/>
      <c r="C7" s="38" t="str">
        <f t="shared" si="9"/>
        <v>RS-AF 95G25A010</v>
      </c>
      <c r="D7" s="41"/>
      <c r="E7" s="39" t="s">
        <v>136</v>
      </c>
      <c r="F7" s="115" t="s">
        <v>217</v>
      </c>
      <c r="G7" s="41"/>
      <c r="H7" s="41"/>
      <c r="I7" s="41"/>
      <c r="J7" s="41" t="s">
        <v>81</v>
      </c>
      <c r="K7" s="41"/>
      <c r="L7" s="40"/>
      <c r="M7" s="41" t="s">
        <v>137</v>
      </c>
      <c r="N7" s="41" t="s">
        <v>138</v>
      </c>
      <c r="O7" s="41" t="s">
        <v>129</v>
      </c>
      <c r="P7" s="43" t="str">
        <f t="shared" si="10"/>
        <v>24X18 SINGLE MAT FLOAT FRAMED GRAPHIC</v>
      </c>
      <c r="Q7" s="40" t="s">
        <v>108</v>
      </c>
      <c r="R7" s="41" t="s">
        <v>120</v>
      </c>
      <c r="S7" s="73" t="s">
        <v>120</v>
      </c>
      <c r="T7" s="40" t="s">
        <v>87</v>
      </c>
      <c r="U7" s="48">
        <v>4.2</v>
      </c>
      <c r="V7" s="46" t="s">
        <v>230</v>
      </c>
      <c r="W7" s="48"/>
      <c r="X7" s="48"/>
      <c r="Y7" s="48"/>
      <c r="Z7" s="48"/>
      <c r="AA7" s="40" t="s">
        <v>99</v>
      </c>
      <c r="AB7" s="41" t="s">
        <v>89</v>
      </c>
      <c r="AC7" s="41" t="s">
        <v>130</v>
      </c>
      <c r="AD7" s="40" t="s">
        <v>8</v>
      </c>
      <c r="AE7" s="76">
        <v>2</v>
      </c>
      <c r="AF7" s="52">
        <v>3.28</v>
      </c>
      <c r="AG7" s="52">
        <v>3.28</v>
      </c>
      <c r="AH7" s="63" t="s">
        <v>91</v>
      </c>
      <c r="AI7" s="84" t="s">
        <v>139</v>
      </c>
      <c r="AJ7" s="77" t="s">
        <v>132</v>
      </c>
      <c r="AK7" s="63"/>
      <c r="AL7" s="63">
        <v>10.25</v>
      </c>
      <c r="AM7" s="55">
        <f t="shared" si="11"/>
        <v>4.1000000000000005</v>
      </c>
      <c r="AN7" s="78">
        <v>0</v>
      </c>
      <c r="AO7" s="55">
        <f t="shared" si="12"/>
        <v>0</v>
      </c>
      <c r="AP7" s="78">
        <v>0</v>
      </c>
      <c r="AQ7" s="55">
        <f t="shared" si="0"/>
        <v>0</v>
      </c>
      <c r="AR7" s="79" t="s">
        <v>140</v>
      </c>
      <c r="AS7" s="40">
        <v>943</v>
      </c>
      <c r="AT7" s="85" t="s">
        <v>134</v>
      </c>
      <c r="AU7" s="77" t="s">
        <v>135</v>
      </c>
      <c r="AV7" s="57">
        <f t="shared" si="1"/>
        <v>0</v>
      </c>
      <c r="AW7" s="58">
        <v>0.01</v>
      </c>
      <c r="AX7" s="57">
        <f t="shared" si="2"/>
        <v>4.6100000000000002E-2</v>
      </c>
      <c r="AY7" s="58">
        <v>0</v>
      </c>
      <c r="AZ7" s="57">
        <f t="shared" si="3"/>
        <v>0</v>
      </c>
      <c r="BA7" s="58"/>
      <c r="BB7" s="57">
        <f t="shared" si="4"/>
        <v>0</v>
      </c>
      <c r="BC7" s="59"/>
      <c r="BD7" s="58"/>
      <c r="BE7" s="57">
        <f t="shared" si="5"/>
        <v>0</v>
      </c>
      <c r="BF7" s="53"/>
      <c r="BG7" s="58"/>
      <c r="BH7" s="57">
        <f t="shared" si="6"/>
        <v>0</v>
      </c>
      <c r="BI7" s="53"/>
      <c r="BJ7" s="58"/>
      <c r="BK7" s="57">
        <f t="shared" si="7"/>
        <v>0</v>
      </c>
      <c r="BL7" s="57">
        <f t="shared" si="13"/>
        <v>4.6100000000000002E-2</v>
      </c>
      <c r="BM7" s="62" t="str">
        <f>IF(ISERROR(#REF!+AV7+BL7),"",#REF!+AV7+BL7)</f>
        <v/>
      </c>
      <c r="BN7" s="60" t="str">
        <f t="shared" si="8"/>
        <v/>
      </c>
      <c r="BO7" s="80">
        <v>4.6100000000000003</v>
      </c>
      <c r="BP7" s="62" t="str">
        <f t="shared" si="14"/>
        <v/>
      </c>
      <c r="BQ7" s="63">
        <v>12.99</v>
      </c>
      <c r="BR7" s="60" t="str">
        <f t="shared" si="15"/>
        <v/>
      </c>
      <c r="BS7" s="63"/>
      <c r="BT7" s="81" t="e">
        <f>IF(#REF!="","",#REF!*#REF!*#REF!/1000000)</f>
        <v>#REF!</v>
      </c>
      <c r="BU7" s="49">
        <v>64</v>
      </c>
      <c r="BV7" s="65" t="e">
        <f>IF(AE7="","",BU7/BT7*AE7)</f>
        <v>#REF!</v>
      </c>
      <c r="BW7" s="66">
        <v>2400</v>
      </c>
      <c r="BX7" s="82" t="str">
        <f t="shared" si="16"/>
        <v/>
      </c>
      <c r="BY7" s="38" t="s">
        <v>115</v>
      </c>
      <c r="BZ7" s="67">
        <v>0.1</v>
      </c>
      <c r="CA7" s="62">
        <f t="shared" si="17"/>
        <v>0.46100000000000008</v>
      </c>
    </row>
    <row r="8" spans="1:79" s="83" customFormat="1" ht="111" customHeight="1" x14ac:dyDescent="0.2">
      <c r="A8" s="75">
        <v>7</v>
      </c>
      <c r="B8" s="37"/>
      <c r="C8" s="38" t="str">
        <f t="shared" si="9"/>
        <v>RS-AF 95A25L154R</v>
      </c>
      <c r="D8" s="41"/>
      <c r="E8" s="39" t="s">
        <v>136</v>
      </c>
      <c r="F8" s="115" t="s">
        <v>218</v>
      </c>
      <c r="G8" s="41"/>
      <c r="H8" s="41"/>
      <c r="I8" s="41"/>
      <c r="J8" s="41" t="s">
        <v>81</v>
      </c>
      <c r="K8" s="41"/>
      <c r="L8" s="40"/>
      <c r="M8" s="39" t="s">
        <v>141</v>
      </c>
      <c r="N8" s="39" t="s">
        <v>142</v>
      </c>
      <c r="O8" s="41" t="s">
        <v>143</v>
      </c>
      <c r="P8" s="43" t="str">
        <f t="shared" si="10"/>
        <v>20X24 LINEN LINER FRAMED EMBELLISHED CANVAS</v>
      </c>
      <c r="Q8" s="40" t="s">
        <v>144</v>
      </c>
      <c r="R8" s="41" t="s">
        <v>145</v>
      </c>
      <c r="S8" s="73" t="str">
        <f>R8</f>
        <v xml:space="preserve">60% PS ,25% MDF ,10% canvas 5% paper </v>
      </c>
      <c r="T8" s="40" t="s">
        <v>87</v>
      </c>
      <c r="U8" s="45">
        <v>2.2000000000000002</v>
      </c>
      <c r="V8" s="46" t="s">
        <v>231</v>
      </c>
      <c r="W8" s="48"/>
      <c r="X8" s="48"/>
      <c r="Y8" s="48"/>
      <c r="Z8" s="48"/>
      <c r="AA8" s="40" t="s">
        <v>99</v>
      </c>
      <c r="AB8" s="41" t="s">
        <v>89</v>
      </c>
      <c r="AC8" s="41" t="s">
        <v>130</v>
      </c>
      <c r="AD8" s="40" t="s">
        <v>8</v>
      </c>
      <c r="AE8" s="76">
        <v>2</v>
      </c>
      <c r="AF8" s="52">
        <v>4.4800000000000004</v>
      </c>
      <c r="AG8" s="52">
        <v>4.4800000000000004</v>
      </c>
      <c r="AH8" s="63" t="s">
        <v>91</v>
      </c>
      <c r="AI8" s="77" t="s">
        <v>146</v>
      </c>
      <c r="AJ8" s="77" t="s">
        <v>147</v>
      </c>
      <c r="AK8" s="63"/>
      <c r="AL8" s="63"/>
      <c r="AM8" s="55">
        <f t="shared" si="11"/>
        <v>0</v>
      </c>
      <c r="AN8" s="78"/>
      <c r="AO8" s="55">
        <f t="shared" si="12"/>
        <v>0</v>
      </c>
      <c r="AP8" s="78">
        <v>0</v>
      </c>
      <c r="AQ8" s="55">
        <f t="shared" si="0"/>
        <v>0</v>
      </c>
      <c r="AR8" s="79" t="s">
        <v>148</v>
      </c>
      <c r="AS8" s="40">
        <v>920</v>
      </c>
      <c r="AT8" s="40" t="s">
        <v>103</v>
      </c>
      <c r="AU8" s="63"/>
      <c r="AV8" s="57">
        <f t="shared" si="1"/>
        <v>0</v>
      </c>
      <c r="AW8" s="58">
        <v>0.01</v>
      </c>
      <c r="AX8" s="57">
        <f t="shared" si="2"/>
        <v>6.3E-2</v>
      </c>
      <c r="AY8" s="58">
        <v>0</v>
      </c>
      <c r="AZ8" s="57">
        <f t="shared" si="3"/>
        <v>0</v>
      </c>
      <c r="BA8" s="58"/>
      <c r="BB8" s="57">
        <f t="shared" si="4"/>
        <v>0</v>
      </c>
      <c r="BC8" s="59"/>
      <c r="BD8" s="58"/>
      <c r="BE8" s="57">
        <f t="shared" si="5"/>
        <v>0</v>
      </c>
      <c r="BF8" s="53"/>
      <c r="BG8" s="58"/>
      <c r="BH8" s="57">
        <f t="shared" si="6"/>
        <v>0</v>
      </c>
      <c r="BI8" s="53"/>
      <c r="BJ8" s="58"/>
      <c r="BK8" s="57">
        <f t="shared" si="7"/>
        <v>0</v>
      </c>
      <c r="BL8" s="57">
        <f t="shared" si="13"/>
        <v>6.3E-2</v>
      </c>
      <c r="BM8" s="62" t="str">
        <f>IF(ISERROR(#REF!+AV8+BL8),"",#REF!+AV8+BL8)</f>
        <v/>
      </c>
      <c r="BN8" s="60" t="str">
        <f t="shared" si="8"/>
        <v/>
      </c>
      <c r="BO8" s="80">
        <v>6.3</v>
      </c>
      <c r="BP8" s="62" t="str">
        <f t="shared" si="14"/>
        <v/>
      </c>
      <c r="BQ8" s="63">
        <v>14.99</v>
      </c>
      <c r="BR8" s="60" t="str">
        <f t="shared" si="15"/>
        <v/>
      </c>
      <c r="BS8" s="63"/>
      <c r="BT8" s="81" t="e">
        <f>IF(#REF!="","",#REF!*#REF!*#REF!/1000000)</f>
        <v>#REF!</v>
      </c>
      <c r="BU8" s="49">
        <v>64</v>
      </c>
      <c r="BV8" s="65" t="e">
        <f>IF(AE8="","",BU8/BT8*AE8)</f>
        <v>#REF!</v>
      </c>
      <c r="BW8" s="66">
        <v>2400</v>
      </c>
      <c r="BX8" s="82" t="str">
        <f t="shared" si="16"/>
        <v/>
      </c>
      <c r="BY8" s="38" t="s">
        <v>115</v>
      </c>
      <c r="BZ8" s="67">
        <v>0.1</v>
      </c>
      <c r="CA8" s="62">
        <f t="shared" si="17"/>
        <v>0.63</v>
      </c>
    </row>
    <row r="9" spans="1:79" s="83" customFormat="1" ht="111" customHeight="1" x14ac:dyDescent="0.2">
      <c r="A9" s="75">
        <v>8</v>
      </c>
      <c r="B9" s="37"/>
      <c r="C9" s="38" t="str">
        <f t="shared" si="9"/>
        <v>RS-AF 95G25K072R</v>
      </c>
      <c r="D9" s="41"/>
      <c r="E9" s="39" t="s">
        <v>104</v>
      </c>
      <c r="F9" s="115" t="s">
        <v>219</v>
      </c>
      <c r="G9" s="41"/>
      <c r="H9" s="41"/>
      <c r="I9" s="41"/>
      <c r="J9" s="41" t="s">
        <v>81</v>
      </c>
      <c r="K9" s="41"/>
      <c r="L9" s="40"/>
      <c r="M9" s="39" t="s">
        <v>149</v>
      </c>
      <c r="N9" s="39" t="s">
        <v>150</v>
      </c>
      <c r="O9" s="41" t="s">
        <v>151</v>
      </c>
      <c r="P9" s="43" t="str">
        <f t="shared" si="10"/>
        <v>20X24 EMBELLISHED CANVAS FRAMED GRAPHIC</v>
      </c>
      <c r="Q9" s="40" t="s">
        <v>108</v>
      </c>
      <c r="R9" s="41" t="s">
        <v>152</v>
      </c>
      <c r="S9" s="73" t="s">
        <v>152</v>
      </c>
      <c r="T9" s="40" t="s">
        <v>87</v>
      </c>
      <c r="U9" s="45"/>
      <c r="V9" s="46" t="s">
        <v>232</v>
      </c>
      <c r="W9" s="48"/>
      <c r="X9" s="48"/>
      <c r="Y9" s="48"/>
      <c r="Z9" s="48"/>
      <c r="AA9" s="40" t="s">
        <v>99</v>
      </c>
      <c r="AB9" s="41" t="s">
        <v>89</v>
      </c>
      <c r="AC9" s="41" t="s">
        <v>130</v>
      </c>
      <c r="AD9" s="40" t="s">
        <v>8</v>
      </c>
      <c r="AE9" s="76">
        <v>4</v>
      </c>
      <c r="AF9" s="52">
        <v>5.0999999999999996</v>
      </c>
      <c r="AG9" s="52">
        <v>5.0999999999999996</v>
      </c>
      <c r="AH9" s="63" t="s">
        <v>91</v>
      </c>
      <c r="AI9" s="77" t="s">
        <v>153</v>
      </c>
      <c r="AJ9" s="77" t="s">
        <v>154</v>
      </c>
      <c r="AK9" s="63"/>
      <c r="AL9" s="63">
        <v>10.25</v>
      </c>
      <c r="AM9" s="55">
        <f t="shared" si="11"/>
        <v>4.1000000000000005</v>
      </c>
      <c r="AN9" s="78">
        <v>0</v>
      </c>
      <c r="AO9" s="55">
        <f t="shared" si="12"/>
        <v>0</v>
      </c>
      <c r="AP9" s="78">
        <v>0</v>
      </c>
      <c r="AQ9" s="55">
        <f t="shared" si="0"/>
        <v>0</v>
      </c>
      <c r="AR9" s="79" t="s">
        <v>155</v>
      </c>
      <c r="AS9" s="40">
        <v>961</v>
      </c>
      <c r="AT9" s="85" t="s">
        <v>95</v>
      </c>
      <c r="AU9" s="77" t="s">
        <v>156</v>
      </c>
      <c r="AV9" s="57">
        <f t="shared" si="1"/>
        <v>0</v>
      </c>
      <c r="AW9" s="58">
        <v>0.01</v>
      </c>
      <c r="AX9" s="57">
        <f t="shared" si="2"/>
        <v>6.9000000000000006E-2</v>
      </c>
      <c r="AY9" s="58">
        <v>0</v>
      </c>
      <c r="AZ9" s="57">
        <f t="shared" si="3"/>
        <v>0</v>
      </c>
      <c r="BA9" s="86"/>
      <c r="BB9" s="57">
        <f t="shared" si="4"/>
        <v>0</v>
      </c>
      <c r="BC9" s="59"/>
      <c r="BD9" s="58"/>
      <c r="BE9" s="57">
        <f t="shared" si="5"/>
        <v>0</v>
      </c>
      <c r="BF9" s="63"/>
      <c r="BG9" s="86"/>
      <c r="BH9" s="57">
        <f t="shared" si="6"/>
        <v>0</v>
      </c>
      <c r="BI9" s="63"/>
      <c r="BJ9" s="86"/>
      <c r="BK9" s="57">
        <f t="shared" si="7"/>
        <v>0</v>
      </c>
      <c r="BL9" s="57">
        <f t="shared" si="13"/>
        <v>6.9000000000000006E-2</v>
      </c>
      <c r="BM9" s="62" t="str">
        <f>IF(ISERROR(#REF!+AV9+BL9),"",#REF!+AV9+BL9)</f>
        <v/>
      </c>
      <c r="BN9" s="60" t="str">
        <f t="shared" si="8"/>
        <v/>
      </c>
      <c r="BO9" s="80">
        <v>6.9</v>
      </c>
      <c r="BP9" s="62" t="str">
        <f t="shared" si="14"/>
        <v/>
      </c>
      <c r="BQ9" s="63">
        <v>16.989999999999998</v>
      </c>
      <c r="BR9" s="60" t="str">
        <f t="shared" si="15"/>
        <v/>
      </c>
      <c r="BS9" s="63"/>
      <c r="BT9" s="81" t="e">
        <f>IF(#REF!="","",#REF!*#REF!*#REF!/1000000)</f>
        <v>#REF!</v>
      </c>
      <c r="BU9" s="49">
        <v>64</v>
      </c>
      <c r="BV9" s="65" t="e">
        <f>IF(AE9="","",BU9/BT9*AE9)</f>
        <v>#REF!</v>
      </c>
      <c r="BW9" s="66">
        <v>2400</v>
      </c>
      <c r="BX9" s="82" t="str">
        <f t="shared" si="16"/>
        <v/>
      </c>
      <c r="BY9" s="38" t="s">
        <v>115</v>
      </c>
      <c r="BZ9" s="67">
        <v>0.1</v>
      </c>
      <c r="CA9" s="62">
        <f t="shared" si="17"/>
        <v>0.69000000000000006</v>
      </c>
    </row>
    <row r="10" spans="1:79" s="83" customFormat="1" ht="111" customHeight="1" x14ac:dyDescent="0.2">
      <c r="A10" s="75">
        <v>9</v>
      </c>
      <c r="B10" s="37"/>
      <c r="C10" s="38" t="str">
        <f t="shared" si="9"/>
        <v>RS-AF 95A26A006</v>
      </c>
      <c r="D10" s="41"/>
      <c r="E10" s="39" t="s">
        <v>80</v>
      </c>
      <c r="F10" s="115" t="s">
        <v>220</v>
      </c>
      <c r="G10" s="41"/>
      <c r="H10" s="41"/>
      <c r="I10" s="41"/>
      <c r="J10" s="41"/>
      <c r="K10" s="41"/>
      <c r="L10" s="40"/>
      <c r="M10" s="39" t="s">
        <v>157</v>
      </c>
      <c r="N10" s="39" t="s">
        <v>158</v>
      </c>
      <c r="O10" s="41" t="s">
        <v>159</v>
      </c>
      <c r="P10" s="43" t="str">
        <f t="shared" si="10"/>
        <v xml:space="preserve">28X22 LINEN LINER EMBELLISHED FRAMED GRAPHIC </v>
      </c>
      <c r="Q10" s="40" t="s">
        <v>144</v>
      </c>
      <c r="R10" s="41" t="s">
        <v>152</v>
      </c>
      <c r="S10" s="73" t="s">
        <v>152</v>
      </c>
      <c r="T10" s="40" t="s">
        <v>87</v>
      </c>
      <c r="U10" s="45">
        <v>5</v>
      </c>
      <c r="V10" s="46" t="s">
        <v>233</v>
      </c>
      <c r="W10" s="48"/>
      <c r="X10" s="48"/>
      <c r="Y10" s="48"/>
      <c r="Z10" s="48"/>
      <c r="AA10" s="40" t="s">
        <v>99</v>
      </c>
      <c r="AB10" s="41" t="s">
        <v>89</v>
      </c>
      <c r="AC10" s="41" t="s">
        <v>160</v>
      </c>
      <c r="AD10" s="40" t="s">
        <v>8</v>
      </c>
      <c r="AE10" s="76">
        <v>2</v>
      </c>
      <c r="AF10" s="52">
        <v>4.22</v>
      </c>
      <c r="AG10" s="52">
        <v>4.22</v>
      </c>
      <c r="AH10" s="63" t="s">
        <v>91</v>
      </c>
      <c r="AI10" s="77" t="s">
        <v>161</v>
      </c>
      <c r="AJ10" s="77" t="s">
        <v>162</v>
      </c>
      <c r="AK10" s="63"/>
      <c r="AL10" s="63"/>
      <c r="AM10" s="55">
        <f t="shared" si="11"/>
        <v>0</v>
      </c>
      <c r="AN10" s="78"/>
      <c r="AO10" s="55">
        <f t="shared" si="12"/>
        <v>0</v>
      </c>
      <c r="AP10" s="78">
        <v>0</v>
      </c>
      <c r="AQ10" s="55">
        <f t="shared" si="0"/>
        <v>0</v>
      </c>
      <c r="AR10" s="79" t="s">
        <v>155</v>
      </c>
      <c r="AS10" s="40">
        <v>906</v>
      </c>
      <c r="AT10" s="85" t="s">
        <v>95</v>
      </c>
      <c r="AU10" s="63"/>
      <c r="AV10" s="57">
        <f t="shared" si="1"/>
        <v>0</v>
      </c>
      <c r="AW10" s="58">
        <v>0.01</v>
      </c>
      <c r="AX10" s="57">
        <f t="shared" si="2"/>
        <v>6.7000000000000004E-2</v>
      </c>
      <c r="AY10" s="58">
        <v>0</v>
      </c>
      <c r="AZ10" s="57">
        <f t="shared" si="3"/>
        <v>0</v>
      </c>
      <c r="BA10" s="86"/>
      <c r="BB10" s="57">
        <f t="shared" si="4"/>
        <v>0</v>
      </c>
      <c r="BC10" s="59"/>
      <c r="BD10" s="58"/>
      <c r="BE10" s="57">
        <f t="shared" si="5"/>
        <v>0</v>
      </c>
      <c r="BF10" s="63"/>
      <c r="BG10" s="86"/>
      <c r="BH10" s="57">
        <f t="shared" si="6"/>
        <v>0</v>
      </c>
      <c r="BI10" s="63"/>
      <c r="BJ10" s="86"/>
      <c r="BK10" s="57">
        <f t="shared" si="7"/>
        <v>0</v>
      </c>
      <c r="BL10" s="57">
        <f t="shared" si="13"/>
        <v>6.7000000000000004E-2</v>
      </c>
      <c r="BM10" s="62" t="str">
        <f>IF(ISERROR(#REF!+AV10+BL10),"",#REF!+AV10+BL10)</f>
        <v/>
      </c>
      <c r="BN10" s="60" t="str">
        <f t="shared" si="8"/>
        <v/>
      </c>
      <c r="BO10" s="80">
        <v>6.7</v>
      </c>
      <c r="BP10" s="62" t="str">
        <f t="shared" si="14"/>
        <v/>
      </c>
      <c r="BQ10" s="63">
        <v>19.989999999999998</v>
      </c>
      <c r="BR10" s="60" t="str">
        <f t="shared" si="15"/>
        <v/>
      </c>
      <c r="BS10" s="63"/>
      <c r="BT10" s="81" t="e">
        <f>IF(#REF!="","",#REF!*#REF!*#REF!/1000000)</f>
        <v>#REF!</v>
      </c>
      <c r="BU10" s="49">
        <v>64</v>
      </c>
      <c r="BV10" s="65" t="e">
        <f>IF(AE10="","",BU10/BT10*AE10)</f>
        <v>#REF!</v>
      </c>
      <c r="BW10" s="66">
        <v>2400</v>
      </c>
      <c r="BX10" s="82" t="str">
        <f t="shared" si="16"/>
        <v/>
      </c>
      <c r="BY10" s="38" t="s">
        <v>115</v>
      </c>
      <c r="BZ10" s="67">
        <v>0.1</v>
      </c>
      <c r="CA10" s="62">
        <f t="shared" si="17"/>
        <v>0.67</v>
      </c>
    </row>
    <row r="11" spans="1:79" s="83" customFormat="1" ht="111" customHeight="1" x14ac:dyDescent="0.2">
      <c r="A11" s="75">
        <v>10</v>
      </c>
      <c r="B11" s="37"/>
      <c r="C11" s="38" t="str">
        <f t="shared" si="9"/>
        <v>RS-AF 95G26W004R</v>
      </c>
      <c r="D11" s="41"/>
      <c r="E11" s="39" t="s">
        <v>80</v>
      </c>
      <c r="F11" s="115" t="s">
        <v>221</v>
      </c>
      <c r="G11" s="41"/>
      <c r="H11" s="41"/>
      <c r="I11" s="41"/>
      <c r="J11" s="41"/>
      <c r="K11" s="41"/>
      <c r="L11" s="40"/>
      <c r="M11" s="39" t="s">
        <v>163</v>
      </c>
      <c r="N11" s="39" t="s">
        <v>164</v>
      </c>
      <c r="O11" s="41" t="s">
        <v>165</v>
      </c>
      <c r="P11" s="43" t="str">
        <f t="shared" si="10"/>
        <v xml:space="preserve">28X22 SINGLE MAT FRAYED LINEN FLOAT </v>
      </c>
      <c r="Q11" s="40" t="s">
        <v>108</v>
      </c>
      <c r="R11" s="41" t="s">
        <v>152</v>
      </c>
      <c r="S11" s="73" t="s">
        <v>152</v>
      </c>
      <c r="T11" s="40" t="s">
        <v>87</v>
      </c>
      <c r="U11" s="45">
        <v>5</v>
      </c>
      <c r="V11" s="46" t="s">
        <v>239</v>
      </c>
      <c r="W11" s="48"/>
      <c r="X11" s="48"/>
      <c r="Y11" s="48"/>
      <c r="Z11" s="48"/>
      <c r="AA11" s="40" t="s">
        <v>99</v>
      </c>
      <c r="AB11" s="41" t="s">
        <v>89</v>
      </c>
      <c r="AC11" s="41" t="s">
        <v>160</v>
      </c>
      <c r="AD11" s="40" t="s">
        <v>8</v>
      </c>
      <c r="AE11" s="76">
        <v>2</v>
      </c>
      <c r="AF11" s="52">
        <v>9.3000000000000007</v>
      </c>
      <c r="AG11" s="52">
        <v>9.3000000000000007</v>
      </c>
      <c r="AH11" s="63" t="s">
        <v>91</v>
      </c>
      <c r="AI11" s="77" t="s">
        <v>166</v>
      </c>
      <c r="AJ11" s="77" t="s">
        <v>167</v>
      </c>
      <c r="AK11" s="63"/>
      <c r="AL11" s="63">
        <v>12.75</v>
      </c>
      <c r="AM11" s="55">
        <f t="shared" si="11"/>
        <v>5.1000000000000005</v>
      </c>
      <c r="AN11" s="78">
        <v>0</v>
      </c>
      <c r="AO11" s="55">
        <f t="shared" si="12"/>
        <v>0</v>
      </c>
      <c r="AP11" s="78">
        <v>0</v>
      </c>
      <c r="AQ11" s="55">
        <f t="shared" si="0"/>
        <v>0</v>
      </c>
      <c r="AR11" s="79" t="s">
        <v>155</v>
      </c>
      <c r="AS11" s="40">
        <v>906</v>
      </c>
      <c r="AT11" s="85" t="s">
        <v>95</v>
      </c>
      <c r="AU11" s="77" t="s">
        <v>168</v>
      </c>
      <c r="AV11" s="57">
        <f t="shared" si="1"/>
        <v>0</v>
      </c>
      <c r="AW11" s="58">
        <v>0.01</v>
      </c>
      <c r="AX11" s="57">
        <f t="shared" si="2"/>
        <v>0.12990000000000002</v>
      </c>
      <c r="AY11" s="58">
        <v>0</v>
      </c>
      <c r="AZ11" s="57">
        <f t="shared" si="3"/>
        <v>0</v>
      </c>
      <c r="BA11" s="86"/>
      <c r="BB11" s="57">
        <f t="shared" si="4"/>
        <v>0</v>
      </c>
      <c r="BC11" s="59"/>
      <c r="BD11" s="58"/>
      <c r="BE11" s="57">
        <f t="shared" si="5"/>
        <v>0</v>
      </c>
      <c r="BF11" s="63"/>
      <c r="BG11" s="86"/>
      <c r="BH11" s="57">
        <f t="shared" si="6"/>
        <v>0</v>
      </c>
      <c r="BI11" s="63"/>
      <c r="BJ11" s="86"/>
      <c r="BK11" s="57">
        <f t="shared" si="7"/>
        <v>0</v>
      </c>
      <c r="BL11" s="57">
        <f t="shared" si="13"/>
        <v>0.12990000000000002</v>
      </c>
      <c r="BM11" s="62" t="str">
        <f>IF(ISERROR(#REF!+AV11+BL11),"",#REF!+AV11+BL11)</f>
        <v/>
      </c>
      <c r="BN11" s="60" t="str">
        <f t="shared" si="8"/>
        <v/>
      </c>
      <c r="BO11" s="80">
        <v>12.99</v>
      </c>
      <c r="BP11" s="62" t="str">
        <f t="shared" si="14"/>
        <v/>
      </c>
      <c r="BQ11" s="63">
        <v>34.99</v>
      </c>
      <c r="BR11" s="60" t="str">
        <f t="shared" si="15"/>
        <v/>
      </c>
      <c r="BS11" s="63"/>
      <c r="BT11" s="81" t="e">
        <f>IF(#REF!="","",#REF!*#REF!*#REF!/1000000)</f>
        <v>#REF!</v>
      </c>
      <c r="BU11" s="49">
        <v>64</v>
      </c>
      <c r="BV11" s="65" t="e">
        <f>IF(AE11="","",BU11/BT11*AE11)</f>
        <v>#REF!</v>
      </c>
      <c r="BW11" s="66">
        <v>2400</v>
      </c>
      <c r="BX11" s="82" t="str">
        <f t="shared" si="16"/>
        <v/>
      </c>
      <c r="BY11" s="38" t="s">
        <v>115</v>
      </c>
      <c r="BZ11" s="67">
        <v>0.1</v>
      </c>
      <c r="CA11" s="62">
        <f t="shared" si="17"/>
        <v>1.2990000000000002</v>
      </c>
    </row>
    <row r="12" spans="1:79" s="83" customFormat="1" ht="111" customHeight="1" x14ac:dyDescent="0.2">
      <c r="A12" s="75">
        <v>11</v>
      </c>
      <c r="B12" s="37"/>
      <c r="C12" s="38" t="str">
        <f t="shared" si="9"/>
        <v>RS-AF 95G25L115R2</v>
      </c>
      <c r="D12" s="41"/>
      <c r="E12" s="39" t="s">
        <v>80</v>
      </c>
      <c r="F12" s="115" t="s">
        <v>222</v>
      </c>
      <c r="G12" s="41"/>
      <c r="H12" s="41">
        <v>275222</v>
      </c>
      <c r="I12" s="41"/>
      <c r="J12" s="41"/>
      <c r="K12" s="41"/>
      <c r="L12" s="40"/>
      <c r="M12" s="39" t="s">
        <v>169</v>
      </c>
      <c r="N12" s="39" t="s">
        <v>170</v>
      </c>
      <c r="O12" s="41" t="s">
        <v>171</v>
      </c>
      <c r="P12" s="43" t="str">
        <f t="shared" si="10"/>
        <v>16X20 STRAIGHT FIT EMBELLISHED</v>
      </c>
      <c r="Q12" s="40" t="s">
        <v>108</v>
      </c>
      <c r="R12" s="41" t="s">
        <v>152</v>
      </c>
      <c r="S12" s="73" t="s">
        <v>152</v>
      </c>
      <c r="T12" s="40" t="s">
        <v>87</v>
      </c>
      <c r="U12" s="45">
        <v>3.6</v>
      </c>
      <c r="V12" s="46" t="s">
        <v>234</v>
      </c>
      <c r="W12" s="48"/>
      <c r="X12" s="48"/>
      <c r="Y12" s="48"/>
      <c r="Z12" s="48"/>
      <c r="AA12" s="40" t="s">
        <v>99</v>
      </c>
      <c r="AB12" s="41" t="s">
        <v>89</v>
      </c>
      <c r="AC12" s="41" t="s">
        <v>160</v>
      </c>
      <c r="AD12" s="40" t="s">
        <v>8</v>
      </c>
      <c r="AE12" s="76">
        <v>2</v>
      </c>
      <c r="AF12" s="52">
        <v>3.97</v>
      </c>
      <c r="AG12" s="52">
        <v>3.97</v>
      </c>
      <c r="AH12" s="63" t="s">
        <v>91</v>
      </c>
      <c r="AI12" s="77" t="s">
        <v>172</v>
      </c>
      <c r="AJ12" s="77" t="s">
        <v>173</v>
      </c>
      <c r="AK12" s="63"/>
      <c r="AL12" s="63">
        <v>10.25</v>
      </c>
      <c r="AM12" s="55">
        <f t="shared" si="11"/>
        <v>4.1000000000000005</v>
      </c>
      <c r="AN12" s="78">
        <v>0</v>
      </c>
      <c r="AO12" s="55">
        <f t="shared" si="12"/>
        <v>0</v>
      </c>
      <c r="AP12" s="78">
        <v>0</v>
      </c>
      <c r="AQ12" s="55">
        <f t="shared" si="0"/>
        <v>0</v>
      </c>
      <c r="AR12" s="79" t="s">
        <v>174</v>
      </c>
      <c r="AS12" s="40">
        <v>920</v>
      </c>
      <c r="AT12" s="85" t="s">
        <v>95</v>
      </c>
      <c r="AU12" s="77" t="s">
        <v>156</v>
      </c>
      <c r="AV12" s="57">
        <f t="shared" si="1"/>
        <v>0</v>
      </c>
      <c r="AW12" s="58">
        <v>0.01</v>
      </c>
      <c r="AX12" s="57">
        <f t="shared" si="2"/>
        <v>5.5E-2</v>
      </c>
      <c r="AY12" s="58">
        <v>0</v>
      </c>
      <c r="AZ12" s="57">
        <f t="shared" si="3"/>
        <v>0</v>
      </c>
      <c r="BA12" s="86"/>
      <c r="BB12" s="57">
        <f t="shared" si="4"/>
        <v>0</v>
      </c>
      <c r="BC12" s="59"/>
      <c r="BD12" s="58"/>
      <c r="BE12" s="57">
        <f t="shared" si="5"/>
        <v>0</v>
      </c>
      <c r="BF12" s="63"/>
      <c r="BG12" s="86"/>
      <c r="BH12" s="57">
        <f t="shared" si="6"/>
        <v>0</v>
      </c>
      <c r="BI12" s="63"/>
      <c r="BJ12" s="86"/>
      <c r="BK12" s="57">
        <f t="shared" si="7"/>
        <v>0</v>
      </c>
      <c r="BL12" s="57">
        <f t="shared" si="13"/>
        <v>5.5E-2</v>
      </c>
      <c r="BM12" s="62" t="str">
        <f>IF(ISERROR(#REF!+AV12+BL12),"",#REF!+AV12+BL12)</f>
        <v/>
      </c>
      <c r="BN12" s="60" t="str">
        <f t="shared" si="8"/>
        <v/>
      </c>
      <c r="BO12" s="80">
        <v>5.5</v>
      </c>
      <c r="BP12" s="62" t="str">
        <f t="shared" si="14"/>
        <v/>
      </c>
      <c r="BQ12" s="63">
        <v>14.99</v>
      </c>
      <c r="BR12" s="60" t="str">
        <f t="shared" si="15"/>
        <v/>
      </c>
      <c r="BS12" s="63"/>
      <c r="BT12" s="81" t="e">
        <f>IF(#REF!="","",#REF!*#REF!*#REF!/1000000)</f>
        <v>#REF!</v>
      </c>
      <c r="BU12" s="49">
        <v>64</v>
      </c>
      <c r="BV12" s="65" t="e">
        <f>IF(AE12="","",BU12/BT12*AE12)</f>
        <v>#REF!</v>
      </c>
      <c r="BW12" s="66">
        <v>2400</v>
      </c>
      <c r="BX12" s="82" t="str">
        <f t="shared" si="16"/>
        <v/>
      </c>
      <c r="BY12" s="38" t="s">
        <v>115</v>
      </c>
      <c r="BZ12" s="67">
        <v>0.1</v>
      </c>
      <c r="CA12" s="62">
        <f t="shared" si="17"/>
        <v>0.55000000000000004</v>
      </c>
    </row>
    <row r="13" spans="1:79" s="83" customFormat="1" ht="111" customHeight="1" x14ac:dyDescent="0.2">
      <c r="A13" s="75">
        <v>12</v>
      </c>
      <c r="B13" s="37"/>
      <c r="C13" s="38" t="str">
        <f t="shared" si="9"/>
        <v>RS-AF 95C25W011R</v>
      </c>
      <c r="D13" s="41"/>
      <c r="E13" s="39" t="s">
        <v>80</v>
      </c>
      <c r="F13" s="115" t="s">
        <v>223</v>
      </c>
      <c r="G13" s="41"/>
      <c r="H13" s="41"/>
      <c r="I13" s="41"/>
      <c r="J13" s="41"/>
      <c r="K13" s="41"/>
      <c r="L13" s="40"/>
      <c r="M13" s="39" t="s">
        <v>175</v>
      </c>
      <c r="N13" s="39" t="s">
        <v>176</v>
      </c>
      <c r="O13" s="41" t="s">
        <v>177</v>
      </c>
      <c r="P13" s="43" t="str">
        <f t="shared" si="10"/>
        <v>16X20 FRAMED EMBELLISHED WITH FOIL CANVAS</v>
      </c>
      <c r="Q13" s="40" t="s">
        <v>85</v>
      </c>
      <c r="R13" s="41" t="s">
        <v>152</v>
      </c>
      <c r="S13" s="73" t="s">
        <v>152</v>
      </c>
      <c r="T13" s="40" t="s">
        <v>87</v>
      </c>
      <c r="U13" s="45">
        <v>2.4</v>
      </c>
      <c r="V13" s="46" t="s">
        <v>235</v>
      </c>
      <c r="W13" s="48"/>
      <c r="X13" s="48"/>
      <c r="Y13" s="48"/>
      <c r="Z13" s="48"/>
      <c r="AA13" s="40" t="s">
        <v>99</v>
      </c>
      <c r="AB13" s="41" t="s">
        <v>89</v>
      </c>
      <c r="AC13" s="41" t="s">
        <v>160</v>
      </c>
      <c r="AD13" s="40" t="s">
        <v>8</v>
      </c>
      <c r="AE13" s="76">
        <v>2</v>
      </c>
      <c r="AF13" s="52">
        <v>3.69</v>
      </c>
      <c r="AG13" s="52">
        <v>3.69</v>
      </c>
      <c r="AH13" s="63" t="s">
        <v>91</v>
      </c>
      <c r="AI13" s="77" t="s">
        <v>178</v>
      </c>
      <c r="AJ13" s="77"/>
      <c r="AK13" s="63"/>
      <c r="AL13" s="63"/>
      <c r="AM13" s="55">
        <f t="shared" si="11"/>
        <v>0</v>
      </c>
      <c r="AN13" s="78"/>
      <c r="AO13" s="55">
        <f t="shared" si="12"/>
        <v>0</v>
      </c>
      <c r="AP13" s="78">
        <v>0</v>
      </c>
      <c r="AQ13" s="55">
        <f t="shared" si="0"/>
        <v>0</v>
      </c>
      <c r="AR13" s="79"/>
      <c r="AS13" s="40"/>
      <c r="AT13" s="85"/>
      <c r="AU13" s="63"/>
      <c r="AV13" s="57">
        <f t="shared" si="1"/>
        <v>0</v>
      </c>
      <c r="AW13" s="58">
        <v>0.01</v>
      </c>
      <c r="AX13" s="57">
        <f t="shared" si="2"/>
        <v>5.1500000000000004E-2</v>
      </c>
      <c r="AY13" s="58">
        <v>0</v>
      </c>
      <c r="AZ13" s="57">
        <f t="shared" si="3"/>
        <v>0</v>
      </c>
      <c r="BA13" s="86"/>
      <c r="BB13" s="57">
        <f t="shared" si="4"/>
        <v>0</v>
      </c>
      <c r="BC13" s="59"/>
      <c r="BD13" s="58"/>
      <c r="BE13" s="57">
        <f t="shared" si="5"/>
        <v>0</v>
      </c>
      <c r="BF13" s="63"/>
      <c r="BG13" s="86"/>
      <c r="BH13" s="57">
        <f t="shared" si="6"/>
        <v>0</v>
      </c>
      <c r="BI13" s="63"/>
      <c r="BJ13" s="86"/>
      <c r="BK13" s="57">
        <f t="shared" si="7"/>
        <v>0</v>
      </c>
      <c r="BL13" s="57">
        <f t="shared" si="13"/>
        <v>5.1500000000000004E-2</v>
      </c>
      <c r="BM13" s="62" t="str">
        <f>IF(ISERROR(#REF!+AV13+BL13),"",#REF!+AV13+BL13)</f>
        <v/>
      </c>
      <c r="BN13" s="60" t="str">
        <f t="shared" si="8"/>
        <v/>
      </c>
      <c r="BO13" s="80">
        <v>5.15</v>
      </c>
      <c r="BP13" s="62" t="str">
        <f t="shared" si="14"/>
        <v/>
      </c>
      <c r="BQ13" s="63">
        <v>14.99</v>
      </c>
      <c r="BR13" s="60" t="str">
        <f t="shared" si="15"/>
        <v/>
      </c>
      <c r="BS13" s="63"/>
      <c r="BT13" s="81" t="e">
        <f>IF(#REF!="","",#REF!*#REF!*#REF!/1000000)</f>
        <v>#REF!</v>
      </c>
      <c r="BU13" s="49">
        <v>64</v>
      </c>
      <c r="BV13" s="65" t="e">
        <f>IF(AE13="","",BU13/BT13*AE13)</f>
        <v>#REF!</v>
      </c>
      <c r="BW13" s="66">
        <v>2400</v>
      </c>
      <c r="BX13" s="82" t="str">
        <f t="shared" si="16"/>
        <v/>
      </c>
      <c r="BY13" s="41" t="s">
        <v>96</v>
      </c>
      <c r="BZ13" s="86">
        <v>0.17499999999999999</v>
      </c>
      <c r="CA13" s="62">
        <f t="shared" si="17"/>
        <v>0.90125</v>
      </c>
    </row>
    <row r="14" spans="1:79" s="83" customFormat="1" ht="111" customHeight="1" x14ac:dyDescent="0.2">
      <c r="A14" s="75">
        <v>13</v>
      </c>
      <c r="B14" s="37"/>
      <c r="C14" s="38" t="str">
        <f t="shared" si="9"/>
        <v>RS-AF 95G26A007R</v>
      </c>
      <c r="D14" s="41"/>
      <c r="E14" s="39" t="s">
        <v>80</v>
      </c>
      <c r="F14" s="115" t="s">
        <v>224</v>
      </c>
      <c r="G14" s="41"/>
      <c r="H14" s="41"/>
      <c r="I14" s="41"/>
      <c r="J14" s="41"/>
      <c r="K14" s="41"/>
      <c r="L14" s="40"/>
      <c r="M14" s="39" t="s">
        <v>179</v>
      </c>
      <c r="N14" s="39" t="s">
        <v>180</v>
      </c>
      <c r="O14" s="41" t="s">
        <v>181</v>
      </c>
      <c r="P14" s="43" t="str">
        <f t="shared" si="10"/>
        <v>2PC 12X16 STRAIGHT FIT GEL COAT FRAMED GRAPHIC</v>
      </c>
      <c r="Q14" s="40" t="s">
        <v>108</v>
      </c>
      <c r="R14" s="41" t="s">
        <v>109</v>
      </c>
      <c r="S14" s="73" t="s">
        <v>109</v>
      </c>
      <c r="T14" s="40" t="s">
        <v>87</v>
      </c>
      <c r="U14" s="45"/>
      <c r="V14" s="46" t="s">
        <v>240</v>
      </c>
      <c r="W14" s="48"/>
      <c r="X14" s="48"/>
      <c r="Y14" s="48"/>
      <c r="Z14" s="48"/>
      <c r="AA14" s="40" t="s">
        <v>99</v>
      </c>
      <c r="AB14" s="41" t="s">
        <v>89</v>
      </c>
      <c r="AC14" s="41" t="s">
        <v>160</v>
      </c>
      <c r="AD14" s="40" t="s">
        <v>8</v>
      </c>
      <c r="AE14" s="76">
        <v>2</v>
      </c>
      <c r="AF14" s="52">
        <v>4.2</v>
      </c>
      <c r="AG14" s="52">
        <v>4.2</v>
      </c>
      <c r="AH14" s="63" t="s">
        <v>91</v>
      </c>
      <c r="AI14" s="77" t="s">
        <v>182</v>
      </c>
      <c r="AJ14" s="77" t="s">
        <v>183</v>
      </c>
      <c r="AK14" s="63"/>
      <c r="AL14" s="54">
        <v>22.5</v>
      </c>
      <c r="AM14" s="55">
        <f t="shared" si="11"/>
        <v>9</v>
      </c>
      <c r="AN14" s="78">
        <v>0</v>
      </c>
      <c r="AO14" s="55">
        <f t="shared" si="12"/>
        <v>0</v>
      </c>
      <c r="AP14" s="78">
        <v>0</v>
      </c>
      <c r="AQ14" s="55">
        <f t="shared" si="0"/>
        <v>0</v>
      </c>
      <c r="AR14" s="59" t="s">
        <v>184</v>
      </c>
      <c r="AS14" s="40">
        <v>965</v>
      </c>
      <c r="AT14" s="40" t="s">
        <v>95</v>
      </c>
      <c r="AU14" s="77" t="s">
        <v>185</v>
      </c>
      <c r="AV14" s="57">
        <f t="shared" si="1"/>
        <v>0</v>
      </c>
      <c r="AW14" s="58">
        <v>0.01</v>
      </c>
      <c r="AX14" s="57">
        <f t="shared" si="2"/>
        <v>6.5500000000000003E-2</v>
      </c>
      <c r="AY14" s="58">
        <v>0</v>
      </c>
      <c r="AZ14" s="57">
        <f t="shared" si="3"/>
        <v>0</v>
      </c>
      <c r="BA14" s="86"/>
      <c r="BB14" s="57">
        <f t="shared" si="4"/>
        <v>0</v>
      </c>
      <c r="BC14" s="59"/>
      <c r="BD14" s="58"/>
      <c r="BE14" s="57">
        <f t="shared" si="5"/>
        <v>0</v>
      </c>
      <c r="BF14" s="63"/>
      <c r="BG14" s="86"/>
      <c r="BH14" s="57">
        <f t="shared" si="6"/>
        <v>0</v>
      </c>
      <c r="BI14" s="63"/>
      <c r="BJ14" s="86"/>
      <c r="BK14" s="57">
        <f t="shared" si="7"/>
        <v>0</v>
      </c>
      <c r="BL14" s="57">
        <f t="shared" si="13"/>
        <v>6.5500000000000003E-2</v>
      </c>
      <c r="BM14" s="62" t="str">
        <f>IF(ISERROR(#REF!+AV14+BL14),"",#REF!+AV14+BL14)</f>
        <v/>
      </c>
      <c r="BN14" s="60" t="str">
        <f t="shared" si="8"/>
        <v/>
      </c>
      <c r="BO14" s="80">
        <v>6.55</v>
      </c>
      <c r="BP14" s="62" t="str">
        <f t="shared" si="14"/>
        <v/>
      </c>
      <c r="BQ14" s="63">
        <v>16.989999999999998</v>
      </c>
      <c r="BR14" s="60" t="str">
        <f t="shared" si="15"/>
        <v/>
      </c>
      <c r="BS14" s="63"/>
      <c r="BT14" s="81" t="e">
        <f>IF(#REF!="","",#REF!*#REF!*#REF!/1000000)</f>
        <v>#REF!</v>
      </c>
      <c r="BU14" s="49">
        <v>64</v>
      </c>
      <c r="BV14" s="65" t="e">
        <f>IF(AE14="","",BU14/BT14*AE14)</f>
        <v>#REF!</v>
      </c>
      <c r="BW14" s="66">
        <v>2400</v>
      </c>
      <c r="BX14" s="82" t="str">
        <f t="shared" si="16"/>
        <v/>
      </c>
      <c r="BY14" s="38" t="s">
        <v>115</v>
      </c>
      <c r="BZ14" s="67">
        <v>0.1</v>
      </c>
      <c r="CA14" s="62">
        <f t="shared" si="17"/>
        <v>0.65500000000000003</v>
      </c>
    </row>
    <row r="15" spans="1:79" s="83" customFormat="1" ht="111" customHeight="1" x14ac:dyDescent="0.2">
      <c r="A15" s="75">
        <v>14</v>
      </c>
      <c r="B15" s="37"/>
      <c r="C15" s="38" t="str">
        <f t="shared" si="9"/>
        <v>RS-AF 95G26A005</v>
      </c>
      <c r="D15" s="41"/>
      <c r="E15" s="39" t="s">
        <v>80</v>
      </c>
      <c r="F15" s="115" t="s">
        <v>225</v>
      </c>
      <c r="G15" s="41"/>
      <c r="H15" s="41"/>
      <c r="I15" s="41"/>
      <c r="J15" s="41"/>
      <c r="K15" s="41"/>
      <c r="L15" s="40"/>
      <c r="M15" s="39" t="s">
        <v>186</v>
      </c>
      <c r="N15" s="39" t="s">
        <v>187</v>
      </c>
      <c r="O15" s="41" t="s">
        <v>188</v>
      </c>
      <c r="P15" s="43" t="str">
        <f t="shared" si="10"/>
        <v>2PC 12X16 STRAIGHT FIT FRAMED GRAPHIC SET</v>
      </c>
      <c r="Q15" s="40" t="s">
        <v>108</v>
      </c>
      <c r="R15" s="41" t="s">
        <v>152</v>
      </c>
      <c r="S15" s="73" t="s">
        <v>152</v>
      </c>
      <c r="T15" s="40" t="s">
        <v>87</v>
      </c>
      <c r="U15" s="45"/>
      <c r="V15" s="46" t="s">
        <v>241</v>
      </c>
      <c r="W15" s="48"/>
      <c r="X15" s="48"/>
      <c r="Y15" s="48"/>
      <c r="Z15" s="48"/>
      <c r="AA15" s="40" t="s">
        <v>99</v>
      </c>
      <c r="AB15" s="41" t="s">
        <v>89</v>
      </c>
      <c r="AC15" s="41" t="s">
        <v>160</v>
      </c>
      <c r="AD15" s="40" t="s">
        <v>8</v>
      </c>
      <c r="AE15" s="76">
        <v>2</v>
      </c>
      <c r="AF15" s="52">
        <v>4.25</v>
      </c>
      <c r="AG15" s="52">
        <v>4.25</v>
      </c>
      <c r="AH15" s="63" t="s">
        <v>91</v>
      </c>
      <c r="AI15" s="77" t="s">
        <v>189</v>
      </c>
      <c r="AJ15" s="77" t="s">
        <v>183</v>
      </c>
      <c r="AK15" s="63"/>
      <c r="AL15" s="54">
        <v>22.5</v>
      </c>
      <c r="AM15" s="55">
        <f t="shared" si="11"/>
        <v>9</v>
      </c>
      <c r="AN15" s="78">
        <v>0.1</v>
      </c>
      <c r="AO15" s="55">
        <f t="shared" si="12"/>
        <v>0.9</v>
      </c>
      <c r="AP15" s="78">
        <v>0</v>
      </c>
      <c r="AQ15" s="55">
        <f t="shared" si="0"/>
        <v>0</v>
      </c>
      <c r="AR15" s="79" t="s">
        <v>190</v>
      </c>
      <c r="AS15" s="40">
        <v>701</v>
      </c>
      <c r="AT15" s="85" t="s">
        <v>191</v>
      </c>
      <c r="AU15" s="77" t="s">
        <v>185</v>
      </c>
      <c r="AV15" s="57">
        <f t="shared" si="1"/>
        <v>0.9</v>
      </c>
      <c r="AW15" s="58">
        <v>0.01</v>
      </c>
      <c r="AX15" s="57">
        <f t="shared" si="2"/>
        <v>6.4399999999999999E-2</v>
      </c>
      <c r="AY15" s="58">
        <v>0</v>
      </c>
      <c r="AZ15" s="57">
        <f t="shared" si="3"/>
        <v>0</v>
      </c>
      <c r="BA15" s="86"/>
      <c r="BB15" s="57">
        <f t="shared" si="4"/>
        <v>0</v>
      </c>
      <c r="BC15" s="59"/>
      <c r="BD15" s="58"/>
      <c r="BE15" s="57">
        <f t="shared" si="5"/>
        <v>0</v>
      </c>
      <c r="BF15" s="63"/>
      <c r="BG15" s="86"/>
      <c r="BH15" s="57">
        <f t="shared" si="6"/>
        <v>0</v>
      </c>
      <c r="BI15" s="63"/>
      <c r="BJ15" s="86"/>
      <c r="BK15" s="57">
        <f t="shared" si="7"/>
        <v>0</v>
      </c>
      <c r="BL15" s="57">
        <f t="shared" si="13"/>
        <v>6.4399999999999999E-2</v>
      </c>
      <c r="BM15" s="62" t="str">
        <f>IF(ISERROR(#REF!+AV15+BL15),"",#REF!+AV15+BL15)</f>
        <v/>
      </c>
      <c r="BN15" s="60" t="str">
        <f t="shared" si="8"/>
        <v/>
      </c>
      <c r="BO15" s="80">
        <v>6.44</v>
      </c>
      <c r="BP15" s="62" t="str">
        <f t="shared" si="14"/>
        <v/>
      </c>
      <c r="BQ15" s="63">
        <v>16.989999999999998</v>
      </c>
      <c r="BR15" s="60" t="str">
        <f t="shared" si="15"/>
        <v/>
      </c>
      <c r="BS15" s="63"/>
      <c r="BT15" s="81" t="e">
        <f>IF(#REF!="","",#REF!*#REF!*#REF!/1000000)</f>
        <v>#REF!</v>
      </c>
      <c r="BU15" s="49">
        <v>64</v>
      </c>
      <c r="BV15" s="65" t="e">
        <f>IF(AE15="","",BU15/BT15*AE15)</f>
        <v>#REF!</v>
      </c>
      <c r="BW15" s="66">
        <v>2400</v>
      </c>
      <c r="BX15" s="82" t="str">
        <f t="shared" si="16"/>
        <v/>
      </c>
      <c r="BY15" s="38" t="s">
        <v>115</v>
      </c>
      <c r="BZ15" s="67">
        <v>0.1</v>
      </c>
      <c r="CA15" s="62">
        <f t="shared" si="17"/>
        <v>0.64400000000000013</v>
      </c>
    </row>
    <row r="16" spans="1:79" s="83" customFormat="1" ht="111" customHeight="1" x14ac:dyDescent="0.2">
      <c r="A16" s="75">
        <v>15</v>
      </c>
      <c r="B16" s="37"/>
      <c r="C16" s="38" t="str">
        <f t="shared" si="9"/>
        <v>RS-AF 95B26A009</v>
      </c>
      <c r="D16" s="41"/>
      <c r="E16" s="39" t="s">
        <v>80</v>
      </c>
      <c r="F16" s="115" t="s">
        <v>226</v>
      </c>
      <c r="G16" s="41"/>
      <c r="H16" s="41"/>
      <c r="I16" s="41"/>
      <c r="J16" s="41"/>
      <c r="K16" s="41"/>
      <c r="L16" s="40"/>
      <c r="M16" s="39" t="s">
        <v>192</v>
      </c>
      <c r="N16" s="39" t="s">
        <v>193</v>
      </c>
      <c r="O16" s="41" t="s">
        <v>194</v>
      </c>
      <c r="P16" s="43" t="str">
        <f t="shared" si="10"/>
        <v>2PC 12X16 UV PRINT SHADOW BOX SET</v>
      </c>
      <c r="Q16" s="40" t="s">
        <v>195</v>
      </c>
      <c r="R16" s="41" t="s">
        <v>152</v>
      </c>
      <c r="S16" s="73" t="s">
        <v>152</v>
      </c>
      <c r="T16" s="40" t="s">
        <v>87</v>
      </c>
      <c r="U16" s="45"/>
      <c r="V16" s="46" t="s">
        <v>242</v>
      </c>
      <c r="W16" s="48"/>
      <c r="X16" s="48"/>
      <c r="Y16" s="48"/>
      <c r="Z16" s="48"/>
      <c r="AA16" s="40" t="s">
        <v>99</v>
      </c>
      <c r="AB16" s="41" t="s">
        <v>89</v>
      </c>
      <c r="AC16" s="41" t="s">
        <v>160</v>
      </c>
      <c r="AD16" s="40" t="s">
        <v>8</v>
      </c>
      <c r="AE16" s="76">
        <v>2</v>
      </c>
      <c r="AF16" s="52">
        <v>4.68</v>
      </c>
      <c r="AG16" s="52">
        <v>4.68</v>
      </c>
      <c r="AH16" s="63" t="s">
        <v>91</v>
      </c>
      <c r="AI16" s="77" t="s">
        <v>196</v>
      </c>
      <c r="AJ16" s="77" t="s">
        <v>183</v>
      </c>
      <c r="AK16" s="63"/>
      <c r="AL16" s="63"/>
      <c r="AM16" s="55">
        <f t="shared" si="11"/>
        <v>0</v>
      </c>
      <c r="AN16" s="78"/>
      <c r="AO16" s="55">
        <f t="shared" si="12"/>
        <v>0</v>
      </c>
      <c r="AP16" s="78">
        <v>0</v>
      </c>
      <c r="AQ16" s="55">
        <f t="shared" si="0"/>
        <v>0</v>
      </c>
      <c r="AR16" s="79"/>
      <c r="AS16" s="40"/>
      <c r="AT16" s="85"/>
      <c r="AU16" s="63"/>
      <c r="AV16" s="57">
        <f t="shared" si="1"/>
        <v>0</v>
      </c>
      <c r="AW16" s="58">
        <v>0.01</v>
      </c>
      <c r="AX16" s="57">
        <f t="shared" si="2"/>
        <v>6.4000000000000001E-2</v>
      </c>
      <c r="AY16" s="58">
        <v>0</v>
      </c>
      <c r="AZ16" s="57">
        <f t="shared" si="3"/>
        <v>0</v>
      </c>
      <c r="BA16" s="86"/>
      <c r="BB16" s="57">
        <f t="shared" si="4"/>
        <v>0</v>
      </c>
      <c r="BC16" s="59"/>
      <c r="BD16" s="58"/>
      <c r="BE16" s="57">
        <f t="shared" si="5"/>
        <v>0</v>
      </c>
      <c r="BF16" s="63"/>
      <c r="BG16" s="86"/>
      <c r="BH16" s="57">
        <f t="shared" si="6"/>
        <v>0</v>
      </c>
      <c r="BI16" s="63"/>
      <c r="BJ16" s="86"/>
      <c r="BK16" s="57">
        <f t="shared" si="7"/>
        <v>0</v>
      </c>
      <c r="BL16" s="57">
        <f t="shared" si="13"/>
        <v>6.4000000000000001E-2</v>
      </c>
      <c r="BM16" s="62" t="str">
        <f>IF(ISERROR(#REF!+AV16+BL16),"",#REF!+AV16+BL16)</f>
        <v/>
      </c>
      <c r="BN16" s="60" t="str">
        <f t="shared" si="8"/>
        <v/>
      </c>
      <c r="BO16" s="80">
        <v>6.4</v>
      </c>
      <c r="BP16" s="62" t="str">
        <f t="shared" si="14"/>
        <v/>
      </c>
      <c r="BQ16" s="63">
        <v>16.989999999999998</v>
      </c>
      <c r="BR16" s="60" t="str">
        <f t="shared" si="15"/>
        <v/>
      </c>
      <c r="BS16" s="63"/>
      <c r="BT16" s="81" t="e">
        <f>IF(#REF!="","",#REF!*#REF!*#REF!/1000000)</f>
        <v>#REF!</v>
      </c>
      <c r="BU16" s="49">
        <v>64</v>
      </c>
      <c r="BV16" s="65" t="e">
        <f>IF(AE16="","",BU16/BT16*AE16)</f>
        <v>#REF!</v>
      </c>
      <c r="BW16" s="66">
        <v>2400</v>
      </c>
      <c r="BX16" s="82" t="str">
        <f t="shared" si="16"/>
        <v/>
      </c>
      <c r="BY16" s="38" t="s">
        <v>115</v>
      </c>
      <c r="BZ16" s="67">
        <v>0.1</v>
      </c>
      <c r="CA16" s="62">
        <f t="shared" si="17"/>
        <v>0.64000000000000012</v>
      </c>
    </row>
    <row r="17" spans="1:79" s="83" customFormat="1" ht="111" customHeight="1" x14ac:dyDescent="0.2">
      <c r="A17" s="75">
        <v>16</v>
      </c>
      <c r="B17" s="37"/>
      <c r="C17" s="38" t="str">
        <f t="shared" si="9"/>
        <v>RS-AF 95C25A013</v>
      </c>
      <c r="D17" s="41"/>
      <c r="E17" s="39" t="s">
        <v>80</v>
      </c>
      <c r="F17" s="115" t="s">
        <v>227</v>
      </c>
      <c r="G17" s="41"/>
      <c r="H17" s="41">
        <v>275223</v>
      </c>
      <c r="I17" s="41"/>
      <c r="J17" s="41"/>
      <c r="K17" s="41"/>
      <c r="L17" s="40"/>
      <c r="M17" s="39" t="s">
        <v>197</v>
      </c>
      <c r="N17" s="39" t="s">
        <v>198</v>
      </c>
      <c r="O17" s="41" t="s">
        <v>199</v>
      </c>
      <c r="P17" s="43" t="str">
        <f t="shared" si="10"/>
        <v>2PC 12X16 FRAMED DOUBLE EMBELLISHED CANVAS SET</v>
      </c>
      <c r="Q17" s="40" t="s">
        <v>85</v>
      </c>
      <c r="R17" s="41" t="s">
        <v>152</v>
      </c>
      <c r="S17" s="73" t="s">
        <v>152</v>
      </c>
      <c r="T17" s="40" t="s">
        <v>87</v>
      </c>
      <c r="U17" s="45"/>
      <c r="V17" s="46" t="s">
        <v>243</v>
      </c>
      <c r="W17" s="48"/>
      <c r="X17" s="48"/>
      <c r="Y17" s="48"/>
      <c r="Z17" s="48"/>
      <c r="AA17" s="40" t="s">
        <v>99</v>
      </c>
      <c r="AB17" s="41" t="s">
        <v>89</v>
      </c>
      <c r="AC17" s="41" t="s">
        <v>160</v>
      </c>
      <c r="AD17" s="40" t="s">
        <v>8</v>
      </c>
      <c r="AE17" s="76">
        <v>2</v>
      </c>
      <c r="AF17" s="52">
        <v>4.54</v>
      </c>
      <c r="AG17" s="52">
        <v>4.54</v>
      </c>
      <c r="AH17" s="63" t="s">
        <v>91</v>
      </c>
      <c r="AI17" s="77"/>
      <c r="AJ17" s="77"/>
      <c r="AK17" s="63"/>
      <c r="AL17" s="63"/>
      <c r="AM17" s="55">
        <f t="shared" si="11"/>
        <v>0</v>
      </c>
      <c r="AN17" s="78"/>
      <c r="AO17" s="55">
        <f t="shared" si="12"/>
        <v>0</v>
      </c>
      <c r="AP17" s="78">
        <v>0</v>
      </c>
      <c r="AQ17" s="55">
        <f t="shared" si="0"/>
        <v>0</v>
      </c>
      <c r="AR17" s="79"/>
      <c r="AS17" s="40"/>
      <c r="AT17" s="85"/>
      <c r="AU17" s="63"/>
      <c r="AV17" s="57">
        <f t="shared" si="1"/>
        <v>0</v>
      </c>
      <c r="AW17" s="58">
        <v>0.01</v>
      </c>
      <c r="AX17" s="57">
        <f t="shared" si="2"/>
        <v>6.0999999999999999E-2</v>
      </c>
      <c r="AY17" s="58">
        <v>0</v>
      </c>
      <c r="AZ17" s="57">
        <f t="shared" si="3"/>
        <v>0</v>
      </c>
      <c r="BA17" s="86"/>
      <c r="BB17" s="57">
        <f t="shared" si="4"/>
        <v>0</v>
      </c>
      <c r="BC17" s="59"/>
      <c r="BD17" s="58"/>
      <c r="BE17" s="57">
        <f t="shared" si="5"/>
        <v>0</v>
      </c>
      <c r="BF17" s="63"/>
      <c r="BG17" s="86"/>
      <c r="BH17" s="57">
        <f t="shared" si="6"/>
        <v>0</v>
      </c>
      <c r="BI17" s="63"/>
      <c r="BJ17" s="86"/>
      <c r="BK17" s="57">
        <f t="shared" si="7"/>
        <v>0</v>
      </c>
      <c r="BL17" s="57">
        <f t="shared" si="13"/>
        <v>6.0999999999999999E-2</v>
      </c>
      <c r="BM17" s="62" t="str">
        <f>IF(ISERROR(#REF!+AV17+BL17),"",#REF!+AV17+BL17)</f>
        <v/>
      </c>
      <c r="BN17" s="60" t="str">
        <f t="shared" si="8"/>
        <v/>
      </c>
      <c r="BO17" s="80">
        <v>6.1</v>
      </c>
      <c r="BP17" s="62" t="str">
        <f t="shared" si="14"/>
        <v/>
      </c>
      <c r="BQ17" s="63">
        <v>16.989999999999998</v>
      </c>
      <c r="BR17" s="60" t="str">
        <f t="shared" si="15"/>
        <v/>
      </c>
      <c r="BS17" s="63"/>
      <c r="BT17" s="81" t="e">
        <f>IF(#REF!="","",#REF!*#REF!*#REF!/1000000)</f>
        <v>#REF!</v>
      </c>
      <c r="BU17" s="49">
        <v>64</v>
      </c>
      <c r="BV17" s="65" t="e">
        <f>IF(AE17="","",BU17/BT17*AE17)</f>
        <v>#REF!</v>
      </c>
      <c r="BW17" s="66">
        <v>2400</v>
      </c>
      <c r="BX17" s="82" t="str">
        <f t="shared" si="16"/>
        <v/>
      </c>
      <c r="BY17" s="41" t="s">
        <v>96</v>
      </c>
      <c r="BZ17" s="86">
        <v>0.17499999999999999</v>
      </c>
      <c r="CA17" s="62">
        <f t="shared" si="17"/>
        <v>1.0674999999999999</v>
      </c>
    </row>
    <row r="18" spans="1:79" s="35" customFormat="1" ht="111" customHeight="1" x14ac:dyDescent="0.35">
      <c r="A18" s="87">
        <v>17</v>
      </c>
      <c r="B18" s="88"/>
      <c r="C18" s="89" t="str">
        <f t="shared" si="9"/>
        <v>RS-AF 95G26X053</v>
      </c>
      <c r="D18" s="89"/>
      <c r="E18" s="39" t="s">
        <v>80</v>
      </c>
      <c r="F18" s="115" t="s">
        <v>228</v>
      </c>
      <c r="G18" s="89"/>
      <c r="H18" s="89"/>
      <c r="I18" s="89"/>
      <c r="J18" s="89"/>
      <c r="K18" s="89"/>
      <c r="L18" s="90"/>
      <c r="M18" s="91" t="s">
        <v>200</v>
      </c>
      <c r="N18" s="91" t="s">
        <v>201</v>
      </c>
      <c r="O18" s="89" t="s">
        <v>202</v>
      </c>
      <c r="P18" s="92" t="str">
        <f t="shared" si="10"/>
        <v xml:space="preserve">1216 SM FLOAT FRAMED GRAPHIC </v>
      </c>
      <c r="Q18" s="90" t="s">
        <v>108</v>
      </c>
      <c r="R18" s="89" t="s">
        <v>120</v>
      </c>
      <c r="S18" s="73" t="s">
        <v>203</v>
      </c>
      <c r="T18" s="90" t="s">
        <v>87</v>
      </c>
      <c r="U18" s="94"/>
      <c r="V18" s="95" t="s">
        <v>236</v>
      </c>
      <c r="W18" s="93"/>
      <c r="X18" s="93"/>
      <c r="Y18" s="93"/>
      <c r="Z18" s="93"/>
      <c r="AA18" s="90" t="s">
        <v>99</v>
      </c>
      <c r="AB18" s="41" t="s">
        <v>89</v>
      </c>
      <c r="AC18" s="89" t="s">
        <v>160</v>
      </c>
      <c r="AD18" s="40" t="s">
        <v>8</v>
      </c>
      <c r="AE18" s="96">
        <v>2</v>
      </c>
      <c r="AF18" s="52">
        <v>2.4</v>
      </c>
      <c r="AG18" s="52">
        <v>2.4</v>
      </c>
      <c r="AH18" s="97" t="s">
        <v>91</v>
      </c>
      <c r="AI18" s="98" t="s">
        <v>204</v>
      </c>
      <c r="AJ18" s="98" t="s">
        <v>205</v>
      </c>
      <c r="AK18" s="97"/>
      <c r="AL18" s="99">
        <v>4.25</v>
      </c>
      <c r="AM18" s="99">
        <f t="shared" si="11"/>
        <v>1.7000000000000002</v>
      </c>
      <c r="AN18" s="100">
        <v>0.1</v>
      </c>
      <c r="AO18" s="99">
        <f t="shared" si="12"/>
        <v>0.17000000000000004</v>
      </c>
      <c r="AP18" s="100">
        <v>0</v>
      </c>
      <c r="AQ18" s="99">
        <f t="shared" si="0"/>
        <v>0</v>
      </c>
      <c r="AR18" s="101" t="s">
        <v>206</v>
      </c>
      <c r="AS18" s="40">
        <v>827</v>
      </c>
      <c r="AT18" s="98" t="s">
        <v>191</v>
      </c>
      <c r="AU18" s="98" t="s">
        <v>207</v>
      </c>
      <c r="AV18" s="102">
        <f t="shared" si="1"/>
        <v>0.17000000000000004</v>
      </c>
      <c r="AW18" s="58">
        <v>0.01</v>
      </c>
      <c r="AX18" s="102">
        <f t="shared" si="2"/>
        <v>3.4000000000000002E-2</v>
      </c>
      <c r="AY18" s="58">
        <v>0</v>
      </c>
      <c r="AZ18" s="102">
        <f t="shared" si="3"/>
        <v>0</v>
      </c>
      <c r="BA18" s="103"/>
      <c r="BB18" s="102">
        <f t="shared" si="4"/>
        <v>0</v>
      </c>
      <c r="BC18" s="104"/>
      <c r="BD18" s="105"/>
      <c r="BE18" s="102">
        <f t="shared" si="5"/>
        <v>0</v>
      </c>
      <c r="BF18" s="97"/>
      <c r="BG18" s="103"/>
      <c r="BH18" s="102">
        <f t="shared" si="6"/>
        <v>0</v>
      </c>
      <c r="BI18" s="97"/>
      <c r="BJ18" s="103"/>
      <c r="BK18" s="102">
        <f t="shared" si="7"/>
        <v>0</v>
      </c>
      <c r="BL18" s="102">
        <f t="shared" si="13"/>
        <v>3.4000000000000002E-2</v>
      </c>
      <c r="BM18" s="106" t="str">
        <f>IF(ISERROR(#REF!+AV18+BL18),"",#REF!+AV18+BL18)</f>
        <v/>
      </c>
      <c r="BN18" s="13" t="str">
        <f t="shared" si="8"/>
        <v/>
      </c>
      <c r="BO18" s="107">
        <v>3.4</v>
      </c>
      <c r="BP18" s="106" t="str">
        <f t="shared" si="14"/>
        <v/>
      </c>
      <c r="BQ18" s="97">
        <v>9.99</v>
      </c>
      <c r="BR18" s="108" t="str">
        <f t="shared" si="15"/>
        <v/>
      </c>
      <c r="BS18" s="97"/>
      <c r="BT18" s="109" t="e">
        <f>IF(#REF!="","",#REF!*#REF!*#REF!/1000000)</f>
        <v>#REF!</v>
      </c>
      <c r="BU18" s="110">
        <v>64</v>
      </c>
      <c r="BV18" s="111" t="e">
        <f>IF(AE18="","",BU18/BT18*AE18)</f>
        <v>#REF!</v>
      </c>
      <c r="BW18" s="112">
        <v>2400</v>
      </c>
      <c r="BX18" s="113" t="str">
        <f t="shared" si="16"/>
        <v/>
      </c>
      <c r="BY18" s="38" t="s">
        <v>115</v>
      </c>
      <c r="BZ18" s="67">
        <v>0.1</v>
      </c>
      <c r="CA18" s="106">
        <f t="shared" si="17"/>
        <v>0.34</v>
      </c>
    </row>
    <row r="19" spans="1:79" s="35" customFormat="1" ht="111" customHeight="1" x14ac:dyDescent="0.35">
      <c r="A19" s="87">
        <v>18</v>
      </c>
      <c r="B19" s="88"/>
      <c r="C19" s="89" t="str">
        <f t="shared" si="9"/>
        <v>RS-AF 95G26X054</v>
      </c>
      <c r="D19" s="89"/>
      <c r="E19" s="39" t="s">
        <v>80</v>
      </c>
      <c r="F19" s="115" t="s">
        <v>229</v>
      </c>
      <c r="G19" s="89"/>
      <c r="H19" s="89"/>
      <c r="I19" s="89"/>
      <c r="J19" s="89"/>
      <c r="K19" s="89"/>
      <c r="L19" s="90"/>
      <c r="M19" s="91" t="s">
        <v>208</v>
      </c>
      <c r="N19" s="91" t="s">
        <v>209</v>
      </c>
      <c r="O19" s="89" t="s">
        <v>210</v>
      </c>
      <c r="P19" s="92" t="str">
        <f t="shared" si="10"/>
        <v>18X24 FRAMED FOIL CANVAS</v>
      </c>
      <c r="Q19" s="90" t="s">
        <v>108</v>
      </c>
      <c r="R19" s="89" t="s">
        <v>152</v>
      </c>
      <c r="S19" s="114" t="s">
        <v>152</v>
      </c>
      <c r="T19" s="90" t="s">
        <v>87</v>
      </c>
      <c r="U19" s="94"/>
      <c r="V19" s="95" t="s">
        <v>236</v>
      </c>
      <c r="W19" s="93"/>
      <c r="X19" s="93"/>
      <c r="Y19" s="93"/>
      <c r="Z19" s="93"/>
      <c r="AA19" s="90" t="s">
        <v>99</v>
      </c>
      <c r="AB19" s="41" t="s">
        <v>89</v>
      </c>
      <c r="AC19" s="89" t="s">
        <v>160</v>
      </c>
      <c r="AD19" s="40" t="s">
        <v>8</v>
      </c>
      <c r="AE19" s="96">
        <v>2</v>
      </c>
      <c r="AF19" s="52">
        <v>2.4</v>
      </c>
      <c r="AG19" s="52">
        <v>2.4</v>
      </c>
      <c r="AH19" s="97" t="s">
        <v>91</v>
      </c>
      <c r="AI19" s="98" t="s">
        <v>211</v>
      </c>
      <c r="AJ19" s="98" t="s">
        <v>205</v>
      </c>
      <c r="AK19" s="97"/>
      <c r="AL19" s="99">
        <v>4.25</v>
      </c>
      <c r="AM19" s="99">
        <f t="shared" si="11"/>
        <v>1.7000000000000002</v>
      </c>
      <c r="AN19" s="100">
        <v>0.1</v>
      </c>
      <c r="AO19" s="99">
        <f t="shared" si="12"/>
        <v>0.17000000000000004</v>
      </c>
      <c r="AP19" s="100">
        <v>0</v>
      </c>
      <c r="AQ19" s="99">
        <f t="shared" si="0"/>
        <v>0</v>
      </c>
      <c r="AR19" s="101" t="s">
        <v>206</v>
      </c>
      <c r="AS19" s="40">
        <v>827</v>
      </c>
      <c r="AT19" s="98" t="s">
        <v>191</v>
      </c>
      <c r="AU19" s="98" t="s">
        <v>207</v>
      </c>
      <c r="AV19" s="102">
        <f t="shared" si="1"/>
        <v>0.17000000000000004</v>
      </c>
      <c r="AW19" s="58">
        <v>0.01</v>
      </c>
      <c r="AX19" s="102">
        <f t="shared" si="2"/>
        <v>3.4000000000000002E-2</v>
      </c>
      <c r="AY19" s="58">
        <v>0</v>
      </c>
      <c r="AZ19" s="102">
        <f t="shared" si="3"/>
        <v>0</v>
      </c>
      <c r="BA19" s="103"/>
      <c r="BB19" s="102">
        <f t="shared" si="4"/>
        <v>0</v>
      </c>
      <c r="BC19" s="104"/>
      <c r="BD19" s="105"/>
      <c r="BE19" s="102">
        <f t="shared" si="5"/>
        <v>0</v>
      </c>
      <c r="BF19" s="97"/>
      <c r="BG19" s="103"/>
      <c r="BH19" s="102">
        <f t="shared" si="6"/>
        <v>0</v>
      </c>
      <c r="BI19" s="97"/>
      <c r="BJ19" s="103"/>
      <c r="BK19" s="102">
        <f t="shared" si="7"/>
        <v>0</v>
      </c>
      <c r="BL19" s="102">
        <f t="shared" si="13"/>
        <v>3.4000000000000002E-2</v>
      </c>
      <c r="BM19" s="106" t="str">
        <f>IF(ISERROR(#REF!+AV19+BL19),"",#REF!+AV19+BL19)</f>
        <v/>
      </c>
      <c r="BN19" s="13" t="str">
        <f t="shared" si="8"/>
        <v/>
      </c>
      <c r="BO19" s="107">
        <v>3.4</v>
      </c>
      <c r="BP19" s="106" t="str">
        <f t="shared" si="14"/>
        <v/>
      </c>
      <c r="BQ19" s="97">
        <v>9.99</v>
      </c>
      <c r="BR19" s="108" t="str">
        <f t="shared" si="15"/>
        <v/>
      </c>
      <c r="BS19" s="97"/>
      <c r="BT19" s="109" t="e">
        <f>IF(#REF!="","",#REF!*#REF!*#REF!/1000000)</f>
        <v>#REF!</v>
      </c>
      <c r="BU19" s="110">
        <v>64</v>
      </c>
      <c r="BV19" s="111" t="e">
        <f>IF(AE19="","",BU19/BT19*AE19)</f>
        <v>#REF!</v>
      </c>
      <c r="BW19" s="112">
        <v>2400</v>
      </c>
      <c r="BX19" s="113" t="str">
        <f t="shared" si="16"/>
        <v/>
      </c>
      <c r="BY19" s="38" t="s">
        <v>115</v>
      </c>
      <c r="BZ19" s="67">
        <v>0.1</v>
      </c>
      <c r="CA19" s="106">
        <f t="shared" si="17"/>
        <v>0.34</v>
      </c>
    </row>
  </sheetData>
  <protectedRanges>
    <protectedRange sqref="S4 BX13:BZ13 BP2:BP18 BR2:BR18 AL3:AV3 K2:M3 O2:S3 AJ3 AJ2:AX2 AI2:AI6 AW3:AX9 AI8:AI18 BP19:BR19 V2:V19 T2:T19 BT2:BV19 BC2:BE19 C2:E19 A2:A19 AJ18:AK18 AM18:AX19 AA2:AD19 G2:H19 K4:R19 AJ4:AV9 AJ10:AX17 BQ6:BQ18 BX2:BX12 BX17:BZ17 BX14:BX16 BX18:BX19 CA2:CA19 BL2:BN19 AH2:AH18 AH19:AK19 AE6:AE19 AF2:AG19" name="Range1"/>
    <protectedRange sqref="BW2:BW19" name="Range1_3"/>
    <protectedRange sqref="BY2:BZ12 BY14:BZ16 BY18:BZ19" name="Range1_4"/>
    <protectedRange sqref="BQ2:BQ5" name="Range1_5"/>
    <protectedRange sqref="AY2:BB19" name="Range1_1"/>
    <protectedRange sqref="BF2:BK19" name="Range1_7"/>
    <protectedRange sqref="W2:Z19 U2:U19 S5:S19" name="Range1_1_1_1"/>
    <protectedRange sqref="I2:I19" name="Range1_8"/>
    <protectedRange sqref="BS2:BS19" name="Range1_9"/>
    <protectedRange sqref="J2:J19" name="Range1_8_1_1"/>
  </protectedRanges>
  <phoneticPr fontId="3" type="noConversion"/>
  <conditionalFormatting sqref="N3">
    <cfRule type="containsText" dxfId="0" priority="1" operator="containsText" text=",">
      <formula>NOT(ISERROR(SEARCH(",",N3)))</formula>
    </cfRule>
  </conditionalFormatting>
  <dataValidations count="1">
    <dataValidation type="custom" errorStyle="warning" allowBlank="1" showErrorMessage="1" errorTitle="COMMAS WILL BE REMOVED" error="UPLOAD DOES NOT ACCEPT COMMAS" promptTitle="NO COMMAS" prompt="UPLOAD DOES NOT ACCEPT COMMAS" sqref="N3">
      <formula1>ISERROR(FIND(",",N3))</formula1>
    </dataValidation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AA2:AA19</xm:sqref>
        </x14:dataValidation>
        <x14:dataValidation type="list" allowBlank="1" showInputMessage="1" showErrorMessage="1">
          <x14:formula1>
            <xm:f>[1]Data!#REF!</xm:f>
          </x14:formula1>
          <xm:sqref>J2:J19</xm:sqref>
        </x14:dataValidation>
        <x14:dataValidation type="list" allowBlank="1" showInputMessage="1" showErrorMessage="1">
          <x14:formula1>
            <xm:f>[1]ValueSelect!#REF!</xm:f>
          </x14:formula1>
          <xm:sqref>L2:L19</xm:sqref>
        </x14:dataValidation>
        <x14:dataValidation type="list" allowBlank="1" showInputMessage="1" showErrorMessage="1">
          <x14:formula1>
            <xm:f>[1]ValueSelect!#REF!</xm:f>
          </x14:formula1>
          <xm:sqref>Q2:Q19</xm:sqref>
        </x14:dataValidation>
        <x14:dataValidation type="list" allowBlank="1" showInputMessage="1" showErrorMessage="1">
          <x14:formula1>
            <xm:f>[1]Data!#REF!</xm:f>
          </x14:formula1>
          <xm:sqref>AD2:AD19</xm:sqref>
        </x14:dataValidation>
        <x14:dataValidation type="list" allowBlank="1" showInputMessage="1" showErrorMessage="1">
          <x14:formula1>
            <xm:f>[1]ValueSelect!#REF!</xm:f>
          </x14:formula1>
          <xm:sqref>K2:K19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2026-05-09T09:37:19Z</dcterms:modified>
</cp:coreProperties>
</file>