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CA59CF1-20BB-488B-BBC3-0F1356B26C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5" l="1"/>
  <c r="AH2" i="5"/>
  <c r="AI3" i="5" l="1"/>
  <c r="AC3" i="5"/>
  <c r="AD3" i="5" s="1"/>
  <c r="AF3" i="5" s="1"/>
  <c r="T3" i="5"/>
  <c r="AI2" i="5"/>
  <c r="AC2" i="5"/>
  <c r="AD2" i="5" s="1"/>
  <c r="AF2" i="5" s="1"/>
  <c r="T2" i="5"/>
  <c r="AJ2" i="5" l="1"/>
  <c r="AJ3" i="5"/>
  <c r="AQ3" i="5" l="1"/>
  <c r="AN3" i="5"/>
  <c r="AQ2" i="5"/>
  <c r="AT2" i="5"/>
  <c r="AL2" i="5"/>
  <c r="AP2" i="5"/>
  <c r="AN2" i="5"/>
  <c r="AT3" i="5"/>
  <c r="AP3" i="5"/>
  <c r="AL3" i="5"/>
  <c r="AU2" i="5" l="1"/>
  <c r="AU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N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P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V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X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Y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<sst xmlns="http://schemas.openxmlformats.org/spreadsheetml/2006/main" count="81" uniqueCount="71">
  <si>
    <t>Brand</t>
  </si>
  <si>
    <t>Package Type</t>
  </si>
  <si>
    <t>Royalty</t>
  </si>
  <si>
    <t>Licensor</t>
  </si>
  <si>
    <t>Partially Compressed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</si>
  <si>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</si>
  <si>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</si>
  <si>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</si>
  <si>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</si>
  <si>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</si>
  <si>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</si>
  <si>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</si>
  <si>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</si>
  <si>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</si>
  <si>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</si>
  <si>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</si>
  <si>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</si>
  <si>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</si>
  <si>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</si>
  <si>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</si>
  <si>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</si>
  <si>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</si>
  <si>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</si>
  <si>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</si>
  <si>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</si>
  <si>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</si>
  <si>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</si>
  <si>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</si>
  <si>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</si>
  <si>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</si>
  <si>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</si>
  <si>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</si>
  <si>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</si>
  <si>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</si>
  <si>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</si>
  <si>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</si>
  <si>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</si>
  <si>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</si>
  <si>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</si>
  <si>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</si>
  <si>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</si>
  <si>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</si>
  <si>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</si>
  <si>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</si>
  <si>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</si>
  <si>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</si>
  <si>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</si>
  <si>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</si>
  <si>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</si>
  <si>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</si>
  <si>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</si>
  <si>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</si>
  <si>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</si>
  <si>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</si>
  <si>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</si>
  <si>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</si>
  <si>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COMFORTER (SET)</t>
  </si>
  <si>
    <t>Material-Short</t>
  </si>
  <si>
    <t>Customer Specific Attributes</t>
  </si>
  <si>
    <t>Spencer</t>
  </si>
  <si>
    <t>Spencer</t>
    <phoneticPr fontId="10" type="noConversion"/>
  </si>
  <si>
    <t>5 Piece Comforter Set</t>
  </si>
  <si>
    <t xml:space="preserve">Comf/Sham face:120gsm Herringbone MF rotary print. 
Reverse:  95gsm MF solid. 
Filling:270GSM Polyfill. 
18x18" pillow: polyester cover, DTM hidden zipper closure, 60 gsm non-woven filler with 450gm polyfill.
12x18" Pillow: solid MF with emb on face, DTM hidden zipper closure, 60 gsm non-woven filler with 290gm polyfill.
</t>
    <phoneticPr fontId="10" type="noConversion"/>
  </si>
  <si>
    <t xml:space="preserve">100%polyester </t>
    <phoneticPr fontId="10" type="noConversion"/>
  </si>
  <si>
    <t>9404.40.9022</t>
    <phoneticPr fontId="10" type="noConversion"/>
  </si>
  <si>
    <t>Sutterland ( micro sueded w/embroidery)</t>
  </si>
  <si>
    <t>Full/Queen 
1 Comforter 92"Wx94"L
2 Sham 20"Wx26"L+2"(2)
1 Pillow 18"Wx18"L
1 Pillow 12"Wx18"L</t>
  </si>
  <si>
    <t>King
1 Comforter 106"Wx94"L
2 Sham 20"Wx36"L+2"(2)
1 Pillow 18"Wx18"L
1 Pillow 12"Wx18"L</t>
  </si>
  <si>
    <t>Spencer 100%polyester 5 Piece  Comforter Set</t>
    <phoneticPr fontId="10" type="noConversion"/>
  </si>
  <si>
    <t>5 Piece Comforter Set</t>
    <phoneticPr fontId="10" type="noConversion"/>
  </si>
  <si>
    <t>Red&amp;Black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</si>
</sst>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13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77" fontId="4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2" fontId="2" fillId="4" borderId="1" xfId="4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0" fontId="6" fillId="2" borderId="1" xfId="4" applyFont="1" applyFill="1" applyBorder="1" applyAlignment="1">
      <alignment wrapText="1"/>
    </xf>
    <xf numFmtId="176" fontId="6" fillId="2" borderId="1" xfId="4" applyNumberFormat="1" applyFont="1" applyFill="1" applyBorder="1" applyAlignment="1">
      <alignment wrapText="1"/>
    </xf>
    <xf numFmtId="0" fontId="9" fillId="0" borderId="1" xfId="4" applyFont="1" applyBorder="1" applyAlignment="1">
      <alignment vertical="top" wrapText="1"/>
    </xf>
    <xf numFmtId="0" fontId="9" fillId="0" borderId="1" xfId="4" applyFont="1" applyBorder="1" applyAlignment="1">
      <alignment wrapText="1"/>
    </xf>
    <xf numFmtId="178" fontId="8" fillId="0" borderId="1" xfId="4" applyNumberFormat="1" applyFont="1" applyBorder="1" applyAlignment="1">
      <alignment wrapText="1"/>
    </xf>
    <xf numFmtId="178" fontId="12" fillId="2" borderId="1" xfId="4" applyNumberFormat="1" applyFont="1" applyFill="1" applyBorder="1" applyAlignment="1">
      <alignment wrapText="1"/>
    </xf>
  </cellXfs>
  <cellStyles count="11">
    <cellStyle name="Currency 2" xfId="5" xr:uid="{DC263A4A-338A-4FE3-BBBC-9D62F3150D45}"/>
    <cellStyle name="Currency 2 3 2" xfId="8" xr:uid="{9845C685-2432-495F-A5CF-F3F8A0684435}"/>
    <cellStyle name="Currency_Sheet1 2" xfId="10" xr:uid="{9DA674D3-4D2D-4DD0-9BC3-8BFD411E20E3}"/>
    <cellStyle name="Normal 2" xfId="4" xr:uid="{709F6B31-B83F-4941-896D-AE262DA50D11}"/>
    <cellStyle name="Normal 2 18 2" xfId="1" xr:uid="{1BA08453-9F65-454B-A4A0-7177E70831F2}"/>
    <cellStyle name="Normal_Copy of Request For Quote -- updated by VV on 043008 FINAL FINAL (4)" xfId="9" xr:uid="{16416293-C60A-4932-9A0C-675DB5DFF8EE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F0AADADE-6C54-407A-9803-E7DB1AFA329D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C3"/>
  <sheetViews>
    <sheetView tabSelected="1" topLeftCell="I1" zoomScale="81" zoomScaleNormal="81" workbookViewId="0">
      <selection activeCell="L8" sqref="L8"/>
    </sheetView>
  </sheetViews>
  <sheetFormatPr defaultColWidth="9.140625" defaultRowHeight="15" x14ac:dyDescent="0.25"/>
  <cols>
    <col min="1" max="1" width="10.140625" style="1" customWidth="1"/>
    <col min="2" max="2" width="19" style="2" customWidth="1"/>
    <col min="3" max="4" width="11" style="2" customWidth="1"/>
    <col min="5" max="5" width="10.85546875" style="2" customWidth="1"/>
    <col min="6" max="6" width="13.85546875" style="2" customWidth="1"/>
    <col min="7" max="7" width="9.140625" style="2" customWidth="1"/>
    <col min="8" max="8" width="22.28515625" style="2" customWidth="1"/>
    <col min="9" max="9" width="15.5703125" style="2" customWidth="1"/>
    <col min="10" max="10" width="45.5703125" style="2" customWidth="1"/>
    <col min="11" max="11" width="15.28515625" style="2" customWidth="1"/>
    <col min="12" max="12" width="37" style="2" customWidth="1"/>
    <col min="13" max="13" width="13.5703125" style="2" customWidth="1"/>
    <col min="14" max="14" width="10.5703125" style="2" customWidth="1"/>
    <col min="15" max="15" width="8.85546875" style="2" customWidth="1"/>
    <col min="16" max="16" width="13.5703125" style="2" customWidth="1"/>
    <col min="17" max="17" width="8.85546875" style="2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8.140625" style="5" customWidth="1"/>
    <col min="23" max="23" width="11.85546875" style="2" customWidth="1"/>
    <col min="24" max="24" width="11" style="40" customWidth="1"/>
    <col min="25" max="25" width="13.140625" style="40" customWidth="1"/>
    <col min="26" max="26" width="11.140625" style="40" customWidth="1"/>
    <col min="27" max="27" width="12.85546875" style="4" customWidth="1"/>
    <col min="28" max="28" width="9.42578125" style="6" customWidth="1"/>
    <col min="29" max="29" width="13" style="42" customWidth="1"/>
    <col min="30" max="30" width="14.140625" style="6" customWidth="1"/>
    <col min="31" max="31" width="13.85546875" style="2" customWidth="1"/>
    <col min="32" max="32" width="13.85546875" style="5" customWidth="1"/>
    <col min="33" max="33" width="12.7109375" style="2" customWidth="1"/>
    <col min="34" max="34" width="8.42578125" style="7" customWidth="1"/>
    <col min="35" max="35" width="12.42578125" style="5" customWidth="1"/>
    <col min="36" max="36" width="8.85546875" style="5" customWidth="1"/>
    <col min="37" max="37" width="7.85546875" style="7" customWidth="1"/>
    <col min="38" max="38" width="5.85546875" style="5" customWidth="1"/>
    <col min="39" max="39" width="12.5703125" style="7" customWidth="1"/>
    <col min="40" max="40" width="12" style="5" customWidth="1"/>
    <col min="41" max="41" width="11.5703125" style="7" customWidth="1"/>
    <col min="42" max="43" width="10.85546875" style="5" customWidth="1"/>
    <col min="44" max="44" width="9.5703125" style="2" customWidth="1"/>
    <col min="45" max="45" width="9.5703125" style="7" customWidth="1"/>
    <col min="46" max="46" width="10" style="5" customWidth="1"/>
    <col min="47" max="47" width="9.5703125" style="5" customWidth="1"/>
    <col min="48" max="48" width="11.85546875" style="5" customWidth="1"/>
    <col min="49" max="49" width="11.140625" style="7" customWidth="1"/>
    <col min="50" max="50" width="11.42578125" style="5" customWidth="1"/>
    <col min="51" max="51" width="11.5703125" style="5" customWidth="1"/>
    <col min="52" max="52" width="12.85546875" style="5" customWidth="1"/>
    <col min="53" max="53" width="12.140625" style="7" customWidth="1"/>
    <col min="54" max="54" width="12.140625" style="6" customWidth="1"/>
    <col min="55" max="55" width="13.28515625" style="2" customWidth="1"/>
    <col min="56" max="56" width="9.140625" style="2" customWidth="1"/>
    <col min="57" max="16384" width="9.140625" style="2"/>
  </cols>
  <sheetData>
    <row r="1" spans="1:55" ht="63.6" customHeight="1" x14ac:dyDescent="0.25">
      <c r="A1" s="8" t="s">
        <v>6</v>
      </c>
      <c r="B1" s="8" t="s">
        <v>7</v>
      </c>
      <c r="C1" s="38" t="s">
        <v>8</v>
      </c>
      <c r="D1" s="39" t="s">
        <v>0</v>
      </c>
      <c r="E1" s="39" t="s">
        <v>3</v>
      </c>
      <c r="F1" s="10" t="s">
        <v>52</v>
      </c>
      <c r="G1" s="38" t="s">
        <v>9</v>
      </c>
      <c r="H1" s="9" t="s">
        <v>10</v>
      </c>
      <c r="I1" s="9" t="s">
        <v>54</v>
      </c>
      <c r="J1" s="9" t="s">
        <v>11</v>
      </c>
      <c r="K1" s="9" t="s">
        <v>57</v>
      </c>
      <c r="L1" s="9" t="s">
        <v>12</v>
      </c>
      <c r="M1" s="9" t="s">
        <v>13</v>
      </c>
      <c r="N1" s="38" t="s">
        <v>14</v>
      </c>
      <c r="O1" s="38" t="s">
        <v>15</v>
      </c>
      <c r="P1" s="38" t="s">
        <v>58</v>
      </c>
      <c r="Q1" s="9" t="s">
        <v>55</v>
      </c>
      <c r="R1" s="11" t="s">
        <v>16</v>
      </c>
      <c r="S1" s="12" t="s">
        <v>17</v>
      </c>
      <c r="T1" s="13" t="s">
        <v>18</v>
      </c>
      <c r="U1" s="14" t="s">
        <v>19</v>
      </c>
      <c r="V1" s="15" t="s">
        <v>20</v>
      </c>
      <c r="W1" s="16" t="s">
        <v>1</v>
      </c>
      <c r="X1" s="41" t="s">
        <v>21</v>
      </c>
      <c r="Y1" s="41" t="s">
        <v>22</v>
      </c>
      <c r="Z1" s="41" t="s">
        <v>23</v>
      </c>
      <c r="AA1" s="17" t="s">
        <v>24</v>
      </c>
      <c r="AB1" s="18" t="s">
        <v>25</v>
      </c>
      <c r="AC1" s="43" t="s">
        <v>26</v>
      </c>
      <c r="AD1" s="19" t="s">
        <v>27</v>
      </c>
      <c r="AE1" s="8" t="s">
        <v>28</v>
      </c>
      <c r="AF1" s="20" t="s">
        <v>29</v>
      </c>
      <c r="AG1" s="8" t="s">
        <v>30</v>
      </c>
      <c r="AH1" s="21" t="s">
        <v>31</v>
      </c>
      <c r="AI1" s="20" t="s">
        <v>32</v>
      </c>
      <c r="AJ1" s="20" t="s">
        <v>33</v>
      </c>
      <c r="AK1" s="21" t="s">
        <v>34</v>
      </c>
      <c r="AL1" s="20" t="s">
        <v>35</v>
      </c>
      <c r="AM1" s="21" t="s">
        <v>36</v>
      </c>
      <c r="AN1" s="20" t="s">
        <v>37</v>
      </c>
      <c r="AO1" s="21" t="s">
        <v>38</v>
      </c>
      <c r="AP1" s="20" t="s">
        <v>39</v>
      </c>
      <c r="AQ1" s="20" t="s">
        <v>40</v>
      </c>
      <c r="AR1" s="16" t="s">
        <v>41</v>
      </c>
      <c r="AS1" s="21" t="s">
        <v>42</v>
      </c>
      <c r="AT1" s="20" t="s">
        <v>43</v>
      </c>
      <c r="AU1" s="20" t="s">
        <v>44</v>
      </c>
      <c r="AV1" s="22" t="s">
        <v>45</v>
      </c>
      <c r="AW1" s="23" t="s">
        <v>46</v>
      </c>
      <c r="AX1" s="22" t="s">
        <v>47</v>
      </c>
      <c r="AY1" s="22" t="s">
        <v>48</v>
      </c>
      <c r="AZ1" s="24" t="s">
        <v>49</v>
      </c>
      <c r="BA1" s="25" t="s">
        <v>50</v>
      </c>
      <c r="BB1" s="18" t="s">
        <v>51</v>
      </c>
      <c r="BC1" s="46" t="s">
        <v>65</v>
      </c>
    </row>
    <row r="2" spans="1:55" ht="128.1" customHeight="1" x14ac:dyDescent="0.25">
      <c r="A2" s="26">
        <v>1</v>
      </c>
      <c r="B2" s="27"/>
      <c r="C2" s="27"/>
      <c r="D2" s="27" t="s">
        <v>5</v>
      </c>
      <c r="E2" s="27"/>
      <c r="F2" s="27" t="s">
        <v>56</v>
      </c>
      <c r="G2" s="27" t="s">
        <v>60</v>
      </c>
      <c r="H2" s="27" t="s">
        <v>68</v>
      </c>
      <c r="I2" s="27" t="s">
        <v>61</v>
      </c>
      <c r="J2" s="48" t="s">
        <v>62</v>
      </c>
      <c r="K2" s="27" t="s">
        <v>63</v>
      </c>
      <c r="L2" s="49" t="s">
        <v>66</v>
      </c>
      <c r="M2" s="27" t="s">
        <v>70</v>
      </c>
      <c r="N2" s="27"/>
      <c r="O2" s="27"/>
      <c r="P2" s="27"/>
      <c r="Q2" s="27" t="s">
        <v>53</v>
      </c>
      <c r="R2" s="28"/>
      <c r="S2" s="29"/>
      <c r="T2" s="30" t="str">
        <f>IF(ISERROR(R2/S2),"",R2/S2)</f>
        <v/>
      </c>
      <c r="U2" s="31">
        <v>19.79</v>
      </c>
      <c r="V2" s="32"/>
      <c r="W2" s="27" t="s">
        <v>4</v>
      </c>
      <c r="X2" s="45">
        <v>58</v>
      </c>
      <c r="Y2" s="45">
        <v>53</v>
      </c>
      <c r="Z2" s="45">
        <v>24</v>
      </c>
      <c r="AA2" s="29">
        <v>2</v>
      </c>
      <c r="AB2" s="33">
        <v>1</v>
      </c>
      <c r="AC2" s="44">
        <f>IF(X2="","",X2*Y2*Z2/1000000)</f>
        <v>7.3999999999999996E-2</v>
      </c>
      <c r="AD2" s="34">
        <f>IF(AB2="","",65/AC2*AB2)</f>
        <v>878</v>
      </c>
      <c r="AE2" s="27">
        <v>4000</v>
      </c>
      <c r="AF2" s="35">
        <f>IF(ISERROR(AE2/AD2),"",AE2/AD2)</f>
        <v>4.5599999999999996</v>
      </c>
      <c r="AG2" s="27" t="s">
        <v>64</v>
      </c>
      <c r="AH2" s="36">
        <f>12.8%+10%</f>
        <v>0.22800000000000001</v>
      </c>
      <c r="AI2" s="35">
        <f>IF(ISERROR(U2*AH2),"",U2*AH2)</f>
        <v>4.51</v>
      </c>
      <c r="AJ2" s="35">
        <f>IF(ISERROR(U2+AF2+AI2),"",U2+AF2+AI2)</f>
        <v>28.86</v>
      </c>
      <c r="AK2" s="36">
        <v>0.06</v>
      </c>
      <c r="AL2" s="35">
        <f>IF(ISERROR(AX2*AK2),"",AX2*AK2)</f>
        <v>3.57</v>
      </c>
      <c r="AM2" s="36">
        <v>0.1</v>
      </c>
      <c r="AN2" s="35">
        <f>IF(ISERROR(AX2*AM2),"",AX2*AM2)</f>
        <v>5.94</v>
      </c>
      <c r="AO2" s="36">
        <v>0.1</v>
      </c>
      <c r="AP2" s="35">
        <f>IF(ISERROR(AX2*AO2),"",AX2*AO2)</f>
        <v>5.94</v>
      </c>
      <c r="AQ2" s="35">
        <f>IF((AY2-AX2)&lt;2.5,2.5-(AY2-AX2),0)</f>
        <v>0</v>
      </c>
      <c r="AR2" s="27" t="s">
        <v>2</v>
      </c>
      <c r="AS2" s="36">
        <v>7.0000000000000007E-2</v>
      </c>
      <c r="AT2" s="35">
        <f>IF(ISERROR(AX2*AS2),"",AX2*AS2)</f>
        <v>4.16</v>
      </c>
      <c r="AU2" s="35">
        <f>IF(ISERROR(AL2+AN2+AP2+AQ2+AT2),"",AL2+AN2+AP2+AQ2+AT2)</f>
        <v>19.61</v>
      </c>
      <c r="AV2" s="35">
        <v>48.47</v>
      </c>
      <c r="AW2" s="37">
        <v>0.18440000000000001</v>
      </c>
      <c r="AX2" s="51">
        <v>59.43</v>
      </c>
      <c r="AY2" s="35">
        <v>62.4</v>
      </c>
      <c r="AZ2" s="50">
        <v>129.99</v>
      </c>
      <c r="BA2" s="36">
        <v>0.52</v>
      </c>
      <c r="BB2" s="33"/>
      <c r="BC2" s="47">
        <v>159.99</v>
      </c>
    </row>
    <row r="3" spans="1:55" ht="113.45" customHeight="1" x14ac:dyDescent="0.25">
      <c r="A3" s="26">
        <v>2</v>
      </c>
      <c r="B3" s="27"/>
      <c r="C3" s="27"/>
      <c r="D3" s="27" t="s">
        <v>5</v>
      </c>
      <c r="E3" s="27"/>
      <c r="F3" s="27" t="s">
        <v>56</v>
      </c>
      <c r="G3" s="27" t="s">
        <v>59</v>
      </c>
      <c r="H3" s="27" t="s">
        <v>68</v>
      </c>
      <c r="I3" s="27" t="s">
        <v>69</v>
      </c>
      <c r="J3" s="48" t="s">
        <v>62</v>
      </c>
      <c r="K3" s="27" t="s">
        <v>63</v>
      </c>
      <c r="L3" s="49" t="s">
        <v>67</v>
      </c>
      <c r="M3" s="27" t="s">
        <v>70</v>
      </c>
      <c r="N3" s="27"/>
      <c r="O3" s="27"/>
      <c r="P3" s="27"/>
      <c r="Q3" s="27" t="s">
        <v>53</v>
      </c>
      <c r="R3" s="28"/>
      <c r="S3" s="29"/>
      <c r="T3" s="30" t="str">
        <f t="shared" ref="T3" si="0">IF(ISERROR(R3/S3),"",R3/S3)</f>
        <v/>
      </c>
      <c r="U3" s="31">
        <v>21.87</v>
      </c>
      <c r="V3" s="32"/>
      <c r="W3" s="27" t="s">
        <v>4</v>
      </c>
      <c r="X3" s="45">
        <v>58</v>
      </c>
      <c r="Y3" s="45">
        <v>53</v>
      </c>
      <c r="Z3" s="45">
        <v>27</v>
      </c>
      <c r="AA3" s="29">
        <v>2</v>
      </c>
      <c r="AB3" s="33">
        <v>1</v>
      </c>
      <c r="AC3" s="44">
        <f t="shared" ref="AC3" si="1">IF(X3="","",X3*Y3*Z3/1000000)</f>
        <v>8.3000000000000004E-2</v>
      </c>
      <c r="AD3" s="34">
        <f t="shared" ref="AD3" si="2">IF(AB3="","",65/AC3*AB3)</f>
        <v>783</v>
      </c>
      <c r="AE3" s="27">
        <v>4000</v>
      </c>
      <c r="AF3" s="35">
        <f t="shared" ref="AF3" si="3">IF(ISERROR(AE3/AD3),"",AE3/AD3)</f>
        <v>5.1100000000000003</v>
      </c>
      <c r="AG3" s="27" t="s">
        <v>64</v>
      </c>
      <c r="AH3" s="36">
        <f>12.8%+10%</f>
        <v>0.22800000000000001</v>
      </c>
      <c r="AI3" s="35">
        <f t="shared" ref="AI3" si="4">IF(ISERROR(U3*AH3),"",U3*AH3)</f>
        <v>4.99</v>
      </c>
      <c r="AJ3" s="35">
        <f t="shared" ref="AJ3" si="5">IF(ISERROR(U3+AF3+AI3),"",U3+AF3+AI3)</f>
        <v>31.97</v>
      </c>
      <c r="AK3" s="36">
        <v>0.06</v>
      </c>
      <c r="AL3" s="35">
        <f t="shared" ref="AL3" si="6">IF(ISERROR(AX3*AK3),"",AX3*AK3)</f>
        <v>4.1100000000000003</v>
      </c>
      <c r="AM3" s="36">
        <v>0.1</v>
      </c>
      <c r="AN3" s="35">
        <f>IF(ISERROR(AX3*AM3),"",AX3*AM3)</f>
        <v>6.86</v>
      </c>
      <c r="AO3" s="36">
        <v>0.1</v>
      </c>
      <c r="AP3" s="35">
        <f t="shared" ref="AP3" si="7">IF(ISERROR(AX3*AO3),"",AX3*AO3)</f>
        <v>6.86</v>
      </c>
      <c r="AQ3" s="35">
        <f t="shared" ref="AQ3" si="8">IF((AY3-AX3)&lt;2.5,2.5-(AY3-AX3),0)</f>
        <v>0</v>
      </c>
      <c r="AR3" s="27" t="s">
        <v>2</v>
      </c>
      <c r="AS3" s="36">
        <v>7.0000000000000007E-2</v>
      </c>
      <c r="AT3" s="35">
        <f t="shared" ref="AT3" si="9">IF(ISERROR(AX3*AS3),"",AX3*AS3)</f>
        <v>4.8</v>
      </c>
      <c r="AU3" s="35">
        <f t="shared" ref="AU3" si="10">IF(ISERROR(AL3+AN3+AP3+AQ3+AT3),"",AL3+AN3+AP3+AQ3+AT3)</f>
        <v>22.63</v>
      </c>
      <c r="AV3" s="35">
        <v>54.6</v>
      </c>
      <c r="AW3" s="37">
        <v>0.20369999999999999</v>
      </c>
      <c r="AX3" s="51">
        <v>68.569999999999993</v>
      </c>
      <c r="AY3" s="35">
        <v>72</v>
      </c>
      <c r="AZ3" s="50">
        <v>149.99</v>
      </c>
      <c r="BA3" s="36">
        <v>0.52</v>
      </c>
      <c r="BB3" s="33"/>
      <c r="BC3" s="47">
        <v>179.99</v>
      </c>
    </row>
  </sheetData>
  <sheetProtection insertRows="0" deleteRows="0" sort="0"/>
  <protectedRanges>
    <protectedRange sqref="A2:F3 AA2:BB3 N2:W3" name="Range1"/>
    <protectedRange sqref="K2:K3" name="Range1_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CA8E636-1396-4A47-9D78-492F297CA2CF}">
          <x14:formula1>
            <xm:f>#REF!</xm:f>
          </x14:formula1>
          <xm:sqref>D2:D3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W2:W3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Q2:Q3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F2:F3</xm:sqref>
        </x14:dataValidation>
        <x14:dataValidation type="list" allowBlank="1" showInputMessage="1" showErrorMessage="1" xr:uid="{E4C31846-C040-4C2A-9711-5FD23F4184BB}">
          <x14:formula1>
            <xm:f>#REF!</xm:f>
          </x14:formula1>
          <xm:sqref>P2:P3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2026-05-07T01:26:13Z</dcterms:modified>
</cp:coreProperties>
</file>