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BE363BFF-716F-4F3A-AF1D-B5CBB55CA8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0" i="5" l="1"/>
  <c r="AP10" i="5"/>
  <c r="AN10" i="5"/>
  <c r="AM10" i="5"/>
  <c r="AK10" i="5"/>
  <c r="AI10" i="5"/>
  <c r="AQ10" i="5" s="1"/>
  <c r="AF10" i="5"/>
  <c r="Z10" i="5"/>
  <c r="AA10" i="5" s="1"/>
  <c r="AC10" i="5" s="1"/>
  <c r="AG10" i="5" s="1"/>
  <c r="AR10" i="5" s="1"/>
  <c r="AS10" i="5" s="1"/>
  <c r="AW9" i="5"/>
  <c r="AP9" i="5"/>
  <c r="AN9" i="5"/>
  <c r="AM9" i="5"/>
  <c r="AK9" i="5"/>
  <c r="AI9" i="5"/>
  <c r="AF9" i="5"/>
  <c r="Z9" i="5"/>
  <c r="AA9" i="5" s="1"/>
  <c r="AC9" i="5" s="1"/>
  <c r="AG9" i="5" s="1"/>
  <c r="AW8" i="5"/>
  <c r="AP8" i="5"/>
  <c r="AN8" i="5"/>
  <c r="AM8" i="5"/>
  <c r="AK8" i="5"/>
  <c r="AI8" i="5"/>
  <c r="AF8" i="5"/>
  <c r="Z8" i="5"/>
  <c r="AA8" i="5" s="1"/>
  <c r="AC8" i="5" s="1"/>
  <c r="AG8" i="5" s="1"/>
  <c r="AW7" i="5"/>
  <c r="AP7" i="5"/>
  <c r="AN7" i="5"/>
  <c r="AM7" i="5"/>
  <c r="AK7" i="5"/>
  <c r="AI7" i="5"/>
  <c r="AF7" i="5"/>
  <c r="Z7" i="5"/>
  <c r="AA7" i="5" s="1"/>
  <c r="AC7" i="5" s="1"/>
  <c r="AG7" i="5" s="1"/>
  <c r="AW6" i="5"/>
  <c r="AP6" i="5"/>
  <c r="AN6" i="5"/>
  <c r="AM6" i="5"/>
  <c r="AK6" i="5"/>
  <c r="AI6" i="5"/>
  <c r="AF6" i="5"/>
  <c r="Z6" i="5"/>
  <c r="AA6" i="5" s="1"/>
  <c r="AC6" i="5" s="1"/>
  <c r="AG6" i="5" s="1"/>
  <c r="AW5" i="5"/>
  <c r="AP5" i="5"/>
  <c r="AN5" i="5"/>
  <c r="AM5" i="5"/>
  <c r="AK5" i="5"/>
  <c r="AI5" i="5"/>
  <c r="AF5" i="5"/>
  <c r="Z5" i="5"/>
  <c r="AA5" i="5" s="1"/>
  <c r="AC5" i="5" s="1"/>
  <c r="AG5" i="5" s="1"/>
  <c r="AQ6" i="5" l="1"/>
  <c r="AR6" i="5" s="1"/>
  <c r="AS6" i="5" s="1"/>
  <c r="AQ5" i="5"/>
  <c r="AR5" i="5" s="1"/>
  <c r="AS5" i="5" s="1"/>
  <c r="AQ8" i="5"/>
  <c r="AQ7" i="5"/>
  <c r="AR7" i="5" s="1"/>
  <c r="AS7" i="5" s="1"/>
  <c r="AQ9" i="5"/>
  <c r="AR9" i="5" s="1"/>
  <c r="AS9" i="5" s="1"/>
  <c r="AR8" i="5"/>
  <c r="AS8" i="5" s="1"/>
  <c r="AN3" i="5"/>
  <c r="AN4" i="5"/>
  <c r="AN2" i="5"/>
  <c r="AW2" i="5"/>
  <c r="AW3" i="5"/>
  <c r="AW4" i="5"/>
  <c r="AP2" i="5"/>
  <c r="AP3" i="5"/>
  <c r="AP4" i="5"/>
  <c r="AM2" i="5"/>
  <c r="AM3" i="5"/>
  <c r="AM4" i="5"/>
  <c r="AK2" i="5"/>
  <c r="AK3" i="5"/>
  <c r="AK4" i="5"/>
  <c r="AI2" i="5"/>
  <c r="AI3" i="5"/>
  <c r="AI4" i="5"/>
  <c r="AF2" i="5"/>
  <c r="AF3" i="5"/>
  <c r="AF4" i="5"/>
  <c r="Z2" i="5"/>
  <c r="AA2" i="5" s="1"/>
  <c r="AC2" i="5" s="1"/>
  <c r="Z3" i="5"/>
  <c r="AA3" i="5" s="1"/>
  <c r="AC3" i="5" s="1"/>
  <c r="Z4" i="5"/>
  <c r="AA4" i="5" s="1"/>
  <c r="AC4" i="5" s="1"/>
  <c r="AG4" i="5" s="1"/>
  <c r="AG3" i="5" l="1"/>
  <c r="AG2" i="5"/>
  <c r="AQ4" i="5"/>
  <c r="AR4" i="5" s="1"/>
  <c r="AS4" i="5" s="1"/>
  <c r="AQ3" i="5"/>
  <c r="AR3" i="5" s="1"/>
  <c r="AS3" i="5" s="1"/>
  <c r="AQ2" i="5"/>
  <c r="AR2" i="5" l="1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00000000-0006-0000-0100-00000100000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00000000-0006-0000-0100-000003000000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00000000-0006-0000-0100-000007000000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00000000-0006-0000-0100-000008000000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00000000-0006-0000-0100-000009000000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00000000-0006-0000-0100-00000A000000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00000000-0006-0000-0100-00000B00000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00000000-0006-0000-0100-00000C000000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00000000-0006-0000-0100-00000D000000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00000000-0006-0000-0100-00000F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00000000-0006-0000-0100-000010000000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00000000-0006-0000-0100-000011000000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<sst xmlns="http://schemas.openxmlformats.org/spreadsheetml/2006/main" count="167" uniqueCount="70">
  <si>
    <t>Brand</t>
  </si>
  <si>
    <t>Package Type</t>
  </si>
  <si>
    <t>Licensor</t>
  </si>
  <si>
    <t>Normal</t>
  </si>
  <si>
    <t>Madison Park</t>
  </si>
  <si>
    <t>Opacity</t>
  </si>
  <si>
    <t>Light Filtering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</si>
  <si>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</si>
  <si>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</si>
  <si>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</si>
  <si>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</si>
  <si>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</si>
  <si>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</si>
  <si>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</si>
  <si>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</si>
  <si>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</si>
  <si>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</si>
  <si>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</si>
  <si>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</si>
  <si>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</si>
  <si>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</si>
  <si>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</si>
  <si>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</si>
  <si>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</si>
  <si>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</si>
  <si>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</si>
  <si>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</si>
  <si>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</si>
  <si>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</si>
  <si>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</si>
  <si>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</si>
  <si>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</si>
  <si>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</si>
  <si>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</si>
  <si>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</si>
  <si>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</si>
  <si>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</si>
  <si>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</si>
  <si>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</si>
  <si>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</si>
  <si>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</si>
  <si>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</si>
  <si>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</si>
  <si>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</si>
  <si>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</si>
  <si>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</si>
  <si>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</si>
  <si>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</si>
  <si>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JLA Standard Price</t>
  </si>
  <si>
    <t>UCCPM Price (Formula)</t>
  </si>
  <si>
    <t>Material-Short</t>
  </si>
  <si>
    <t>Dropship Charge</t>
    <phoneticPr fontId="8" type="noConversion"/>
  </si>
  <si>
    <t>WINDOW PANEL</t>
    <phoneticPr fontId="8" type="noConversion"/>
  </si>
  <si>
    <t>6303.92.2010</t>
    <phoneticPr fontId="8" type="noConversion"/>
  </si>
  <si>
    <t>Piece</t>
    <phoneticPr fontId="8" type="noConversion"/>
  </si>
  <si>
    <t>100% Cotton Oversized Ruffle Panel</t>
  </si>
  <si>
    <t>100% Cotton Voile Oversized Ruffle Valance</t>
  </si>
  <si>
    <t>Anna Voile Ruffle Valance</t>
    <phoneticPr fontId="8" type="noConversion"/>
  </si>
  <si>
    <t>Anna Ruffle Panel</t>
    <phoneticPr fontId="8" type="noConversion"/>
  </si>
  <si>
    <t>100% Cotton Oversized Ruffle Panel</t>
    <phoneticPr fontId="8" type="noConversion"/>
  </si>
  <si>
    <t xml:space="preserve">100% Cotton </t>
  </si>
  <si>
    <t>100% Cotton, Solid</t>
    <phoneticPr fontId="8" type="noConversion"/>
  </si>
  <si>
    <t>Ivory</t>
    <phoneticPr fontId="8" type="noConversion"/>
  </si>
  <si>
    <t>Neutra</t>
    <phoneticPr fontId="8" type="noConversion"/>
  </si>
  <si>
    <t>Desert Sage</t>
    <phoneticPr fontId="8" type="noConversion"/>
  </si>
  <si>
    <t>Suggested Fcst
One MOQ</t>
    <phoneticPr fontId="8" type="noConversion"/>
  </si>
  <si>
    <t>1 Window Panel 50"W x 63"L</t>
    <phoneticPr fontId="8" type="noConversion"/>
  </si>
  <si>
    <t>1 Window Panel 50"W x 84"L</t>
    <phoneticPr fontId="8" type="noConversion"/>
  </si>
  <si>
    <t>1 Valance 50"W x 18"L</t>
    <phoneticPr fontId="8" type="noConversion"/>
  </si>
  <si>
    <t>Anna|Joycelyn|Ariana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</si>
</sst>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</cellXfs>
  <cellStyles count="6">
    <cellStyle name="Normal 2" xfId="4" xr:uid="{00000000-0005-0000-0000-000000000000}"/>
    <cellStyle name="Normal 2 18 2" xfId="1" xr:uid="{00000000-0005-0000-0000-000001000000}"/>
    <cellStyle name="Percent 2" xfId="5" xr:uid="{00000000-0005-0000-0000-000002000000}"/>
    <cellStyle name="Style 1" xfId="3" xr:uid="{00000000-0005-0000-0000-000003000000}"/>
    <cellStyle name="常规" xfId="0" builtinId="0"/>
    <cellStyle name="样式 1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0"/>
  <sheetViews>
    <sheetView tabSelected="1" zoomScale="85" zoomScaleNormal="85" workbookViewId="0">
      <selection activeCell="H10" sqref="H10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21.42578125" style="1" customWidth="1"/>
    <col min="8" max="8" width="42.85546875" style="1" customWidth="1"/>
    <col min="9" max="9" width="27.7109375" style="1" customWidth="1"/>
    <col min="10" max="10" width="19.7109375" style="1" customWidth="1"/>
    <col min="11" max="11" width="30.85546875" style="43" customWidth="1"/>
    <col min="12" max="12" width="17.85546875" style="1" customWidth="1"/>
    <col min="13" max="13" width="38.7109375" style="1" customWidth="1"/>
    <col min="14" max="14" width="16.42578125" style="1" customWidth="1"/>
    <col min="15" max="15" width="11.5703125" style="1" bestFit="1" customWidth="1"/>
    <col min="16" max="16" width="18.42578125" style="1" customWidth="1"/>
    <col min="17" max="17" width="16.85546875" style="1" bestFit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50</v>
      </c>
      <c r="L1" s="9" t="s">
        <v>5</v>
      </c>
      <c r="M1" s="12" t="s">
        <v>15</v>
      </c>
      <c r="N1" s="12" t="s">
        <v>16</v>
      </c>
      <c r="O1" s="9" t="s">
        <v>17</v>
      </c>
      <c r="P1" s="9" t="s">
        <v>18</v>
      </c>
      <c r="Q1" s="13" t="s">
        <v>19</v>
      </c>
      <c r="R1" s="14" t="s">
        <v>49</v>
      </c>
      <c r="S1" s="15" t="s">
        <v>20</v>
      </c>
      <c r="T1" s="16" t="s">
        <v>1</v>
      </c>
      <c r="U1" s="39" t="s">
        <v>21</v>
      </c>
      <c r="V1" s="39" t="s">
        <v>22</v>
      </c>
      <c r="W1" s="39" t="s">
        <v>23</v>
      </c>
      <c r="X1" s="17" t="s">
        <v>24</v>
      </c>
      <c r="Y1" s="18" t="s">
        <v>25</v>
      </c>
      <c r="Z1" s="42" t="s">
        <v>26</v>
      </c>
      <c r="AA1" s="19" t="s">
        <v>27</v>
      </c>
      <c r="AB1" s="8" t="s">
        <v>28</v>
      </c>
      <c r="AC1" s="20" t="s">
        <v>29</v>
      </c>
      <c r="AD1" s="8" t="s">
        <v>30</v>
      </c>
      <c r="AE1" s="21" t="s">
        <v>31</v>
      </c>
      <c r="AF1" s="20" t="s">
        <v>32</v>
      </c>
      <c r="AG1" s="20" t="s">
        <v>33</v>
      </c>
      <c r="AH1" s="21" t="s">
        <v>34</v>
      </c>
      <c r="AI1" s="20" t="s">
        <v>35</v>
      </c>
      <c r="AJ1" s="21" t="s">
        <v>36</v>
      </c>
      <c r="AK1" s="20" t="s">
        <v>37</v>
      </c>
      <c r="AL1" s="21" t="s">
        <v>38</v>
      </c>
      <c r="AM1" s="20" t="s">
        <v>39</v>
      </c>
      <c r="AN1" s="20" t="s">
        <v>51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48</v>
      </c>
      <c r="AU1" s="24" t="s">
        <v>45</v>
      </c>
      <c r="AV1" s="25" t="s">
        <v>46</v>
      </c>
      <c r="AW1" s="24" t="s">
        <v>47</v>
      </c>
      <c r="AX1" s="18" t="s">
        <v>65</v>
      </c>
    </row>
    <row r="2" spans="1:50" ht="14.45" customHeight="1" x14ac:dyDescent="0.25">
      <c r="A2" s="26">
        <v>1</v>
      </c>
      <c r="B2" s="27"/>
      <c r="C2" s="27"/>
      <c r="D2" s="27" t="s">
        <v>4</v>
      </c>
      <c r="E2" s="27"/>
      <c r="F2" s="44" t="s">
        <v>52</v>
      </c>
      <c r="G2" s="44" t="s">
        <v>69</v>
      </c>
      <c r="H2" s="44" t="s">
        <v>59</v>
      </c>
      <c r="I2" s="44" t="s">
        <v>58</v>
      </c>
      <c r="J2" s="44" t="s">
        <v>60</v>
      </c>
      <c r="K2" s="44" t="s">
        <v>61</v>
      </c>
      <c r="L2" s="44" t="s">
        <v>6</v>
      </c>
      <c r="M2" s="44" t="s">
        <v>66</v>
      </c>
      <c r="N2" s="44" t="s">
        <v>62</v>
      </c>
      <c r="O2" s="46"/>
      <c r="P2" s="47"/>
      <c r="Q2" s="44" t="s">
        <v>54</v>
      </c>
      <c r="R2" s="28"/>
      <c r="S2" s="29">
        <v>5.95</v>
      </c>
      <c r="T2" s="27" t="s">
        <v>3</v>
      </c>
      <c r="U2" s="40">
        <v>32</v>
      </c>
      <c r="V2" s="40">
        <v>25</v>
      </c>
      <c r="W2" s="40">
        <v>14</v>
      </c>
      <c r="X2" s="30">
        <v>2</v>
      </c>
      <c r="Y2" s="31">
        <v>4</v>
      </c>
      <c r="Z2" s="45">
        <f t="shared" ref="Z2:Z4" si="0">IF(U2="","",U2*V2*W2/1000000)</f>
        <v>1.12E-2</v>
      </c>
      <c r="AA2" s="32">
        <f t="shared" ref="AA2:AA4" si="1">IF(Y2="","",67/Z2*Y2)</f>
        <v>23929</v>
      </c>
      <c r="AB2" s="27">
        <v>3800</v>
      </c>
      <c r="AC2" s="33">
        <f t="shared" ref="AC2:AC4" si="2">IF(ISERROR(AB2/AA2),"",AB2/AA2)</f>
        <v>0.16</v>
      </c>
      <c r="AD2" s="44" t="s">
        <v>53</v>
      </c>
      <c r="AE2" s="34">
        <v>0.28799999999999998</v>
      </c>
      <c r="AF2" s="33">
        <f t="shared" ref="AF2:AF4" si="3">IF(ISERROR(S2*AE2),"",S2*AE2)</f>
        <v>1.71</v>
      </c>
      <c r="AG2" s="33">
        <f t="shared" ref="AG2:AG4" si="4">IF(ISERROR(S2+AC2+AF2),"",S2+AC2+AF2)</f>
        <v>7.82</v>
      </c>
      <c r="AH2" s="34">
        <v>0.1</v>
      </c>
      <c r="AI2" s="33">
        <f t="shared" ref="AI2:AI4" si="5">IF(ISERROR(AT2*AH2),"",AT2*AH2)</f>
        <v>1.54</v>
      </c>
      <c r="AJ2" s="34">
        <v>0.1</v>
      </c>
      <c r="AK2" s="33">
        <f t="shared" ref="AK2:AK4" si="6">IF(ISERROR(AT2*AJ2),"",AT2*AJ2)</f>
        <v>1.54</v>
      </c>
      <c r="AL2" s="34">
        <v>0.1</v>
      </c>
      <c r="AM2" s="33">
        <f t="shared" ref="AM2:AM4" si="7">IF(ISERROR(AT2*AL2),"",AT2*AL2)</f>
        <v>1.54</v>
      </c>
      <c r="AN2" s="33">
        <f t="shared" ref="AN2:AN4" si="8">IF((AU2-AT2)&lt;1.5,1.5-(AU2-AT2),0)</f>
        <v>0.73</v>
      </c>
      <c r="AO2" s="34">
        <v>8.43E-2</v>
      </c>
      <c r="AP2" s="33">
        <f t="shared" ref="AP2:AP4" si="9">IF(ISERROR(AT2*AO2),"",AT2*AO2)</f>
        <v>1.3</v>
      </c>
      <c r="AQ2" s="33">
        <f t="shared" ref="AQ2:AQ4" si="10">IF(ISERROR(AI2+AK2+AM2+AN2+AP2),"",AI2+AK2+AM2+AN2+AP2)</f>
        <v>6.65</v>
      </c>
      <c r="AR2" s="33">
        <f t="shared" ref="AR2:AR4" si="11">IF(ISERROR(AG2+AQ2),"",AG2+AQ2)</f>
        <v>14.47</v>
      </c>
      <c r="AS2" s="35">
        <f t="shared" ref="AS2:AS4" si="12">IF(ISERROR((AT2-AR2)/AT2),"",(AT2-AR2)/AT2)</f>
        <v>6.1600000000000002E-2</v>
      </c>
      <c r="AT2" s="36">
        <v>15.42</v>
      </c>
      <c r="AU2" s="33">
        <v>16.190000000000001</v>
      </c>
      <c r="AV2" s="36">
        <v>34.99</v>
      </c>
      <c r="AW2" s="35">
        <f t="shared" ref="AW2:AW4" si="13">IF(ISERROR((AV2-AU2)/AV2),"",(AV2-AU2)/AV2)</f>
        <v>0.5373</v>
      </c>
      <c r="AX2" s="37">
        <v>236</v>
      </c>
    </row>
    <row r="3" spans="1:50" ht="14.45" customHeight="1" x14ac:dyDescent="0.25">
      <c r="A3" s="26">
        <v>2</v>
      </c>
      <c r="B3" s="27"/>
      <c r="C3" s="27"/>
      <c r="D3" s="27" t="s">
        <v>4</v>
      </c>
      <c r="E3" s="27"/>
      <c r="F3" s="44" t="s">
        <v>52</v>
      </c>
      <c r="G3" s="44" t="s">
        <v>69</v>
      </c>
      <c r="H3" s="44" t="s">
        <v>56</v>
      </c>
      <c r="I3" s="44" t="s">
        <v>57</v>
      </c>
      <c r="J3" s="44" t="s">
        <v>60</v>
      </c>
      <c r="K3" s="44" t="s">
        <v>61</v>
      </c>
      <c r="L3" s="27" t="s">
        <v>6</v>
      </c>
      <c r="M3" s="44" t="s">
        <v>68</v>
      </c>
      <c r="N3" s="44" t="s">
        <v>62</v>
      </c>
      <c r="O3" s="47"/>
      <c r="P3" s="47"/>
      <c r="Q3" s="44" t="s">
        <v>54</v>
      </c>
      <c r="R3" s="28"/>
      <c r="S3" s="29">
        <v>2.89</v>
      </c>
      <c r="T3" s="27" t="s">
        <v>3</v>
      </c>
      <c r="U3" s="40">
        <v>32</v>
      </c>
      <c r="V3" s="40">
        <v>25</v>
      </c>
      <c r="W3" s="40">
        <v>10</v>
      </c>
      <c r="X3" s="30">
        <v>2</v>
      </c>
      <c r="Y3" s="31">
        <v>8</v>
      </c>
      <c r="Z3" s="45">
        <f t="shared" si="0"/>
        <v>8.0000000000000002E-3</v>
      </c>
      <c r="AA3" s="32">
        <f t="shared" si="1"/>
        <v>67000</v>
      </c>
      <c r="AB3" s="27">
        <v>3800</v>
      </c>
      <c r="AC3" s="33">
        <f t="shared" si="2"/>
        <v>0.06</v>
      </c>
      <c r="AD3" s="44" t="s">
        <v>53</v>
      </c>
      <c r="AE3" s="34">
        <v>0.28799999999999998</v>
      </c>
      <c r="AF3" s="33">
        <f t="shared" si="3"/>
        <v>0.83</v>
      </c>
      <c r="AG3" s="33">
        <f t="shared" si="4"/>
        <v>3.78</v>
      </c>
      <c r="AH3" s="34">
        <v>0.1</v>
      </c>
      <c r="AI3" s="33">
        <f t="shared" si="5"/>
        <v>1.32</v>
      </c>
      <c r="AJ3" s="34">
        <v>0.1</v>
      </c>
      <c r="AK3" s="33">
        <f t="shared" si="6"/>
        <v>1.32</v>
      </c>
      <c r="AL3" s="34">
        <v>0.1</v>
      </c>
      <c r="AM3" s="33">
        <f t="shared" si="7"/>
        <v>1.32</v>
      </c>
      <c r="AN3" s="33">
        <f t="shared" si="8"/>
        <v>0.84</v>
      </c>
      <c r="AO3" s="34">
        <v>8.43E-2</v>
      </c>
      <c r="AP3" s="33">
        <f t="shared" si="9"/>
        <v>1.1200000000000001</v>
      </c>
      <c r="AQ3" s="33">
        <f t="shared" si="10"/>
        <v>5.92</v>
      </c>
      <c r="AR3" s="33">
        <f t="shared" si="11"/>
        <v>9.6999999999999993</v>
      </c>
      <c r="AS3" s="35">
        <f t="shared" si="12"/>
        <v>0.26679999999999998</v>
      </c>
      <c r="AT3" s="36">
        <v>13.23</v>
      </c>
      <c r="AU3" s="33">
        <v>13.89</v>
      </c>
      <c r="AV3" s="36">
        <v>29.99</v>
      </c>
      <c r="AW3" s="35">
        <f t="shared" si="13"/>
        <v>0.53680000000000005</v>
      </c>
      <c r="AX3" s="37">
        <v>1264</v>
      </c>
    </row>
    <row r="4" spans="1:50" ht="14.45" customHeight="1" x14ac:dyDescent="0.25">
      <c r="A4" s="26">
        <v>3</v>
      </c>
      <c r="B4" s="27"/>
      <c r="C4" s="27"/>
      <c r="D4" s="27" t="s">
        <v>4</v>
      </c>
      <c r="E4" s="27"/>
      <c r="F4" s="44" t="s">
        <v>52</v>
      </c>
      <c r="G4" s="44" t="s">
        <v>69</v>
      </c>
      <c r="H4" s="44" t="s">
        <v>55</v>
      </c>
      <c r="I4" s="44" t="s">
        <v>58</v>
      </c>
      <c r="J4" s="44" t="s">
        <v>60</v>
      </c>
      <c r="K4" s="44" t="s">
        <v>61</v>
      </c>
      <c r="L4" s="27" t="s">
        <v>6</v>
      </c>
      <c r="M4" s="44" t="s">
        <v>67</v>
      </c>
      <c r="N4" s="44" t="s">
        <v>62</v>
      </c>
      <c r="O4" s="47"/>
      <c r="P4" s="47"/>
      <c r="Q4" s="44" t="s">
        <v>54</v>
      </c>
      <c r="R4" s="28"/>
      <c r="S4" s="29">
        <v>6.55</v>
      </c>
      <c r="T4" s="27" t="s">
        <v>3</v>
      </c>
      <c r="U4" s="40">
        <v>32</v>
      </c>
      <c r="V4" s="40">
        <v>25</v>
      </c>
      <c r="W4" s="40">
        <v>14</v>
      </c>
      <c r="X4" s="30">
        <v>2</v>
      </c>
      <c r="Y4" s="31">
        <v>4</v>
      </c>
      <c r="Z4" s="45">
        <f t="shared" si="0"/>
        <v>1.12E-2</v>
      </c>
      <c r="AA4" s="32">
        <f t="shared" si="1"/>
        <v>23929</v>
      </c>
      <c r="AB4" s="27">
        <v>3800</v>
      </c>
      <c r="AC4" s="33">
        <f t="shared" si="2"/>
        <v>0.16</v>
      </c>
      <c r="AD4" s="44" t="s">
        <v>53</v>
      </c>
      <c r="AE4" s="34">
        <v>0.28799999999999998</v>
      </c>
      <c r="AF4" s="33">
        <f t="shared" si="3"/>
        <v>1.89</v>
      </c>
      <c r="AG4" s="33">
        <f t="shared" si="4"/>
        <v>8.6</v>
      </c>
      <c r="AH4" s="34">
        <v>0.1</v>
      </c>
      <c r="AI4" s="33">
        <f t="shared" si="5"/>
        <v>1.79</v>
      </c>
      <c r="AJ4" s="34">
        <v>0.1</v>
      </c>
      <c r="AK4" s="33">
        <f t="shared" si="6"/>
        <v>1.79</v>
      </c>
      <c r="AL4" s="34">
        <v>0.1</v>
      </c>
      <c r="AM4" s="33">
        <f t="shared" si="7"/>
        <v>1.79</v>
      </c>
      <c r="AN4" s="33">
        <f t="shared" si="8"/>
        <v>0.6</v>
      </c>
      <c r="AO4" s="34">
        <v>8.43E-2</v>
      </c>
      <c r="AP4" s="33">
        <f t="shared" si="9"/>
        <v>1.51</v>
      </c>
      <c r="AQ4" s="33">
        <f t="shared" si="10"/>
        <v>7.48</v>
      </c>
      <c r="AR4" s="33">
        <f t="shared" si="11"/>
        <v>16.079999999999998</v>
      </c>
      <c r="AS4" s="35">
        <f t="shared" si="12"/>
        <v>0.1017</v>
      </c>
      <c r="AT4" s="36">
        <v>17.899999999999999</v>
      </c>
      <c r="AU4" s="33">
        <v>18.8</v>
      </c>
      <c r="AV4" s="36">
        <v>39.99</v>
      </c>
      <c r="AW4" s="35">
        <f t="shared" si="13"/>
        <v>0.52990000000000004</v>
      </c>
      <c r="AX4" s="37">
        <v>312</v>
      </c>
    </row>
    <row r="5" spans="1:50" ht="14.45" customHeight="1" x14ac:dyDescent="0.25">
      <c r="A5" s="26">
        <v>4</v>
      </c>
      <c r="B5" s="27"/>
      <c r="C5" s="27"/>
      <c r="D5" s="27" t="s">
        <v>4</v>
      </c>
      <c r="E5" s="27"/>
      <c r="F5" s="44" t="s">
        <v>52</v>
      </c>
      <c r="G5" s="44" t="s">
        <v>69</v>
      </c>
      <c r="H5" s="44" t="s">
        <v>59</v>
      </c>
      <c r="I5" s="44" t="s">
        <v>58</v>
      </c>
      <c r="J5" s="44" t="s">
        <v>60</v>
      </c>
      <c r="K5" s="44" t="s">
        <v>61</v>
      </c>
      <c r="L5" s="44" t="s">
        <v>6</v>
      </c>
      <c r="M5" s="44" t="s">
        <v>66</v>
      </c>
      <c r="N5" s="44" t="s">
        <v>63</v>
      </c>
      <c r="O5" s="46"/>
      <c r="P5" s="47"/>
      <c r="Q5" s="44" t="s">
        <v>54</v>
      </c>
      <c r="R5" s="28"/>
      <c r="S5" s="29">
        <v>5.95</v>
      </c>
      <c r="T5" s="27" t="s">
        <v>3</v>
      </c>
      <c r="U5" s="40">
        <v>32</v>
      </c>
      <c r="V5" s="40">
        <v>25</v>
      </c>
      <c r="W5" s="40">
        <v>14</v>
      </c>
      <c r="X5" s="30">
        <v>2</v>
      </c>
      <c r="Y5" s="31">
        <v>4</v>
      </c>
      <c r="Z5" s="45">
        <f t="shared" ref="Z5:Z10" si="14">IF(U5="","",U5*V5*W5/1000000)</f>
        <v>1.12E-2</v>
      </c>
      <c r="AA5" s="32">
        <f t="shared" ref="AA5:AA10" si="15">IF(Y5="","",67/Z5*Y5)</f>
        <v>23929</v>
      </c>
      <c r="AB5" s="27">
        <v>3800</v>
      </c>
      <c r="AC5" s="33">
        <f t="shared" ref="AC5:AC10" si="16">IF(ISERROR(AB5/AA5),"",AB5/AA5)</f>
        <v>0.16</v>
      </c>
      <c r="AD5" s="44" t="s">
        <v>53</v>
      </c>
      <c r="AE5" s="34">
        <v>0.28799999999999998</v>
      </c>
      <c r="AF5" s="33">
        <f t="shared" ref="AF5:AF10" si="17">IF(ISERROR(S5*AE5),"",S5*AE5)</f>
        <v>1.71</v>
      </c>
      <c r="AG5" s="33">
        <f t="shared" ref="AG5:AG10" si="18">IF(ISERROR(S5+AC5+AF5),"",S5+AC5+AF5)</f>
        <v>7.82</v>
      </c>
      <c r="AH5" s="34">
        <v>0.1</v>
      </c>
      <c r="AI5" s="33">
        <f t="shared" ref="AI5:AI10" si="19">IF(ISERROR(AT5*AH5),"",AT5*AH5)</f>
        <v>1.54</v>
      </c>
      <c r="AJ5" s="34">
        <v>0.1</v>
      </c>
      <c r="AK5" s="33">
        <f t="shared" ref="AK5:AK10" si="20">IF(ISERROR(AT5*AJ5),"",AT5*AJ5)</f>
        <v>1.54</v>
      </c>
      <c r="AL5" s="34">
        <v>0.1</v>
      </c>
      <c r="AM5" s="33">
        <f t="shared" ref="AM5:AM10" si="21">IF(ISERROR(AT5*AL5),"",AT5*AL5)</f>
        <v>1.54</v>
      </c>
      <c r="AN5" s="33">
        <f t="shared" ref="AN5:AN10" si="22">IF((AU5-AT5)&lt;1.5,1.5-(AU5-AT5),0)</f>
        <v>0.73</v>
      </c>
      <c r="AO5" s="34">
        <v>8.43E-2</v>
      </c>
      <c r="AP5" s="33">
        <f t="shared" ref="AP5:AP10" si="23">IF(ISERROR(AT5*AO5),"",AT5*AO5)</f>
        <v>1.3</v>
      </c>
      <c r="AQ5" s="33">
        <f t="shared" ref="AQ5:AQ10" si="24">IF(ISERROR(AI5+AK5+AM5+AN5+AP5),"",AI5+AK5+AM5+AN5+AP5)</f>
        <v>6.65</v>
      </c>
      <c r="AR5" s="33">
        <f t="shared" ref="AR5:AR10" si="25">IF(ISERROR(AG5+AQ5),"",AG5+AQ5)</f>
        <v>14.47</v>
      </c>
      <c r="AS5" s="35">
        <f t="shared" ref="AS5:AS10" si="26">IF(ISERROR((AT5-AR5)/AT5),"",(AT5-AR5)/AT5)</f>
        <v>6.1600000000000002E-2</v>
      </c>
      <c r="AT5" s="36">
        <v>15.42</v>
      </c>
      <c r="AU5" s="33">
        <v>16.190000000000001</v>
      </c>
      <c r="AV5" s="36">
        <v>34.99</v>
      </c>
      <c r="AW5" s="35">
        <f t="shared" ref="AW5:AW10" si="27">IF(ISERROR((AV5-AU5)/AV5),"",(AV5-AU5)/AV5)</f>
        <v>0.5373</v>
      </c>
      <c r="AX5" s="37">
        <v>236</v>
      </c>
    </row>
    <row r="6" spans="1:50" ht="14.45" customHeight="1" x14ac:dyDescent="0.25">
      <c r="A6" s="26">
        <v>5</v>
      </c>
      <c r="B6" s="27"/>
      <c r="C6" s="27"/>
      <c r="D6" s="27" t="s">
        <v>4</v>
      </c>
      <c r="E6" s="27"/>
      <c r="F6" s="44" t="s">
        <v>52</v>
      </c>
      <c r="G6" s="44" t="s">
        <v>69</v>
      </c>
      <c r="H6" s="44" t="s">
        <v>56</v>
      </c>
      <c r="I6" s="44" t="s">
        <v>57</v>
      </c>
      <c r="J6" s="44" t="s">
        <v>60</v>
      </c>
      <c r="K6" s="44" t="s">
        <v>61</v>
      </c>
      <c r="L6" s="27" t="s">
        <v>6</v>
      </c>
      <c r="M6" s="44" t="s">
        <v>68</v>
      </c>
      <c r="N6" s="44" t="s">
        <v>63</v>
      </c>
      <c r="O6" s="47"/>
      <c r="P6" s="47"/>
      <c r="Q6" s="44" t="s">
        <v>54</v>
      </c>
      <c r="R6" s="28"/>
      <c r="S6" s="29">
        <v>2.89</v>
      </c>
      <c r="T6" s="27" t="s">
        <v>3</v>
      </c>
      <c r="U6" s="40">
        <v>32</v>
      </c>
      <c r="V6" s="40">
        <v>25</v>
      </c>
      <c r="W6" s="40">
        <v>10</v>
      </c>
      <c r="X6" s="30">
        <v>2</v>
      </c>
      <c r="Y6" s="31">
        <v>8</v>
      </c>
      <c r="Z6" s="45">
        <f t="shared" si="14"/>
        <v>8.0000000000000002E-3</v>
      </c>
      <c r="AA6" s="32">
        <f t="shared" si="15"/>
        <v>67000</v>
      </c>
      <c r="AB6" s="27">
        <v>3800</v>
      </c>
      <c r="AC6" s="33">
        <f t="shared" si="16"/>
        <v>0.06</v>
      </c>
      <c r="AD6" s="44" t="s">
        <v>53</v>
      </c>
      <c r="AE6" s="34">
        <v>0.28799999999999998</v>
      </c>
      <c r="AF6" s="33">
        <f t="shared" si="17"/>
        <v>0.83</v>
      </c>
      <c r="AG6" s="33">
        <f t="shared" si="18"/>
        <v>3.78</v>
      </c>
      <c r="AH6" s="34">
        <v>0.1</v>
      </c>
      <c r="AI6" s="33">
        <f t="shared" si="19"/>
        <v>1.32</v>
      </c>
      <c r="AJ6" s="34">
        <v>0.1</v>
      </c>
      <c r="AK6" s="33">
        <f t="shared" si="20"/>
        <v>1.32</v>
      </c>
      <c r="AL6" s="34">
        <v>0.1</v>
      </c>
      <c r="AM6" s="33">
        <f t="shared" si="21"/>
        <v>1.32</v>
      </c>
      <c r="AN6" s="33">
        <f t="shared" si="22"/>
        <v>0.84</v>
      </c>
      <c r="AO6" s="34">
        <v>8.43E-2</v>
      </c>
      <c r="AP6" s="33">
        <f t="shared" si="23"/>
        <v>1.1200000000000001</v>
      </c>
      <c r="AQ6" s="33">
        <f t="shared" si="24"/>
        <v>5.92</v>
      </c>
      <c r="AR6" s="33">
        <f t="shared" si="25"/>
        <v>9.6999999999999993</v>
      </c>
      <c r="AS6" s="35">
        <f t="shared" si="26"/>
        <v>0.26679999999999998</v>
      </c>
      <c r="AT6" s="36">
        <v>13.23</v>
      </c>
      <c r="AU6" s="33">
        <v>13.89</v>
      </c>
      <c r="AV6" s="36">
        <v>29.99</v>
      </c>
      <c r="AW6" s="35">
        <f t="shared" si="27"/>
        <v>0.53680000000000005</v>
      </c>
      <c r="AX6" s="37">
        <v>1264</v>
      </c>
    </row>
    <row r="7" spans="1:50" ht="14.45" customHeight="1" x14ac:dyDescent="0.25">
      <c r="A7" s="26">
        <v>6</v>
      </c>
      <c r="B7" s="27"/>
      <c r="C7" s="27"/>
      <c r="D7" s="27" t="s">
        <v>4</v>
      </c>
      <c r="E7" s="27"/>
      <c r="F7" s="44" t="s">
        <v>52</v>
      </c>
      <c r="G7" s="44" t="s">
        <v>69</v>
      </c>
      <c r="H7" s="44" t="s">
        <v>55</v>
      </c>
      <c r="I7" s="44" t="s">
        <v>58</v>
      </c>
      <c r="J7" s="44" t="s">
        <v>60</v>
      </c>
      <c r="K7" s="44" t="s">
        <v>61</v>
      </c>
      <c r="L7" s="27" t="s">
        <v>6</v>
      </c>
      <c r="M7" s="44" t="s">
        <v>67</v>
      </c>
      <c r="N7" s="44" t="s">
        <v>63</v>
      </c>
      <c r="O7" s="47"/>
      <c r="P7" s="47"/>
      <c r="Q7" s="44" t="s">
        <v>54</v>
      </c>
      <c r="R7" s="28"/>
      <c r="S7" s="29">
        <v>6.55</v>
      </c>
      <c r="T7" s="27" t="s">
        <v>3</v>
      </c>
      <c r="U7" s="40">
        <v>32</v>
      </c>
      <c r="V7" s="40">
        <v>25</v>
      </c>
      <c r="W7" s="40">
        <v>14</v>
      </c>
      <c r="X7" s="30">
        <v>2</v>
      </c>
      <c r="Y7" s="31">
        <v>4</v>
      </c>
      <c r="Z7" s="45">
        <f t="shared" si="14"/>
        <v>1.12E-2</v>
      </c>
      <c r="AA7" s="32">
        <f t="shared" si="15"/>
        <v>23929</v>
      </c>
      <c r="AB7" s="27">
        <v>3800</v>
      </c>
      <c r="AC7" s="33">
        <f t="shared" si="16"/>
        <v>0.16</v>
      </c>
      <c r="AD7" s="44" t="s">
        <v>53</v>
      </c>
      <c r="AE7" s="34">
        <v>0.28799999999999998</v>
      </c>
      <c r="AF7" s="33">
        <f t="shared" si="17"/>
        <v>1.89</v>
      </c>
      <c r="AG7" s="33">
        <f t="shared" si="18"/>
        <v>8.6</v>
      </c>
      <c r="AH7" s="34">
        <v>0.1</v>
      </c>
      <c r="AI7" s="33">
        <f t="shared" si="19"/>
        <v>1.79</v>
      </c>
      <c r="AJ7" s="34">
        <v>0.1</v>
      </c>
      <c r="AK7" s="33">
        <f t="shared" si="20"/>
        <v>1.79</v>
      </c>
      <c r="AL7" s="34">
        <v>0.1</v>
      </c>
      <c r="AM7" s="33">
        <f t="shared" si="21"/>
        <v>1.79</v>
      </c>
      <c r="AN7" s="33">
        <f t="shared" si="22"/>
        <v>0.6</v>
      </c>
      <c r="AO7" s="34">
        <v>8.43E-2</v>
      </c>
      <c r="AP7" s="33">
        <f t="shared" si="23"/>
        <v>1.51</v>
      </c>
      <c r="AQ7" s="33">
        <f t="shared" si="24"/>
        <v>7.48</v>
      </c>
      <c r="AR7" s="33">
        <f t="shared" si="25"/>
        <v>16.079999999999998</v>
      </c>
      <c r="AS7" s="35">
        <f t="shared" si="26"/>
        <v>0.1017</v>
      </c>
      <c r="AT7" s="36">
        <v>17.899999999999999</v>
      </c>
      <c r="AU7" s="33">
        <v>18.8</v>
      </c>
      <c r="AV7" s="36">
        <v>39.99</v>
      </c>
      <c r="AW7" s="35">
        <f t="shared" si="27"/>
        <v>0.52990000000000004</v>
      </c>
      <c r="AX7" s="37">
        <v>312</v>
      </c>
    </row>
    <row r="8" spans="1:50" ht="14.45" customHeight="1" x14ac:dyDescent="0.25">
      <c r="A8" s="26">
        <v>7</v>
      </c>
      <c r="B8" s="27"/>
      <c r="C8" s="27"/>
      <c r="D8" s="27" t="s">
        <v>4</v>
      </c>
      <c r="E8" s="27"/>
      <c r="F8" s="44" t="s">
        <v>52</v>
      </c>
      <c r="G8" s="44" t="s">
        <v>69</v>
      </c>
      <c r="H8" s="44" t="s">
        <v>59</v>
      </c>
      <c r="I8" s="44" t="s">
        <v>58</v>
      </c>
      <c r="J8" s="44" t="s">
        <v>60</v>
      </c>
      <c r="K8" s="44" t="s">
        <v>61</v>
      </c>
      <c r="L8" s="44" t="s">
        <v>6</v>
      </c>
      <c r="M8" s="44" t="s">
        <v>66</v>
      </c>
      <c r="N8" s="44" t="s">
        <v>64</v>
      </c>
      <c r="O8" s="46"/>
      <c r="P8" s="47"/>
      <c r="Q8" s="44" t="s">
        <v>54</v>
      </c>
      <c r="R8" s="28"/>
      <c r="S8" s="29">
        <v>5.95</v>
      </c>
      <c r="T8" s="27" t="s">
        <v>3</v>
      </c>
      <c r="U8" s="40">
        <v>32</v>
      </c>
      <c r="V8" s="40">
        <v>25</v>
      </c>
      <c r="W8" s="40">
        <v>14</v>
      </c>
      <c r="X8" s="30">
        <v>2</v>
      </c>
      <c r="Y8" s="31">
        <v>4</v>
      </c>
      <c r="Z8" s="45">
        <f t="shared" si="14"/>
        <v>1.12E-2</v>
      </c>
      <c r="AA8" s="32">
        <f t="shared" si="15"/>
        <v>23929</v>
      </c>
      <c r="AB8" s="27">
        <v>3800</v>
      </c>
      <c r="AC8" s="33">
        <f t="shared" si="16"/>
        <v>0.16</v>
      </c>
      <c r="AD8" s="44" t="s">
        <v>53</v>
      </c>
      <c r="AE8" s="34">
        <v>0.28799999999999998</v>
      </c>
      <c r="AF8" s="33">
        <f t="shared" si="17"/>
        <v>1.71</v>
      </c>
      <c r="AG8" s="33">
        <f t="shared" si="18"/>
        <v>7.82</v>
      </c>
      <c r="AH8" s="34">
        <v>0.1</v>
      </c>
      <c r="AI8" s="33">
        <f t="shared" si="19"/>
        <v>1.54</v>
      </c>
      <c r="AJ8" s="34">
        <v>0.1</v>
      </c>
      <c r="AK8" s="33">
        <f t="shared" si="20"/>
        <v>1.54</v>
      </c>
      <c r="AL8" s="34">
        <v>0.1</v>
      </c>
      <c r="AM8" s="33">
        <f t="shared" si="21"/>
        <v>1.54</v>
      </c>
      <c r="AN8" s="33">
        <f t="shared" si="22"/>
        <v>0.73</v>
      </c>
      <c r="AO8" s="34">
        <v>8.43E-2</v>
      </c>
      <c r="AP8" s="33">
        <f t="shared" si="23"/>
        <v>1.3</v>
      </c>
      <c r="AQ8" s="33">
        <f t="shared" si="24"/>
        <v>6.65</v>
      </c>
      <c r="AR8" s="33">
        <f t="shared" si="25"/>
        <v>14.47</v>
      </c>
      <c r="AS8" s="35">
        <f t="shared" si="26"/>
        <v>6.1600000000000002E-2</v>
      </c>
      <c r="AT8" s="36">
        <v>15.42</v>
      </c>
      <c r="AU8" s="33">
        <v>16.190000000000001</v>
      </c>
      <c r="AV8" s="36">
        <v>34.99</v>
      </c>
      <c r="AW8" s="35">
        <f t="shared" si="27"/>
        <v>0.5373</v>
      </c>
      <c r="AX8" s="37">
        <v>236</v>
      </c>
    </row>
    <row r="9" spans="1:50" ht="14.45" customHeight="1" x14ac:dyDescent="0.25">
      <c r="A9" s="26">
        <v>8</v>
      </c>
      <c r="B9" s="27"/>
      <c r="C9" s="27"/>
      <c r="D9" s="27" t="s">
        <v>4</v>
      </c>
      <c r="E9" s="27"/>
      <c r="F9" s="44" t="s">
        <v>52</v>
      </c>
      <c r="G9" s="44" t="s">
        <v>69</v>
      </c>
      <c r="H9" s="44" t="s">
        <v>56</v>
      </c>
      <c r="I9" s="44" t="s">
        <v>57</v>
      </c>
      <c r="J9" s="44" t="s">
        <v>60</v>
      </c>
      <c r="K9" s="44" t="s">
        <v>61</v>
      </c>
      <c r="L9" s="27" t="s">
        <v>6</v>
      </c>
      <c r="M9" s="44" t="s">
        <v>68</v>
      </c>
      <c r="N9" s="44" t="s">
        <v>64</v>
      </c>
      <c r="O9" s="47"/>
      <c r="P9" s="47"/>
      <c r="Q9" s="44" t="s">
        <v>54</v>
      </c>
      <c r="R9" s="28"/>
      <c r="S9" s="29">
        <v>2.89</v>
      </c>
      <c r="T9" s="27" t="s">
        <v>3</v>
      </c>
      <c r="U9" s="40">
        <v>32</v>
      </c>
      <c r="V9" s="40">
        <v>25</v>
      </c>
      <c r="W9" s="40">
        <v>10</v>
      </c>
      <c r="X9" s="30">
        <v>2</v>
      </c>
      <c r="Y9" s="31">
        <v>8</v>
      </c>
      <c r="Z9" s="45">
        <f t="shared" si="14"/>
        <v>8.0000000000000002E-3</v>
      </c>
      <c r="AA9" s="32">
        <f t="shared" si="15"/>
        <v>67000</v>
      </c>
      <c r="AB9" s="27">
        <v>3800</v>
      </c>
      <c r="AC9" s="33">
        <f t="shared" si="16"/>
        <v>0.06</v>
      </c>
      <c r="AD9" s="44" t="s">
        <v>53</v>
      </c>
      <c r="AE9" s="34">
        <v>0.28799999999999998</v>
      </c>
      <c r="AF9" s="33">
        <f t="shared" si="17"/>
        <v>0.83</v>
      </c>
      <c r="AG9" s="33">
        <f t="shared" si="18"/>
        <v>3.78</v>
      </c>
      <c r="AH9" s="34">
        <v>0.1</v>
      </c>
      <c r="AI9" s="33">
        <f t="shared" si="19"/>
        <v>1.32</v>
      </c>
      <c r="AJ9" s="34">
        <v>0.1</v>
      </c>
      <c r="AK9" s="33">
        <f t="shared" si="20"/>
        <v>1.32</v>
      </c>
      <c r="AL9" s="34">
        <v>0.1</v>
      </c>
      <c r="AM9" s="33">
        <f t="shared" si="21"/>
        <v>1.32</v>
      </c>
      <c r="AN9" s="33">
        <f t="shared" si="22"/>
        <v>0.84</v>
      </c>
      <c r="AO9" s="34">
        <v>8.43E-2</v>
      </c>
      <c r="AP9" s="33">
        <f t="shared" si="23"/>
        <v>1.1200000000000001</v>
      </c>
      <c r="AQ9" s="33">
        <f t="shared" si="24"/>
        <v>5.92</v>
      </c>
      <c r="AR9" s="33">
        <f t="shared" si="25"/>
        <v>9.6999999999999993</v>
      </c>
      <c r="AS9" s="35">
        <f t="shared" si="26"/>
        <v>0.26679999999999998</v>
      </c>
      <c r="AT9" s="36">
        <v>13.23</v>
      </c>
      <c r="AU9" s="33">
        <v>13.89</v>
      </c>
      <c r="AV9" s="36">
        <v>29.99</v>
      </c>
      <c r="AW9" s="35">
        <f t="shared" si="27"/>
        <v>0.53680000000000005</v>
      </c>
      <c r="AX9" s="37">
        <v>1264</v>
      </c>
    </row>
    <row r="10" spans="1:50" ht="14.45" customHeight="1" x14ac:dyDescent="0.25">
      <c r="A10" s="26">
        <v>9</v>
      </c>
      <c r="B10" s="27"/>
      <c r="C10" s="27"/>
      <c r="D10" s="27" t="s">
        <v>4</v>
      </c>
      <c r="E10" s="27"/>
      <c r="F10" s="44" t="s">
        <v>52</v>
      </c>
      <c r="G10" s="44" t="s">
        <v>69</v>
      </c>
      <c r="H10" s="44" t="s">
        <v>55</v>
      </c>
      <c r="I10" s="44" t="s">
        <v>58</v>
      </c>
      <c r="J10" s="44" t="s">
        <v>60</v>
      </c>
      <c r="K10" s="44" t="s">
        <v>61</v>
      </c>
      <c r="L10" s="27" t="s">
        <v>6</v>
      </c>
      <c r="M10" s="44" t="s">
        <v>67</v>
      </c>
      <c r="N10" s="44" t="s">
        <v>64</v>
      </c>
      <c r="O10" s="47"/>
      <c r="P10" s="47"/>
      <c r="Q10" s="44" t="s">
        <v>54</v>
      </c>
      <c r="R10" s="28"/>
      <c r="S10" s="29">
        <v>6.55</v>
      </c>
      <c r="T10" s="27" t="s">
        <v>3</v>
      </c>
      <c r="U10" s="40">
        <v>32</v>
      </c>
      <c r="V10" s="40">
        <v>25</v>
      </c>
      <c r="W10" s="40">
        <v>14</v>
      </c>
      <c r="X10" s="30">
        <v>2</v>
      </c>
      <c r="Y10" s="31">
        <v>4</v>
      </c>
      <c r="Z10" s="45">
        <f t="shared" si="14"/>
        <v>1.12E-2</v>
      </c>
      <c r="AA10" s="32">
        <f t="shared" si="15"/>
        <v>23929</v>
      </c>
      <c r="AB10" s="27">
        <v>3800</v>
      </c>
      <c r="AC10" s="33">
        <f t="shared" si="16"/>
        <v>0.16</v>
      </c>
      <c r="AD10" s="44" t="s">
        <v>53</v>
      </c>
      <c r="AE10" s="34">
        <v>0.28799999999999998</v>
      </c>
      <c r="AF10" s="33">
        <f t="shared" si="17"/>
        <v>1.89</v>
      </c>
      <c r="AG10" s="33">
        <f t="shared" si="18"/>
        <v>8.6</v>
      </c>
      <c r="AH10" s="34">
        <v>0.1</v>
      </c>
      <c r="AI10" s="33">
        <f t="shared" si="19"/>
        <v>1.79</v>
      </c>
      <c r="AJ10" s="34">
        <v>0.1</v>
      </c>
      <c r="AK10" s="33">
        <f t="shared" si="20"/>
        <v>1.79</v>
      </c>
      <c r="AL10" s="34">
        <v>0.1</v>
      </c>
      <c r="AM10" s="33">
        <f t="shared" si="21"/>
        <v>1.79</v>
      </c>
      <c r="AN10" s="33">
        <f t="shared" si="22"/>
        <v>0.6</v>
      </c>
      <c r="AO10" s="34">
        <v>8.43E-2</v>
      </c>
      <c r="AP10" s="33">
        <f t="shared" si="23"/>
        <v>1.51</v>
      </c>
      <c r="AQ10" s="33">
        <f t="shared" si="24"/>
        <v>7.48</v>
      </c>
      <c r="AR10" s="33">
        <f t="shared" si="25"/>
        <v>16.079999999999998</v>
      </c>
      <c r="AS10" s="35">
        <f t="shared" si="26"/>
        <v>0.1017</v>
      </c>
      <c r="AT10" s="36">
        <v>17.899999999999999</v>
      </c>
      <c r="AU10" s="33">
        <v>18.8</v>
      </c>
      <c r="AV10" s="36">
        <v>39.99</v>
      </c>
      <c r="AW10" s="35">
        <f t="shared" si="27"/>
        <v>0.52990000000000004</v>
      </c>
      <c r="AX10" s="37">
        <v>312</v>
      </c>
    </row>
  </sheetData>
  <sheetProtection insertRows="0" deleteRows="0" sort="0"/>
  <protectedRanges>
    <protectedRange sqref="AT1 AO1 A2:E10 L11:AX172 A11:J172 G2:AX10" name="Range1"/>
    <protectedRange sqref="K11:K183" name="Range1_1"/>
    <protectedRange sqref="F2:F10" name="Range1_5"/>
  </protectedRanges>
  <phoneticPr fontId="8" type="noConversion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D2:D10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L2:L10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T2:T10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2026-05-25T07:10:44Z</dcterms:modified>
</cp:coreProperties>
</file>