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1" i="1" l="1"/>
  <c r="BC41" i="1"/>
  <c r="AS41" i="1"/>
  <c r="AP41" i="1"/>
  <c r="AN41" i="1"/>
  <c r="AJ41" i="1"/>
  <c r="AK41" i="1" s="1"/>
  <c r="AD41" i="1"/>
  <c r="AF41" i="1" s="1"/>
  <c r="AH41" i="1" s="1"/>
  <c r="AL41" i="1" s="1"/>
  <c r="BE40" i="1"/>
  <c r="BC40" i="1"/>
  <c r="AS40" i="1"/>
  <c r="AP40" i="1"/>
  <c r="AN40" i="1"/>
  <c r="AJ40" i="1"/>
  <c r="AK40" i="1" s="1"/>
  <c r="AD40" i="1"/>
  <c r="AF40" i="1" s="1"/>
  <c r="AH40" i="1" s="1"/>
  <c r="AL40" i="1" s="1"/>
  <c r="BE39" i="1"/>
  <c r="BC39" i="1"/>
  <c r="AS39" i="1"/>
  <c r="AP39" i="1"/>
  <c r="AN39" i="1"/>
  <c r="AJ39" i="1"/>
  <c r="AK39" i="1" s="1"/>
  <c r="AD39" i="1"/>
  <c r="AF39" i="1" s="1"/>
  <c r="AH39" i="1" s="1"/>
  <c r="BE38" i="1"/>
  <c r="BC38" i="1"/>
  <c r="AS38" i="1"/>
  <c r="AP38" i="1"/>
  <c r="AN38" i="1"/>
  <c r="AJ38" i="1"/>
  <c r="AK38" i="1" s="1"/>
  <c r="AD38" i="1"/>
  <c r="AF38" i="1" s="1"/>
  <c r="AH38" i="1" s="1"/>
  <c r="BE37" i="1"/>
  <c r="BC37" i="1"/>
  <c r="AS37" i="1"/>
  <c r="AP37" i="1"/>
  <c r="AN37" i="1"/>
  <c r="AJ37" i="1"/>
  <c r="AK37" i="1" s="1"/>
  <c r="AD37" i="1"/>
  <c r="AF37" i="1" s="1"/>
  <c r="AH37" i="1" s="1"/>
  <c r="BE36" i="1"/>
  <c r="BC36" i="1"/>
  <c r="AS36" i="1"/>
  <c r="AP36" i="1"/>
  <c r="AN36" i="1"/>
  <c r="AJ36" i="1"/>
  <c r="AK36" i="1" s="1"/>
  <c r="AD36" i="1"/>
  <c r="AF36" i="1" s="1"/>
  <c r="AH36" i="1" s="1"/>
  <c r="BE35" i="1"/>
  <c r="BC35" i="1"/>
  <c r="AS35" i="1"/>
  <c r="AP35" i="1"/>
  <c r="AN35" i="1"/>
  <c r="AJ35" i="1"/>
  <c r="AK35" i="1" s="1"/>
  <c r="AD35" i="1"/>
  <c r="AF35" i="1" s="1"/>
  <c r="AH35" i="1" s="1"/>
  <c r="BE34" i="1"/>
  <c r="BC34" i="1"/>
  <c r="AS34" i="1"/>
  <c r="AP34" i="1"/>
  <c r="AN34" i="1"/>
  <c r="AJ34" i="1"/>
  <c r="AK34" i="1" s="1"/>
  <c r="AD34" i="1"/>
  <c r="AF34" i="1" s="1"/>
  <c r="AH34" i="1" s="1"/>
  <c r="AL34" i="1" s="1"/>
  <c r="BE33" i="1"/>
  <c r="BC33" i="1"/>
  <c r="AS33" i="1"/>
  <c r="AP33" i="1"/>
  <c r="AN33" i="1"/>
  <c r="AJ33" i="1"/>
  <c r="AK33" i="1" s="1"/>
  <c r="AD33" i="1"/>
  <c r="AF33" i="1" s="1"/>
  <c r="AH33" i="1" s="1"/>
  <c r="BE32" i="1"/>
  <c r="BC32" i="1"/>
  <c r="AS32" i="1"/>
  <c r="AP32" i="1"/>
  <c r="AN32" i="1"/>
  <c r="AK32" i="1"/>
  <c r="AD32" i="1"/>
  <c r="AF32" i="1" s="1"/>
  <c r="AH32" i="1" s="1"/>
  <c r="BE31" i="1"/>
  <c r="BC31" i="1"/>
  <c r="AS31" i="1"/>
  <c r="AP31" i="1"/>
  <c r="AN31" i="1"/>
  <c r="AK31" i="1"/>
  <c r="AD31" i="1"/>
  <c r="AF31" i="1" s="1"/>
  <c r="AH31" i="1" s="1"/>
  <c r="BE30" i="1"/>
  <c r="BC30" i="1"/>
  <c r="AS30" i="1"/>
  <c r="AP30" i="1"/>
  <c r="AN30" i="1"/>
  <c r="AK30" i="1"/>
  <c r="AD30" i="1"/>
  <c r="AF30" i="1" s="1"/>
  <c r="AH30" i="1" s="1"/>
  <c r="AL30" i="1" s="1"/>
  <c r="BE29" i="1"/>
  <c r="BC29" i="1"/>
  <c r="AS29" i="1"/>
  <c r="AP29" i="1"/>
  <c r="AN29" i="1"/>
  <c r="AK29" i="1"/>
  <c r="AD29" i="1"/>
  <c r="AF29" i="1" s="1"/>
  <c r="AH29" i="1" s="1"/>
  <c r="BE28" i="1"/>
  <c r="BC28" i="1"/>
  <c r="AS28" i="1"/>
  <c r="AP28" i="1"/>
  <c r="AN28" i="1"/>
  <c r="AK28" i="1"/>
  <c r="AD28" i="1"/>
  <c r="AF28" i="1" s="1"/>
  <c r="AH28" i="1" s="1"/>
  <c r="AL28" i="1" s="1"/>
  <c r="BE27" i="1"/>
  <c r="BC27" i="1"/>
  <c r="AS27" i="1"/>
  <c r="AP27" i="1"/>
  <c r="AN27" i="1"/>
  <c r="AK27" i="1"/>
  <c r="AD27" i="1"/>
  <c r="AF27" i="1" s="1"/>
  <c r="AH27" i="1" s="1"/>
  <c r="BE26" i="1"/>
  <c r="BC26" i="1"/>
  <c r="AS26" i="1"/>
  <c r="AP26" i="1"/>
  <c r="AN26" i="1"/>
  <c r="AK26" i="1"/>
  <c r="AD26" i="1"/>
  <c r="AF26" i="1" s="1"/>
  <c r="AH26" i="1" s="1"/>
  <c r="BE25" i="1"/>
  <c r="BC25" i="1"/>
  <c r="AS25" i="1"/>
  <c r="AP25" i="1"/>
  <c r="AN25" i="1"/>
  <c r="AK25" i="1"/>
  <c r="AD25" i="1"/>
  <c r="AF25" i="1" s="1"/>
  <c r="AH25" i="1" s="1"/>
  <c r="BE24" i="1"/>
  <c r="BC24" i="1"/>
  <c r="AS24" i="1"/>
  <c r="AP24" i="1"/>
  <c r="AN24" i="1"/>
  <c r="AK24" i="1"/>
  <c r="AD24" i="1"/>
  <c r="AF24" i="1" s="1"/>
  <c r="AH24" i="1" s="1"/>
  <c r="BE23" i="1"/>
  <c r="BC23" i="1"/>
  <c r="AS23" i="1"/>
  <c r="AP23" i="1"/>
  <c r="AN23" i="1"/>
  <c r="AK23" i="1"/>
  <c r="AD23" i="1"/>
  <c r="AF23" i="1" s="1"/>
  <c r="AH23" i="1" s="1"/>
  <c r="BE22" i="1"/>
  <c r="BC22" i="1"/>
  <c r="AS22" i="1"/>
  <c r="AP22" i="1"/>
  <c r="AN22" i="1"/>
  <c r="AK22" i="1"/>
  <c r="AD22" i="1"/>
  <c r="AF22" i="1" s="1"/>
  <c r="AH22" i="1" s="1"/>
  <c r="BE21" i="1"/>
  <c r="BC21" i="1"/>
  <c r="AS21" i="1"/>
  <c r="AP21" i="1"/>
  <c r="AN21" i="1"/>
  <c r="AK21" i="1"/>
  <c r="AD21" i="1"/>
  <c r="AF21" i="1" s="1"/>
  <c r="AH21" i="1" s="1"/>
  <c r="BE20" i="1"/>
  <c r="BC20" i="1"/>
  <c r="AS20" i="1"/>
  <c r="AP20" i="1"/>
  <c r="AN20" i="1"/>
  <c r="AK20" i="1"/>
  <c r="AD20" i="1"/>
  <c r="AF20" i="1" s="1"/>
  <c r="AH20" i="1" s="1"/>
  <c r="AL20" i="1" s="1"/>
  <c r="BE19" i="1"/>
  <c r="BC19" i="1"/>
  <c r="AS19" i="1"/>
  <c r="AP19" i="1"/>
  <c r="AN19" i="1"/>
  <c r="AK19" i="1"/>
  <c r="AD19" i="1"/>
  <c r="AF19" i="1" s="1"/>
  <c r="AH19" i="1" s="1"/>
  <c r="BE18" i="1"/>
  <c r="BC18" i="1"/>
  <c r="AS18" i="1"/>
  <c r="AP18" i="1"/>
  <c r="AN18" i="1"/>
  <c r="AK18" i="1"/>
  <c r="AD18" i="1"/>
  <c r="AF18" i="1" s="1"/>
  <c r="AH18" i="1" s="1"/>
  <c r="AL18" i="1" s="1"/>
  <c r="BE17" i="1"/>
  <c r="BC17" i="1"/>
  <c r="AS17" i="1"/>
  <c r="AP17" i="1"/>
  <c r="AN17" i="1"/>
  <c r="AK17" i="1"/>
  <c r="AD17" i="1"/>
  <c r="AF17" i="1" s="1"/>
  <c r="AH17" i="1" s="1"/>
  <c r="BE16" i="1"/>
  <c r="BC16" i="1"/>
  <c r="AS16" i="1"/>
  <c r="AP16" i="1"/>
  <c r="AN16" i="1"/>
  <c r="AK16" i="1"/>
  <c r="AD16" i="1"/>
  <c r="AF16" i="1" s="1"/>
  <c r="AH16" i="1" s="1"/>
  <c r="AL16" i="1" s="1"/>
  <c r="BE15" i="1"/>
  <c r="BC15" i="1"/>
  <c r="AS15" i="1"/>
  <c r="AP15" i="1"/>
  <c r="AN15" i="1"/>
  <c r="AK15" i="1"/>
  <c r="AD15" i="1"/>
  <c r="AF15" i="1" s="1"/>
  <c r="AH15" i="1" s="1"/>
  <c r="BE14" i="1"/>
  <c r="BC14" i="1"/>
  <c r="AS14" i="1"/>
  <c r="AP14" i="1"/>
  <c r="AN14" i="1"/>
  <c r="AK14" i="1"/>
  <c r="AD14" i="1"/>
  <c r="AF14" i="1" s="1"/>
  <c r="AH14" i="1" s="1"/>
  <c r="BE13" i="1"/>
  <c r="BC13" i="1"/>
  <c r="AS13" i="1"/>
  <c r="AP13" i="1"/>
  <c r="AN13" i="1"/>
  <c r="AK13" i="1"/>
  <c r="AD13" i="1"/>
  <c r="AF13" i="1" s="1"/>
  <c r="AH13" i="1" s="1"/>
  <c r="BE12" i="1"/>
  <c r="BC12" i="1"/>
  <c r="AS12" i="1"/>
  <c r="AP12" i="1"/>
  <c r="AN12" i="1"/>
  <c r="AK12" i="1"/>
  <c r="AD12" i="1"/>
  <c r="AF12" i="1" s="1"/>
  <c r="AH12" i="1" s="1"/>
  <c r="BE11" i="1"/>
  <c r="BC11" i="1"/>
  <c r="AS11" i="1"/>
  <c r="AP11" i="1"/>
  <c r="AN11" i="1"/>
  <c r="AK11" i="1"/>
  <c r="AD11" i="1"/>
  <c r="AF11" i="1" s="1"/>
  <c r="AH11" i="1" s="1"/>
  <c r="BE10" i="1"/>
  <c r="BC10" i="1"/>
  <c r="AS10" i="1"/>
  <c r="AP10" i="1"/>
  <c r="AN10" i="1"/>
  <c r="AK10" i="1"/>
  <c r="AD10" i="1"/>
  <c r="AF10" i="1" s="1"/>
  <c r="AH10" i="1" s="1"/>
  <c r="BE9" i="1"/>
  <c r="BC9" i="1"/>
  <c r="AS9" i="1"/>
  <c r="AP9" i="1"/>
  <c r="AN9" i="1"/>
  <c r="AK9" i="1"/>
  <c r="AD9" i="1"/>
  <c r="AF9" i="1" s="1"/>
  <c r="AH9" i="1" s="1"/>
  <c r="BE8" i="1"/>
  <c r="BC8" i="1"/>
  <c r="AS8" i="1"/>
  <c r="AP8" i="1"/>
  <c r="AN8" i="1"/>
  <c r="AK8" i="1"/>
  <c r="AD8" i="1"/>
  <c r="AF8" i="1" s="1"/>
  <c r="AH8" i="1" s="1"/>
  <c r="BE7" i="1"/>
  <c r="BC7" i="1"/>
  <c r="AS7" i="1"/>
  <c r="AP7" i="1"/>
  <c r="AN7" i="1"/>
  <c r="AK7" i="1"/>
  <c r="AD7" i="1"/>
  <c r="AF7" i="1" s="1"/>
  <c r="AH7" i="1" s="1"/>
  <c r="BE6" i="1"/>
  <c r="BC6" i="1"/>
  <c r="AS6" i="1"/>
  <c r="AP6" i="1"/>
  <c r="AN6" i="1"/>
  <c r="AK6" i="1"/>
  <c r="AD6" i="1"/>
  <c r="AF6" i="1" s="1"/>
  <c r="AH6" i="1" s="1"/>
  <c r="AL6" i="1" s="1"/>
  <c r="BE5" i="1"/>
  <c r="BC5" i="1"/>
  <c r="AS5" i="1"/>
  <c r="AP5" i="1"/>
  <c r="AN5" i="1"/>
  <c r="AK5" i="1"/>
  <c r="AD5" i="1"/>
  <c r="AF5" i="1" s="1"/>
  <c r="AH5" i="1" s="1"/>
  <c r="BE4" i="1"/>
  <c r="BC4" i="1"/>
  <c r="AS4" i="1"/>
  <c r="AP4" i="1"/>
  <c r="AN4" i="1"/>
  <c r="AK4" i="1"/>
  <c r="AD4" i="1"/>
  <c r="AF4" i="1" s="1"/>
  <c r="AH4" i="1" s="1"/>
  <c r="BE3" i="1"/>
  <c r="BC3" i="1"/>
  <c r="AS3" i="1"/>
  <c r="AP3" i="1"/>
  <c r="AN3" i="1"/>
  <c r="AK3" i="1"/>
  <c r="AD3" i="1"/>
  <c r="AF3" i="1" s="1"/>
  <c r="AH3" i="1" s="1"/>
  <c r="BE2" i="1"/>
  <c r="BC2" i="1"/>
  <c r="AS2" i="1"/>
  <c r="AP2" i="1"/>
  <c r="AN2" i="1"/>
  <c r="AK2" i="1"/>
  <c r="AD2" i="1"/>
  <c r="AF2" i="1" s="1"/>
  <c r="AH2" i="1" s="1"/>
  <c r="AL4" i="1" l="1"/>
  <c r="AL29" i="1"/>
  <c r="AT7" i="1"/>
  <c r="AL17" i="1"/>
  <c r="AT13" i="1"/>
  <c r="AT26" i="1"/>
  <c r="AT36" i="1"/>
  <c r="AL10" i="1"/>
  <c r="AT17" i="1"/>
  <c r="AL19" i="1"/>
  <c r="AL23" i="1"/>
  <c r="AL27" i="1"/>
  <c r="AL33" i="1"/>
  <c r="AT5" i="1"/>
  <c r="AT15" i="1"/>
  <c r="AT19" i="1"/>
  <c r="AT40" i="1"/>
  <c r="AL3" i="1"/>
  <c r="AT3" i="1"/>
  <c r="AL5" i="1"/>
  <c r="AL15" i="1"/>
  <c r="AT20" i="1"/>
  <c r="AU20" i="1" s="1"/>
  <c r="AT21" i="1"/>
  <c r="AL22" i="1"/>
  <c r="AL26" i="1"/>
  <c r="AL32" i="1"/>
  <c r="AT32" i="1"/>
  <c r="AL36" i="1"/>
  <c r="AU36" i="1" s="1"/>
  <c r="BB36" i="1" s="1"/>
  <c r="AL38" i="1"/>
  <c r="AL2" i="1"/>
  <c r="AL8" i="1"/>
  <c r="AL12" i="1"/>
  <c r="AL14" i="1"/>
  <c r="AT16" i="1"/>
  <c r="AU16" i="1" s="1"/>
  <c r="AL21" i="1"/>
  <c r="AU21" i="1" s="1"/>
  <c r="BB21" i="1" s="1"/>
  <c r="AL25" i="1"/>
  <c r="AT27" i="1"/>
  <c r="AL31" i="1"/>
  <c r="AT33" i="1"/>
  <c r="AU33" i="1" s="1"/>
  <c r="AL37" i="1"/>
  <c r="AU15" i="1"/>
  <c r="BB15" i="1" s="1"/>
  <c r="AL35" i="1"/>
  <c r="AL7" i="1"/>
  <c r="AT22" i="1"/>
  <c r="AT24" i="1"/>
  <c r="AU40" i="1"/>
  <c r="BB40" i="1" s="1"/>
  <c r="AT8" i="1"/>
  <c r="AT10" i="1"/>
  <c r="AT12" i="1"/>
  <c r="AT29" i="1"/>
  <c r="AU29" i="1" s="1"/>
  <c r="AT38" i="1"/>
  <c r="AU38" i="1" s="1"/>
  <c r="AT39" i="1"/>
  <c r="AT41" i="1"/>
  <c r="AU41" i="1" s="1"/>
  <c r="AT2" i="1"/>
  <c r="AT6" i="1"/>
  <c r="AU6" i="1" s="1"/>
  <c r="AL9" i="1"/>
  <c r="AT9" i="1"/>
  <c r="AL11" i="1"/>
  <c r="AT11" i="1"/>
  <c r="AL13" i="1"/>
  <c r="AU13" i="1" s="1"/>
  <c r="BB13" i="1" s="1"/>
  <c r="AT14" i="1"/>
  <c r="AU14" i="1" s="1"/>
  <c r="AT23" i="1"/>
  <c r="AU23" i="1" s="1"/>
  <c r="AT25" i="1"/>
  <c r="AT31" i="1"/>
  <c r="AT34" i="1"/>
  <c r="AU34" i="1" s="1"/>
  <c r="AT37" i="1"/>
  <c r="AU7" i="1"/>
  <c r="AV13" i="1"/>
  <c r="AU26" i="1"/>
  <c r="AT30" i="1"/>
  <c r="AU30" i="1" s="1"/>
  <c r="AL39" i="1"/>
  <c r="AT4" i="1"/>
  <c r="AU4" i="1" s="1"/>
  <c r="AT18" i="1"/>
  <c r="AU18" i="1" s="1"/>
  <c r="AL24" i="1"/>
  <c r="AT28" i="1"/>
  <c r="AU28" i="1" s="1"/>
  <c r="AT35" i="1"/>
  <c r="AU39" i="1" l="1"/>
  <c r="AU8" i="1"/>
  <c r="AU32" i="1"/>
  <c r="AU3" i="1"/>
  <c r="AV3" i="1" s="1"/>
  <c r="AU37" i="1"/>
  <c r="AV36" i="1"/>
  <c r="AV21" i="1"/>
  <c r="AU5" i="1"/>
  <c r="AV5" i="1" s="1"/>
  <c r="AU10" i="1"/>
  <c r="AU22" i="1"/>
  <c r="AU27" i="1"/>
  <c r="BB27" i="1" s="1"/>
  <c r="AU2" i="1"/>
  <c r="BB2" i="1" s="1"/>
  <c r="AU25" i="1"/>
  <c r="BB25" i="1" s="1"/>
  <c r="AU19" i="1"/>
  <c r="BB19" i="1" s="1"/>
  <c r="AU17" i="1"/>
  <c r="AV15" i="1"/>
  <c r="AU12" i="1"/>
  <c r="AV27" i="1"/>
  <c r="AV19" i="1"/>
  <c r="BB33" i="1"/>
  <c r="AV33" i="1"/>
  <c r="BB29" i="1"/>
  <c r="AV29" i="1"/>
  <c r="AV32" i="1"/>
  <c r="BB32" i="1"/>
  <c r="BB20" i="1"/>
  <c r="AV20" i="1"/>
  <c r="AU35" i="1"/>
  <c r="BB3" i="1"/>
  <c r="AU31" i="1"/>
  <c r="BB31" i="1" s="1"/>
  <c r="BB12" i="1"/>
  <c r="AV12" i="1"/>
  <c r="BB6" i="1"/>
  <c r="AV6" i="1"/>
  <c r="BB10" i="1"/>
  <c r="AV10" i="1"/>
  <c r="BB37" i="1"/>
  <c r="AV37" i="1"/>
  <c r="AV2" i="1"/>
  <c r="BB8" i="1"/>
  <c r="AV8" i="1"/>
  <c r="AV22" i="1"/>
  <c r="BB22" i="1"/>
  <c r="AV31" i="1"/>
  <c r="BB23" i="1"/>
  <c r="AV23" i="1"/>
  <c r="BB34" i="1"/>
  <c r="AV34" i="1"/>
  <c r="AV41" i="1"/>
  <c r="BB41" i="1"/>
  <c r="AU9" i="1"/>
  <c r="AU24" i="1"/>
  <c r="AV24" i="1" s="1"/>
  <c r="BB5" i="1"/>
  <c r="AV40" i="1"/>
  <c r="AV25" i="1"/>
  <c r="AU11" i="1"/>
  <c r="AV28" i="1"/>
  <c r="BB28" i="1"/>
  <c r="BB4" i="1"/>
  <c r="AV4" i="1"/>
  <c r="AV35" i="1"/>
  <c r="BB35" i="1"/>
  <c r="BB18" i="1"/>
  <c r="AV18" i="1"/>
  <c r="AV30" i="1"/>
  <c r="BB30" i="1"/>
  <c r="AV39" i="1"/>
  <c r="BB39" i="1"/>
  <c r="BB16" i="1"/>
  <c r="AV16" i="1"/>
  <c r="AV26" i="1"/>
  <c r="BB26" i="1"/>
  <c r="BB38" i="1"/>
  <c r="AV38" i="1"/>
  <c r="BB14" i="1"/>
  <c r="AV14" i="1"/>
  <c r="AV7" i="1"/>
  <c r="BB7" i="1"/>
  <c r="BB17" i="1" l="1"/>
  <c r="AV17" i="1"/>
  <c r="AV11" i="1"/>
  <c r="BB11" i="1"/>
  <c r="BB24" i="1"/>
  <c r="AV9" i="1"/>
  <c r="BB9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<sst xmlns="http://schemas.openxmlformats.org/spreadsheetml/2006/main" count="764" uniqueCount="224">
  <si>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</si>
  <si>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</si>
  <si>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</si>
  <si>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</si>
  <si>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</si>
  <si>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</si>
  <si>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</si>
  <si>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</si>
  <si>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</si>
  <si>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</si>
  <si>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</si>
  <si>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</si>
  <si>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</si>
  <si>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</si>
  <si>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</si>
  <si>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</si>
  <si>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</si>
  <si>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</si>
  <si>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</si>
  <si>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</si>
  <si>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</si>
  <si>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</si>
  <si>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</si>
  <si>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</si>
  <si>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</si>
  <si>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</si>
  <si>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</si>
  <si>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</si>
  <si>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</si>
  <si>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</si>
  <si>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</si>
  <si>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</si>
  <si>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</si>
  <si>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</si>
  <si>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</si>
  <si>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</si>
  <si>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</si>
  <si>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</si>
  <si>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</si>
  <si>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</si>
  <si>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</si>
  <si>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</si>
  <si>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</si>
  <si>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</si>
  <si>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</si>
  <si>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</si>
  <si>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</si>
  <si>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</si>
  <si>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</si>
  <si>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</si>
  <si>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</si>
  <si>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</si>
  <si>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</si>
  <si>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</si>
  <si>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</si>
  <si>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</si>
  <si>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</si>
  <si>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</si>
  <si>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</si>
  <si>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</si>
  <si>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</si>
  <si>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</si>
  <si>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</si>
  <si>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Pisa</t>
  </si>
  <si>
    <t>Resin Lotion Pump(w/ chrome pump)</t>
    <phoneticPr fontId="1" type="noConversion"/>
  </si>
  <si>
    <t>Lotion Pump(w/soft touch stain</t>
  </si>
  <si>
    <t>Resin sand</t>
    <phoneticPr fontId="1" type="noConversion"/>
  </si>
  <si>
    <t>Resin</t>
    <phoneticPr fontId="1" type="noConversion"/>
  </si>
  <si>
    <t>3x3x8.2"</t>
  </si>
  <si>
    <t>Natural</t>
  </si>
  <si>
    <t>HG71-5260</t>
    <phoneticPr fontId="1" type="noConversion"/>
  </si>
  <si>
    <t>Piece</t>
  </si>
  <si>
    <t>Normal</t>
  </si>
  <si>
    <r>
      <rPr>
        <sz val="11"/>
        <rFont val="Calibri"/>
        <family val="2"/>
      </rPr>
      <t>2 pcs LP+1 pc TBH+1 pc TUM+1 pc SD+1pc CJ+1pc Tray+ 1pc WB+1pc BB+1pc Towel Holder 13pcs</t>
    </r>
    <r>
      <rPr>
        <sz val="11"/>
        <rFont val="Noto Sans CJK SC"/>
        <family val="2"/>
      </rPr>
      <t>混装入外箱</t>
    </r>
  </si>
  <si>
    <t>8424.89.9000</t>
  </si>
  <si>
    <t>Yantian,China</t>
  </si>
  <si>
    <t>China</t>
  </si>
  <si>
    <t>S-DGJY</t>
  </si>
  <si>
    <t>Resin Toothbrush holder</t>
  </si>
  <si>
    <t>Toothbrush holder</t>
  </si>
  <si>
    <t>Resin sand</t>
  </si>
  <si>
    <t>4.25x2.28x4.45"</t>
  </si>
  <si>
    <t>HG71-5261</t>
  </si>
  <si>
    <t>3924.10.4000</t>
  </si>
  <si>
    <t>Resin Tumbler</t>
  </si>
  <si>
    <t>Tumbler</t>
  </si>
  <si>
    <t>3x3x4.45"</t>
  </si>
  <si>
    <t>HG71-5262</t>
  </si>
  <si>
    <t>Resin Soap dish</t>
  </si>
  <si>
    <t>Soap dish</t>
  </si>
  <si>
    <t>5.5x3.94x1"</t>
  </si>
  <si>
    <t>HG71-5263</t>
  </si>
  <si>
    <t>Resin  Tray</t>
  </si>
  <si>
    <t>Tray</t>
  </si>
  <si>
    <t>10x5.5x1"</t>
  </si>
  <si>
    <t>HG71-5264</t>
  </si>
  <si>
    <t>Resin Brush holder with chrome handle</t>
    <phoneticPr fontId="1" type="noConversion"/>
  </si>
  <si>
    <t>Brush holder</t>
  </si>
  <si>
    <t>Resin</t>
    <phoneticPr fontId="1" type="noConversion"/>
  </si>
  <si>
    <t>3.86x3.86x15"</t>
  </si>
  <si>
    <t>HG71-5265</t>
  </si>
  <si>
    <t>Resin Towel holder</t>
  </si>
  <si>
    <t>Towel holder</t>
  </si>
  <si>
    <t>5x5x12"</t>
  </si>
  <si>
    <t>HG71-5266</t>
  </si>
  <si>
    <t>Resin  Mirror</t>
  </si>
  <si>
    <t>Mirror</t>
  </si>
  <si>
    <t>6x6x10.5"</t>
  </si>
  <si>
    <t>HG71-5267</t>
  </si>
  <si>
    <t>Resin Tissue Cover</t>
  </si>
  <si>
    <t>Tissue Cover</t>
  </si>
  <si>
    <t>5.75x5.75x5.9"</t>
  </si>
  <si>
    <t>HG71-5268</t>
  </si>
  <si>
    <t>Resin Wastebasket</t>
  </si>
  <si>
    <t>Wastebasket</t>
  </si>
  <si>
    <t>8x8x10"</t>
  </si>
  <si>
    <t>HG71-5269</t>
  </si>
  <si>
    <t>N Natori</t>
  </si>
  <si>
    <t>N Natori 5%</t>
  </si>
  <si>
    <t>Kyro</t>
  </si>
  <si>
    <t>Resin  Lotion Pump(w/chrome pump )</t>
    <phoneticPr fontId="1" type="noConversion"/>
  </si>
  <si>
    <t>Resin  Lotion Pump(w/chrome st</t>
  </si>
  <si>
    <t>Resin embossed /matte black</t>
  </si>
  <si>
    <t>3.15x3.15x7.5"</t>
  </si>
  <si>
    <t>Black</t>
  </si>
  <si>
    <t>NN71-0509</t>
  </si>
  <si>
    <r>
      <rPr>
        <sz val="11"/>
        <rFont val="Calibri"/>
        <family val="2"/>
      </rPr>
      <t>2 pcs LP+1 pc TBH+1 pc TUM+1 pc SD+1pc CJ+1pc Tray +1pc 2org+ 1pc TC+1pc WB+1pc BB  11pcs</t>
    </r>
    <r>
      <rPr>
        <sz val="11"/>
        <rFont val="Noto Sans CJK SC"/>
        <family val="2"/>
      </rPr>
      <t>混装入外箱</t>
    </r>
  </si>
  <si>
    <t>S-DGJH</t>
  </si>
  <si>
    <t>4.25x2.36x4.45"</t>
  </si>
  <si>
    <t>NN71-0510</t>
  </si>
  <si>
    <t>3.15x3.15x4.45"</t>
  </si>
  <si>
    <t>NN71-0511</t>
  </si>
  <si>
    <t>Resin</t>
    <phoneticPr fontId="1" type="noConversion"/>
  </si>
  <si>
    <t>NN71-0512</t>
  </si>
  <si>
    <t>Resin Cotton jar</t>
  </si>
  <si>
    <t>3.94x3.94x4.72"</t>
  </si>
  <si>
    <t>NN71-0513</t>
  </si>
  <si>
    <t>Resin Tray</t>
  </si>
  <si>
    <t>NN71-0514</t>
  </si>
  <si>
    <t>Resin 2 Hole Organizer</t>
  </si>
  <si>
    <t>5.9x3.07x3.94"</t>
  </si>
  <si>
    <t>NN71-0515</t>
  </si>
  <si>
    <t>Resin Tissue cover</t>
  </si>
  <si>
    <t>5.9x5.9x5.9"</t>
  </si>
  <si>
    <t>NN71-0516</t>
  </si>
  <si>
    <t>NN71-0517</t>
  </si>
  <si>
    <t>Resin Toilet Brush+1mm</t>
  </si>
  <si>
    <t>Resin</t>
    <phoneticPr fontId="1" type="noConversion"/>
  </si>
  <si>
    <t>3.94x3.94x14.7"</t>
  </si>
  <si>
    <t>NN71-0518</t>
  </si>
  <si>
    <t xml:space="preserve">Gold Painted Base </t>
  </si>
  <si>
    <t>Natori</t>
  </si>
  <si>
    <t>Natori 7%</t>
  </si>
  <si>
    <t>Danity</t>
  </si>
  <si>
    <t>Ceramic Lotion Pump(w/golden pump)</t>
    <phoneticPr fontId="1" type="noConversion"/>
  </si>
  <si>
    <t>Ceramic Lotion Pump(w/stainles</t>
    <phoneticPr fontId="1" type="noConversion"/>
  </si>
  <si>
    <r>
      <rPr>
        <sz val="11"/>
        <rFont val="Calibri"/>
        <family val="2"/>
      </rPr>
      <t>Stoneware/reactive glaze+embossed</t>
    </r>
    <r>
      <rPr>
        <sz val="11"/>
        <rFont val="Noto Sans CJK SC"/>
        <family val="2"/>
      </rPr>
      <t xml:space="preserve">， </t>
    </r>
    <r>
      <rPr>
        <sz val="11"/>
        <rFont val="Calibri"/>
        <family val="2"/>
      </rPr>
      <t>gold painted</t>
    </r>
  </si>
  <si>
    <t xml:space="preserve">Ceramic </t>
    <phoneticPr fontId="1" type="noConversion"/>
  </si>
  <si>
    <t>3x3x7.76"</t>
  </si>
  <si>
    <t>Ivory</t>
  </si>
  <si>
    <t>NA71-3626</t>
    <phoneticPr fontId="1" type="noConversion"/>
  </si>
  <si>
    <t>yantian</t>
  </si>
  <si>
    <t>china</t>
  </si>
  <si>
    <t>Ceramic  Toothbrush holder</t>
    <phoneticPr fontId="1" type="noConversion"/>
  </si>
  <si>
    <t>Ceramic  Toothbrush holder</t>
  </si>
  <si>
    <t>4.33x2.36x4.45"</t>
  </si>
  <si>
    <t>NA71-3627</t>
  </si>
  <si>
    <t>6912.00.5000</t>
  </si>
  <si>
    <t>Ceramic  Tumbler</t>
  </si>
  <si>
    <t>3.07x3.07x4.45"</t>
  </si>
  <si>
    <t>NA71-3628</t>
  </si>
  <si>
    <t>Ceramic  Soap dish</t>
  </si>
  <si>
    <t>5.5x3.94x1.18"</t>
  </si>
  <si>
    <t>NA71-3629</t>
  </si>
  <si>
    <t>Ceramic  Cotton jar</t>
  </si>
  <si>
    <t xml:space="preserve">Ceramic </t>
    <phoneticPr fontId="1" type="noConversion"/>
  </si>
  <si>
    <t>NA71-3630</t>
  </si>
  <si>
    <t>Ceramic  Tray</t>
  </si>
  <si>
    <t>10x5.5x1.18"</t>
  </si>
  <si>
    <t>NA71-3631</t>
  </si>
  <si>
    <t>Ceramic  2 hole organizer</t>
  </si>
  <si>
    <t>NA71-3632</t>
  </si>
  <si>
    <t>Ceramic  Tissue cover</t>
  </si>
  <si>
    <t>NA71-3633</t>
  </si>
  <si>
    <t>Ceramic  Wastebasket</t>
  </si>
  <si>
    <t>NA71-3634</t>
  </si>
  <si>
    <t>Ceramic  Toilet Brush</t>
  </si>
  <si>
    <t>3.86x3.86x14.7"</t>
  </si>
  <si>
    <t>NA71-3635</t>
  </si>
  <si>
    <t>Original - Diatomite</t>
  </si>
  <si>
    <t>Torin</t>
  </si>
  <si>
    <t>Diatomite Lotion Pump(w/chrome pump )</t>
    <phoneticPr fontId="1" type="noConversion"/>
  </si>
  <si>
    <t>Diatomite Lotion Pump(w/chrome</t>
    <phoneticPr fontId="1" type="noConversion"/>
  </si>
  <si>
    <t>Diatomite embossed /matte white</t>
  </si>
  <si>
    <t xml:space="preserve">Diatomite </t>
    <phoneticPr fontId="1" type="noConversion"/>
  </si>
  <si>
    <t>3x3x7.95"</t>
  </si>
  <si>
    <t>White</t>
  </si>
  <si>
    <t>NN71-0519</t>
    <phoneticPr fontId="1" type="noConversion"/>
  </si>
  <si>
    <t>Diatomite Toothbrush holder</t>
  </si>
  <si>
    <t>4.25x2.44x4.45"</t>
  </si>
  <si>
    <t>NN71-0520</t>
  </si>
  <si>
    <t>6815.99.4170</t>
  </si>
  <si>
    <t>Diatomite Tumbler</t>
  </si>
  <si>
    <t>NN71-0521</t>
  </si>
  <si>
    <t>Diatomite Soap dish</t>
  </si>
  <si>
    <t>5.51x3.94x1"</t>
  </si>
  <si>
    <t>NN71-0522</t>
  </si>
  <si>
    <t>Diatomite Cotton jar</t>
  </si>
  <si>
    <t>NN71-0523</t>
  </si>
  <si>
    <t>Diatomite Tray</t>
  </si>
  <si>
    <t>10x5.51x1"</t>
  </si>
  <si>
    <t>NN71-0524</t>
  </si>
  <si>
    <t>Diatomite 2 hole organizer</t>
  </si>
  <si>
    <t xml:space="preserve">Diatomite </t>
    <phoneticPr fontId="1" type="noConversion"/>
  </si>
  <si>
    <t>6x3.15x3.94"</t>
  </si>
  <si>
    <t>NN71-0525</t>
  </si>
  <si>
    <t>Diatomite Tissue cover</t>
  </si>
  <si>
    <t>5.75x5.75x5.91"</t>
  </si>
  <si>
    <t>NN71-0526</t>
  </si>
  <si>
    <t>Diatomite Wastebasket</t>
  </si>
  <si>
    <t>NN71-0527</t>
  </si>
  <si>
    <t>Diatomite Toilet Brush+1mm</t>
  </si>
  <si>
    <t xml:space="preserve">Diatomite </t>
    <phoneticPr fontId="1" type="noConversion"/>
  </si>
  <si>
    <t>NN71-0528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</si>
</sst>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$#,##0.00"/>
    <numFmt numFmtId="177" formatCode="0.0"/>
    <numFmt numFmtId="178" formatCode="0.000"/>
    <numFmt numFmtId="179" formatCode="0.0%"/>
  </numFmts>
  <fonts count="14">
    <font>
      <sz val="11"/>
      <name val="Calibri"/>
      <charset val="1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</font>
    <font>
      <sz val="11"/>
      <name val="Noto Sans CJK SC"/>
      <family val="2"/>
    </font>
    <font>
      <b/>
      <sz val="11"/>
      <name val="Cambria"/>
      <family val="1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mbria"/>
      <family val="1"/>
    </font>
    <font>
      <sz val="12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5" fillId="0" borderId="3" xfId="0" applyNumberFormat="1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" fontId="5" fillId="0" borderId="3" xfId="0" applyNumberFormat="1" applyFont="1" applyBorder="1" applyAlignment="1">
      <alignment wrapText="1"/>
    </xf>
    <xf numFmtId="176" fontId="5" fillId="0" borderId="3" xfId="0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5" fillId="4" borderId="3" xfId="0" applyNumberFormat="1" applyFont="1" applyFill="1" applyBorder="1" applyAlignment="1">
      <alignment wrapText="1"/>
    </xf>
    <xf numFmtId="176" fontId="6" fillId="0" borderId="3" xfId="0" applyNumberFormat="1" applyFont="1" applyBorder="1" applyAlignment="1">
      <alignment wrapText="1"/>
    </xf>
    <xf numFmtId="176" fontId="5" fillId="2" borderId="3" xfId="0" applyNumberFormat="1" applyFont="1" applyFill="1" applyBorder="1" applyAlignment="1">
      <alignment wrapText="1"/>
    </xf>
    <xf numFmtId="10" fontId="5" fillId="2" borderId="3" xfId="0" applyNumberFormat="1" applyFont="1" applyFill="1" applyBorder="1" applyAlignment="1">
      <alignment wrapText="1"/>
    </xf>
    <xf numFmtId="176" fontId="6" fillId="6" borderId="3" xfId="0" applyNumberFormat="1" applyFont="1" applyFill="1" applyBorder="1" applyAlignment="1">
      <alignment wrapText="1"/>
    </xf>
    <xf numFmtId="176" fontId="3" fillId="2" borderId="3" xfId="0" applyNumberFormat="1" applyFont="1" applyFill="1" applyBorder="1" applyAlignment="1">
      <alignment horizontal="center" wrapText="1"/>
    </xf>
    <xf numFmtId="176" fontId="6" fillId="2" borderId="3" xfId="0" applyNumberFormat="1" applyFont="1" applyFill="1" applyBorder="1" applyAlignment="1">
      <alignment wrapText="1"/>
    </xf>
    <xf numFmtId="2" fontId="5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/>
    <xf numFmtId="0" fontId="0" fillId="0" borderId="1" xfId="0" applyBorder="1" applyAlignment="1">
      <alignment horizontal="center"/>
    </xf>
    <xf numFmtId="0" fontId="7" fillId="0" borderId="3" xfId="0" applyFont="1" applyBorder="1"/>
    <xf numFmtId="0" fontId="7" fillId="7" borderId="3" xfId="0" applyFont="1" applyFill="1" applyBorder="1" applyAlignment="1">
      <alignment wrapText="1"/>
    </xf>
    <xf numFmtId="176" fontId="0" fillId="7" borderId="3" xfId="0" applyNumberFormat="1" applyFill="1" applyBorder="1"/>
    <xf numFmtId="178" fontId="0" fillId="0" borderId="3" xfId="0" applyNumberFormat="1" applyBorder="1"/>
    <xf numFmtId="176" fontId="0" fillId="0" borderId="3" xfId="0" applyNumberFormat="1" applyBorder="1"/>
    <xf numFmtId="179" fontId="0" fillId="0" borderId="3" xfId="0" applyNumberFormat="1" applyBorder="1"/>
    <xf numFmtId="176" fontId="9" fillId="7" borderId="3" xfId="0" applyNumberFormat="1" applyFont="1" applyFill="1" applyBorder="1"/>
    <xf numFmtId="0" fontId="7" fillId="0" borderId="3" xfId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8" borderId="3" xfId="0" applyFont="1" applyFill="1" applyBorder="1"/>
    <xf numFmtId="0" fontId="7" fillId="0" borderId="1" xfId="0" applyFont="1" applyBorder="1" applyAlignment="1">
      <alignment horizontal="center"/>
    </xf>
    <xf numFmtId="176" fontId="11" fillId="7" borderId="3" xfId="0" applyNumberFormat="1" applyFont="1" applyFill="1" applyBorder="1"/>
    <xf numFmtId="176" fontId="12" fillId="7" borderId="3" xfId="0" applyNumberFormat="1" applyFont="1" applyFill="1" applyBorder="1"/>
    <xf numFmtId="0" fontId="13" fillId="0" borderId="3" xfId="0" applyFont="1" applyBorder="1"/>
    <xf numFmtId="179" fontId="11" fillId="0" borderId="3" xfId="0" applyNumberFormat="1" applyFont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176388</xdr:colOff>
      <xdr:row>2</xdr:row>
      <xdr:rowOff>1411</xdr:rowOff>
    </xdr:from>
    <xdr:to>
      <xdr:col>1</xdr:col>
      <xdr:colOff>2067277</xdr:colOff>
      <xdr:row>6</xdr:row>
      <xdr:rowOff>7056</xdr:rowOff>
    </xdr:to>
    <xdr:pic>
      <xdr:nvPicPr>
        <xdr:cNvPr id="2" name="Image 7" descr="Picture">
          <a:extLst>
            <a:ext uri="{FF2B5EF4-FFF2-40B4-BE49-F238E27FC236}">
              <a16:creationId xmlns:a16="http://schemas.microsoft.com/office/drawing/2014/main" xmlns="" id="{37D65A1B-F2D2-488A-88C6-A007C0FCD83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2663" y="1468261"/>
          <a:ext cx="1890889" cy="99624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1425221</xdr:colOff>
      <xdr:row>12</xdr:row>
      <xdr:rowOff>56444</xdr:rowOff>
    </xdr:from>
    <xdr:to>
      <xdr:col>1</xdr:col>
      <xdr:colOff>1827389</xdr:colOff>
      <xdr:row>15</xdr:row>
      <xdr:rowOff>70554</xdr:rowOff>
    </xdr:to>
    <xdr:pic>
      <xdr:nvPicPr>
        <xdr:cNvPr id="3" name="Image 8" descr="Picture">
          <a:extLst>
            <a:ext uri="{FF2B5EF4-FFF2-40B4-BE49-F238E27FC236}">
              <a16:creationId xmlns:a16="http://schemas.microsoft.com/office/drawing/2014/main" xmlns="" id="{8451EB07-D5BE-461E-8D8F-A38A1534848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01496" y="4247444"/>
          <a:ext cx="402168" cy="7570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105833</xdr:colOff>
      <xdr:row>23</xdr:row>
      <xdr:rowOff>0</xdr:rowOff>
    </xdr:from>
    <xdr:to>
      <xdr:col>1</xdr:col>
      <xdr:colOff>2208389</xdr:colOff>
      <xdr:row>28</xdr:row>
      <xdr:rowOff>119945</xdr:rowOff>
    </xdr:to>
    <xdr:pic>
      <xdr:nvPicPr>
        <xdr:cNvPr id="4" name="Image 9" descr="Picture">
          <a:extLst>
            <a:ext uri="{FF2B5EF4-FFF2-40B4-BE49-F238E27FC236}">
              <a16:creationId xmlns:a16="http://schemas.microsoft.com/office/drawing/2014/main" xmlns="" id="{3274D174-9787-4722-B6FF-189E6A9BD1A2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82108" y="7162800"/>
          <a:ext cx="2102556" cy="13581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1504462</xdr:colOff>
      <xdr:row>32</xdr:row>
      <xdr:rowOff>94329</xdr:rowOff>
    </xdr:from>
    <xdr:to>
      <xdr:col>1</xdr:col>
      <xdr:colOff>2074332</xdr:colOff>
      <xdr:row>35</xdr:row>
      <xdr:rowOff>105837</xdr:rowOff>
    </xdr:to>
    <xdr:pic>
      <xdr:nvPicPr>
        <xdr:cNvPr id="5" name="Image 14" descr="Picture">
          <a:extLst>
            <a:ext uri="{FF2B5EF4-FFF2-40B4-BE49-F238E27FC236}">
              <a16:creationId xmlns:a16="http://schemas.microsoft.com/office/drawing/2014/main" xmlns="" id="{C0F247B3-9023-488A-A7DD-18B4ED0CC0C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5400000">
          <a:off x="2088443" y="9825923"/>
          <a:ext cx="754458" cy="5698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359833</xdr:colOff>
      <xdr:row>7</xdr:row>
      <xdr:rowOff>42333</xdr:rowOff>
    </xdr:from>
    <xdr:to>
      <xdr:col>1</xdr:col>
      <xdr:colOff>1928315</xdr:colOff>
      <xdr:row>9</xdr:row>
      <xdr:rowOff>216516</xdr:rowOff>
    </xdr:to>
    <xdr:pic>
      <xdr:nvPicPr>
        <xdr:cNvPr id="6" name="Picture 23">
          <a:extLst>
            <a:ext uri="{FF2B5EF4-FFF2-40B4-BE49-F238E27FC236}">
              <a16:creationId xmlns:a16="http://schemas.microsoft.com/office/drawing/2014/main" xmlns="" id="{2A753560-A0A9-4C2D-91BA-E7CFB4DF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1036108" y="2747433"/>
          <a:ext cx="1568482" cy="66948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190501</xdr:colOff>
      <xdr:row>16</xdr:row>
      <xdr:rowOff>169334</xdr:rowOff>
    </xdr:from>
    <xdr:to>
      <xdr:col>1</xdr:col>
      <xdr:colOff>2052956</xdr:colOff>
      <xdr:row>19</xdr:row>
      <xdr:rowOff>214419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2B604CFB-A3A2-4705-AAE3-81AAA95C9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/>
        <a:srcRect/>
        <a:stretch>
          <a:fillRect/>
        </a:stretch>
      </xdr:blipFill>
      <xdr:spPr>
        <a:xfrm>
          <a:off x="866776" y="5350934"/>
          <a:ext cx="1862455" cy="7880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125957</xdr:colOff>
      <xdr:row>36</xdr:row>
      <xdr:rowOff>155222</xdr:rowOff>
    </xdr:from>
    <xdr:to>
      <xdr:col>1</xdr:col>
      <xdr:colOff>2275065</xdr:colOff>
      <xdr:row>39</xdr:row>
      <xdr:rowOff>148449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3EFEDFF2-8328-475C-8BDE-8D89653E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802232" y="10785122"/>
          <a:ext cx="2149108" cy="73617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1"/>
  <sheetViews>
    <sheetView tabSelected="1" topLeftCell="C1" zoomScale="90" zoomScaleNormal="90" workbookViewId="0">
      <selection activeCell="D42" sqref="A42:XFD54"/>
    </sheetView>
  </sheetViews>
  <sheetFormatPr defaultColWidth="9.140625" defaultRowHeight="15"/>
  <cols>
    <col min="1" max="1" width="10.140625" style="1" customWidth="1"/>
    <col min="2" max="2" width="34.5703125" style="2" customWidth="1"/>
    <col min="3" max="3" width="8.42578125" style="2" customWidth="1"/>
    <col min="4" max="4" width="11.42578125" style="2" customWidth="1"/>
    <col min="5" max="5" width="13.140625" style="2" customWidth="1"/>
    <col min="6" max="6" width="11.140625" style="2" customWidth="1"/>
    <col min="7" max="7" width="8.5703125" style="2" customWidth="1"/>
    <col min="8" max="8" width="55.42578125" style="2" customWidth="1"/>
    <col min="9" max="9" width="24.7109375" style="2" customWidth="1"/>
    <col min="10" max="10" width="57.5703125" style="2" customWidth="1"/>
    <col min="11" max="11" width="25.42578125" style="3" customWidth="1"/>
    <col min="12" max="12" width="21.28515625" style="2" customWidth="1"/>
    <col min="13" max="13" width="11.7109375" style="2" customWidth="1"/>
    <col min="14" max="14" width="7" style="2" customWidth="1"/>
    <col min="15" max="15" width="7.28515625" style="2" customWidth="1"/>
    <col min="16" max="17" width="11.7109375" style="2" customWidth="1"/>
    <col min="18" max="18" width="11" style="2" customWidth="1"/>
    <col min="19" max="19" width="11.7109375" style="5" customWidth="1"/>
    <col min="20" max="21" width="11.7109375" style="2" customWidth="1"/>
    <col min="22" max="27" width="11.7109375" style="48" customWidth="1"/>
    <col min="28" max="28" width="11.7109375" style="49" customWidth="1"/>
    <col min="29" max="29" width="11.7109375" style="50" customWidth="1"/>
    <col min="30" max="30" width="11.7109375" style="51" customWidth="1"/>
    <col min="31" max="31" width="11.7109375" style="49" customWidth="1"/>
    <col min="32" max="32" width="11.7109375" style="50" customWidth="1"/>
    <col min="33" max="33" width="11.7109375" style="2" customWidth="1"/>
    <col min="34" max="34" width="11.7109375" style="5" customWidth="1"/>
    <col min="35" max="35" width="19.140625" style="2" customWidth="1"/>
    <col min="36" max="36" width="11.7109375" style="4" customWidth="1"/>
    <col min="37" max="38" width="11.7109375" style="5" customWidth="1"/>
    <col min="39" max="39" width="11.7109375" style="4" customWidth="1"/>
    <col min="40" max="40" width="11.7109375" style="5" customWidth="1"/>
    <col min="41" max="41" width="11.7109375" style="4" customWidth="1"/>
    <col min="42" max="43" width="11.7109375" style="5" customWidth="1"/>
    <col min="44" max="44" width="11.7109375" style="4" customWidth="1"/>
    <col min="45" max="49" width="11.7109375" style="5" customWidth="1"/>
    <col min="50" max="51" width="11.7109375" style="2" hidden="1" customWidth="1"/>
    <col min="52" max="52" width="11.7109375" style="5" hidden="1" customWidth="1"/>
    <col min="53" max="53" width="11.7109375" style="2" customWidth="1"/>
    <col min="54" max="54" width="13.42578125" style="5" customWidth="1"/>
    <col min="55" max="55" width="12.85546875" style="5" customWidth="1"/>
    <col min="56" max="56" width="11.85546875" style="5" hidden="1" customWidth="1"/>
    <col min="57" max="58" width="9.140625" style="2"/>
    <col min="59" max="59" width="0" style="2" hidden="1" customWidth="1"/>
    <col min="60" max="16384" width="9.140625" style="2"/>
  </cols>
  <sheetData>
    <row r="1" spans="1:62" ht="67.5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0" t="s">
        <v>17</v>
      </c>
      <c r="S1" s="11" t="s">
        <v>18</v>
      </c>
      <c r="T1" s="12" t="s">
        <v>19</v>
      </c>
      <c r="U1" s="6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5" t="s">
        <v>28</v>
      </c>
      <c r="AD1" s="16" t="s">
        <v>29</v>
      </c>
      <c r="AE1" s="17" t="s">
        <v>30</v>
      </c>
      <c r="AF1" s="18" t="s">
        <v>31</v>
      </c>
      <c r="AG1" s="6" t="s">
        <v>32</v>
      </c>
      <c r="AH1" s="19" t="s">
        <v>33</v>
      </c>
      <c r="AI1" s="6" t="s">
        <v>34</v>
      </c>
      <c r="AJ1" s="20" t="s">
        <v>35</v>
      </c>
      <c r="AK1" s="21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2" t="s">
        <v>42</v>
      </c>
      <c r="AR1" s="20" t="s">
        <v>43</v>
      </c>
      <c r="AS1" s="19" t="s">
        <v>44</v>
      </c>
      <c r="AT1" s="19" t="s">
        <v>45</v>
      </c>
      <c r="AU1" s="23" t="s">
        <v>46</v>
      </c>
      <c r="AV1" s="24" t="s">
        <v>47</v>
      </c>
      <c r="AW1" s="25" t="s">
        <v>48</v>
      </c>
      <c r="AX1" s="26" t="s">
        <v>49</v>
      </c>
      <c r="AY1" s="24" t="s">
        <v>50</v>
      </c>
      <c r="AZ1" s="27" t="s">
        <v>51</v>
      </c>
      <c r="BA1" s="6" t="s">
        <v>52</v>
      </c>
      <c r="BB1" s="19" t="s">
        <v>53</v>
      </c>
      <c r="BC1" s="19" t="s">
        <v>54</v>
      </c>
      <c r="BD1" s="19" t="s">
        <v>55</v>
      </c>
      <c r="BE1" s="28" t="s">
        <v>56</v>
      </c>
      <c r="BF1" s="29" t="s">
        <v>57</v>
      </c>
      <c r="BG1" s="29" t="s">
        <v>58</v>
      </c>
      <c r="BH1" s="29" t="s">
        <v>59</v>
      </c>
      <c r="BI1" s="29" t="s">
        <v>60</v>
      </c>
      <c r="BJ1" s="29" t="s">
        <v>61</v>
      </c>
    </row>
    <row r="2" spans="1:62" ht="20.100000000000001" customHeight="1">
      <c r="A2" s="30">
        <v>70</v>
      </c>
      <c r="B2" s="31"/>
      <c r="C2" s="30"/>
      <c r="D2" s="30"/>
      <c r="E2" s="30"/>
      <c r="F2" s="30" t="s">
        <v>62</v>
      </c>
      <c r="G2" s="30" t="s">
        <v>63</v>
      </c>
      <c r="H2" s="32" t="s">
        <v>64</v>
      </c>
      <c r="I2" s="30" t="s">
        <v>65</v>
      </c>
      <c r="J2" s="32" t="s">
        <v>66</v>
      </c>
      <c r="K2" s="32" t="s">
        <v>67</v>
      </c>
      <c r="L2" s="30" t="s">
        <v>68</v>
      </c>
      <c r="M2" s="30" t="s">
        <v>69</v>
      </c>
      <c r="N2" s="30"/>
      <c r="O2" s="30"/>
      <c r="P2" s="33" t="s">
        <v>70</v>
      </c>
      <c r="Q2" s="30"/>
      <c r="R2" s="30" t="s">
        <v>71</v>
      </c>
      <c r="S2" s="34">
        <v>2.38</v>
      </c>
      <c r="T2" s="30" t="s">
        <v>72</v>
      </c>
      <c r="U2" s="30" t="s">
        <v>73</v>
      </c>
      <c r="V2" s="30">
        <v>42</v>
      </c>
      <c r="W2" s="30">
        <v>32.5</v>
      </c>
      <c r="X2" s="30">
        <v>48</v>
      </c>
      <c r="Y2" s="30">
        <v>19</v>
      </c>
      <c r="Z2" s="30">
        <v>9</v>
      </c>
      <c r="AA2" s="30">
        <v>22.5</v>
      </c>
      <c r="AB2" s="30">
        <v>0.88</v>
      </c>
      <c r="AC2" s="30">
        <v>2</v>
      </c>
      <c r="AD2" s="35">
        <f t="shared" ref="AD2:AD11" si="0">IF(Y2="","",Y2*Z2*AA2/1000000)</f>
        <v>3.8474999999999998E-3</v>
      </c>
      <c r="AE2" s="30">
        <v>63</v>
      </c>
      <c r="AF2" s="30">
        <f t="shared" ref="AF2:AF11" si="1">IF(OR(AC2="",AD2=""),"",AE2/AD2*AC2)</f>
        <v>32748.53801169591</v>
      </c>
      <c r="AG2" s="36">
        <v>3000</v>
      </c>
      <c r="AH2" s="36">
        <f t="shared" ref="AH2:AH11" si="2">IF(ISERROR(AG2/AF2),"",AG2/AF2)</f>
        <v>9.1607142857142845E-2</v>
      </c>
      <c r="AI2" s="30" t="s">
        <v>74</v>
      </c>
      <c r="AJ2" s="37">
        <v>0.16800000000000001</v>
      </c>
      <c r="AK2" s="36">
        <f t="shared" ref="AK2:AK11" si="3">IF(ISERROR(S2*AJ2),"",S2*AJ2)</f>
        <v>0.39984000000000003</v>
      </c>
      <c r="AL2" s="36">
        <f t="shared" ref="AL2:AL11" si="4">IF(ISERROR(S2+AH2+AK2),"",S2+AH2+AK2)</f>
        <v>2.8714471428571429</v>
      </c>
      <c r="AM2" s="37">
        <v>0</v>
      </c>
      <c r="AN2" s="36">
        <f t="shared" ref="AN2:AN11" si="5">IF(ISERROR(AW2*AM2),"",AW2*AM2)</f>
        <v>0</v>
      </c>
      <c r="AO2" s="37">
        <v>0</v>
      </c>
      <c r="AP2" s="36">
        <f t="shared" ref="AP2:AP11" si="6">IF(ISERROR(AW2*AO2),"",AW2*AO2)</f>
        <v>0</v>
      </c>
      <c r="AQ2" s="30">
        <v>0</v>
      </c>
      <c r="AR2" s="37">
        <v>0</v>
      </c>
      <c r="AS2" s="36">
        <f t="shared" ref="AS2:AS11" si="7">IF(ISERROR(AW2*AR2),"",AW2*AR2)</f>
        <v>0</v>
      </c>
      <c r="AT2" s="36">
        <f t="shared" ref="AT2:AT11" si="8">IF(ISERROR(AN2+AP2+AS2),"",AN2+AP2+AS2)</f>
        <v>0</v>
      </c>
      <c r="AU2" s="36">
        <f t="shared" ref="AU2:AU11" si="9">IF(ISERROR(AL2+AT2),"",AL2+AT2)</f>
        <v>2.8714471428571429</v>
      </c>
      <c r="AV2" s="37">
        <f t="shared" ref="AV2:AV11" si="10">IF(ISERROR((AW2-AU2)/AW2),"",(AW2-AU2)/AW2)</f>
        <v>0.39548481203007518</v>
      </c>
      <c r="AW2" s="38">
        <v>4.75</v>
      </c>
      <c r="AX2" s="30"/>
      <c r="AY2" s="30"/>
      <c r="AZ2" s="30"/>
      <c r="BA2" s="30">
        <v>1000</v>
      </c>
      <c r="BB2" s="36">
        <f t="shared" ref="BB2:BB11" si="11">IF(ISERROR(AU2*BA2),"",AU2*BA2)</f>
        <v>2871.4471428571428</v>
      </c>
      <c r="BC2" s="36">
        <f t="shared" ref="BC2:BC11" si="12">IF(ISERROR(AW2*BA2),"",AW2*BA2)</f>
        <v>4750</v>
      </c>
      <c r="BD2" s="30"/>
      <c r="BE2" s="30">
        <f t="shared" ref="BE2:BE11" si="13">IF(V2="","",V2*W2*X2/1000000/AC2*BA2)</f>
        <v>32.76</v>
      </c>
      <c r="BF2" s="30">
        <v>8.5</v>
      </c>
      <c r="BG2" s="30"/>
      <c r="BH2" s="30" t="s">
        <v>75</v>
      </c>
      <c r="BI2" s="30" t="s">
        <v>76</v>
      </c>
      <c r="BJ2" s="39" t="s">
        <v>77</v>
      </c>
    </row>
    <row r="3" spans="1:62" ht="20.100000000000001" customHeight="1">
      <c r="A3" s="30">
        <v>71</v>
      </c>
      <c r="B3" s="40"/>
      <c r="C3" s="30"/>
      <c r="D3" s="30"/>
      <c r="E3" s="30"/>
      <c r="F3" s="30" t="s">
        <v>62</v>
      </c>
      <c r="G3" s="30" t="s">
        <v>63</v>
      </c>
      <c r="H3" s="30" t="s">
        <v>78</v>
      </c>
      <c r="I3" s="30" t="s">
        <v>79</v>
      </c>
      <c r="J3" s="30" t="s">
        <v>80</v>
      </c>
      <c r="K3" s="32" t="s">
        <v>67</v>
      </c>
      <c r="L3" s="30" t="s">
        <v>81</v>
      </c>
      <c r="M3" s="30" t="s">
        <v>69</v>
      </c>
      <c r="N3" s="30"/>
      <c r="O3" s="30"/>
      <c r="P3" s="33" t="s">
        <v>82</v>
      </c>
      <c r="Q3" s="30"/>
      <c r="R3" s="30" t="s">
        <v>71</v>
      </c>
      <c r="S3" s="34">
        <v>1.48</v>
      </c>
      <c r="T3" s="30" t="s">
        <v>72</v>
      </c>
      <c r="U3" s="30" t="s">
        <v>73</v>
      </c>
      <c r="V3" s="30">
        <v>42</v>
      </c>
      <c r="W3" s="30">
        <v>32.5</v>
      </c>
      <c r="X3" s="30">
        <v>48</v>
      </c>
      <c r="Y3" s="30">
        <v>12.5</v>
      </c>
      <c r="Z3" s="30">
        <v>8.5</v>
      </c>
      <c r="AA3" s="30">
        <v>12.5</v>
      </c>
      <c r="AB3" s="30">
        <v>0.35</v>
      </c>
      <c r="AC3" s="30">
        <v>1</v>
      </c>
      <c r="AD3" s="35">
        <f t="shared" si="0"/>
        <v>1.3281250000000001E-3</v>
      </c>
      <c r="AE3" s="30">
        <v>63</v>
      </c>
      <c r="AF3" s="30">
        <f t="shared" si="1"/>
        <v>47435.294117647056</v>
      </c>
      <c r="AG3" s="36">
        <v>3000</v>
      </c>
      <c r="AH3" s="36">
        <f t="shared" si="2"/>
        <v>6.3244047619047616E-2</v>
      </c>
      <c r="AI3" s="30" t="s">
        <v>83</v>
      </c>
      <c r="AJ3" s="37">
        <v>0.184</v>
      </c>
      <c r="AK3" s="36">
        <f t="shared" si="3"/>
        <v>0.27232000000000001</v>
      </c>
      <c r="AL3" s="36">
        <f t="shared" si="4"/>
        <v>1.8155640476190475</v>
      </c>
      <c r="AM3" s="37">
        <v>0</v>
      </c>
      <c r="AN3" s="36">
        <f t="shared" si="5"/>
        <v>0</v>
      </c>
      <c r="AO3" s="37">
        <v>0</v>
      </c>
      <c r="AP3" s="36">
        <f t="shared" si="6"/>
        <v>0</v>
      </c>
      <c r="AQ3" s="30">
        <v>0</v>
      </c>
      <c r="AR3" s="37">
        <v>0</v>
      </c>
      <c r="AS3" s="36">
        <f t="shared" si="7"/>
        <v>0</v>
      </c>
      <c r="AT3" s="36">
        <f t="shared" si="8"/>
        <v>0</v>
      </c>
      <c r="AU3" s="36">
        <f t="shared" si="9"/>
        <v>1.8155640476190475</v>
      </c>
      <c r="AV3" s="37">
        <f t="shared" si="10"/>
        <v>0.4236304610733182</v>
      </c>
      <c r="AW3" s="38">
        <v>3.15</v>
      </c>
      <c r="AX3" s="30"/>
      <c r="AY3" s="30"/>
      <c r="AZ3" s="30"/>
      <c r="BA3" s="30">
        <v>500</v>
      </c>
      <c r="BB3" s="36">
        <f t="shared" si="11"/>
        <v>907.78202380952382</v>
      </c>
      <c r="BC3" s="36">
        <f t="shared" si="12"/>
        <v>1575</v>
      </c>
      <c r="BD3" s="30"/>
      <c r="BE3" s="30">
        <f t="shared" si="13"/>
        <v>32.76</v>
      </c>
      <c r="BF3" s="30"/>
      <c r="BG3" s="30"/>
      <c r="BH3" s="30" t="s">
        <v>75</v>
      </c>
      <c r="BI3" s="30" t="s">
        <v>76</v>
      </c>
      <c r="BJ3" s="39" t="s">
        <v>77</v>
      </c>
    </row>
    <row r="4" spans="1:62" ht="20.100000000000001" customHeight="1">
      <c r="A4" s="30">
        <v>72</v>
      </c>
      <c r="B4" s="40"/>
      <c r="C4" s="30"/>
      <c r="D4" s="30"/>
      <c r="E4" s="30"/>
      <c r="F4" s="30" t="s">
        <v>62</v>
      </c>
      <c r="G4" s="30" t="s">
        <v>63</v>
      </c>
      <c r="H4" s="30" t="s">
        <v>84</v>
      </c>
      <c r="I4" s="30" t="s">
        <v>85</v>
      </c>
      <c r="J4" s="30" t="s">
        <v>80</v>
      </c>
      <c r="K4" s="32" t="s">
        <v>67</v>
      </c>
      <c r="L4" s="30" t="s">
        <v>86</v>
      </c>
      <c r="M4" s="30" t="s">
        <v>69</v>
      </c>
      <c r="N4" s="30"/>
      <c r="O4" s="30"/>
      <c r="P4" s="33" t="s">
        <v>87</v>
      </c>
      <c r="Q4" s="30"/>
      <c r="R4" s="30" t="s">
        <v>71</v>
      </c>
      <c r="S4" s="34">
        <v>1.35</v>
      </c>
      <c r="T4" s="30" t="s">
        <v>72</v>
      </c>
      <c r="U4" s="30" t="s">
        <v>73</v>
      </c>
      <c r="V4" s="30">
        <v>42</v>
      </c>
      <c r="W4" s="30">
        <v>32.5</v>
      </c>
      <c r="X4" s="30">
        <v>48</v>
      </c>
      <c r="Y4" s="30">
        <v>9</v>
      </c>
      <c r="Z4" s="30">
        <v>9</v>
      </c>
      <c r="AA4" s="30">
        <v>12.5</v>
      </c>
      <c r="AB4" s="30">
        <v>0.32</v>
      </c>
      <c r="AC4" s="30">
        <v>1</v>
      </c>
      <c r="AD4" s="35">
        <f t="shared" si="0"/>
        <v>1.0124999999999999E-3</v>
      </c>
      <c r="AE4" s="30">
        <v>63</v>
      </c>
      <c r="AF4" s="30">
        <f t="shared" si="1"/>
        <v>62222.222222222226</v>
      </c>
      <c r="AG4" s="36">
        <v>3000</v>
      </c>
      <c r="AH4" s="36">
        <f t="shared" si="2"/>
        <v>4.821428571428571E-2</v>
      </c>
      <c r="AI4" s="30" t="s">
        <v>83</v>
      </c>
      <c r="AJ4" s="37">
        <v>0.184</v>
      </c>
      <c r="AK4" s="36">
        <f t="shared" si="3"/>
        <v>0.24840000000000001</v>
      </c>
      <c r="AL4" s="36">
        <f t="shared" si="4"/>
        <v>1.6466142857142858</v>
      </c>
      <c r="AM4" s="37">
        <v>0</v>
      </c>
      <c r="AN4" s="36">
        <f t="shared" si="5"/>
        <v>0</v>
      </c>
      <c r="AO4" s="37">
        <v>0</v>
      </c>
      <c r="AP4" s="36">
        <f t="shared" si="6"/>
        <v>0</v>
      </c>
      <c r="AQ4" s="30">
        <v>0</v>
      </c>
      <c r="AR4" s="37">
        <v>0</v>
      </c>
      <c r="AS4" s="36">
        <f t="shared" si="7"/>
        <v>0</v>
      </c>
      <c r="AT4" s="36">
        <f t="shared" si="8"/>
        <v>0</v>
      </c>
      <c r="AU4" s="36">
        <f t="shared" si="9"/>
        <v>1.6466142857142858</v>
      </c>
      <c r="AV4" s="37">
        <f t="shared" si="10"/>
        <v>0.41192346938775515</v>
      </c>
      <c r="AW4" s="38">
        <v>2.8000000000000003</v>
      </c>
      <c r="AX4" s="30"/>
      <c r="AY4" s="30"/>
      <c r="AZ4" s="30"/>
      <c r="BA4" s="30">
        <v>500</v>
      </c>
      <c r="BB4" s="36">
        <f t="shared" si="11"/>
        <v>823.30714285714294</v>
      </c>
      <c r="BC4" s="36">
        <f t="shared" si="12"/>
        <v>1400.0000000000002</v>
      </c>
      <c r="BD4" s="30"/>
      <c r="BE4" s="30">
        <f t="shared" si="13"/>
        <v>32.76</v>
      </c>
      <c r="BF4" s="30"/>
      <c r="BG4" s="30"/>
      <c r="BH4" s="30" t="s">
        <v>75</v>
      </c>
      <c r="BI4" s="30" t="s">
        <v>76</v>
      </c>
      <c r="BJ4" s="39" t="s">
        <v>77</v>
      </c>
    </row>
    <row r="5" spans="1:62" ht="20.100000000000001" customHeight="1">
      <c r="A5" s="30">
        <v>73</v>
      </c>
      <c r="B5" s="40"/>
      <c r="C5" s="30"/>
      <c r="D5" s="30"/>
      <c r="E5" s="30"/>
      <c r="F5" s="30" t="s">
        <v>62</v>
      </c>
      <c r="G5" s="30" t="s">
        <v>63</v>
      </c>
      <c r="H5" s="30" t="s">
        <v>88</v>
      </c>
      <c r="I5" s="30" t="s">
        <v>89</v>
      </c>
      <c r="J5" s="30" t="s">
        <v>80</v>
      </c>
      <c r="K5" s="32" t="s">
        <v>67</v>
      </c>
      <c r="L5" s="30" t="s">
        <v>90</v>
      </c>
      <c r="M5" s="30" t="s">
        <v>69</v>
      </c>
      <c r="N5" s="30"/>
      <c r="O5" s="30"/>
      <c r="P5" s="33" t="s">
        <v>91</v>
      </c>
      <c r="Q5" s="30"/>
      <c r="R5" s="30" t="s">
        <v>71</v>
      </c>
      <c r="S5" s="34">
        <v>1.35</v>
      </c>
      <c r="T5" s="30" t="s">
        <v>72</v>
      </c>
      <c r="U5" s="30" t="s">
        <v>73</v>
      </c>
      <c r="V5" s="30">
        <v>42</v>
      </c>
      <c r="W5" s="30">
        <v>32.5</v>
      </c>
      <c r="X5" s="30">
        <v>48</v>
      </c>
      <c r="Y5" s="30">
        <v>11.5</v>
      </c>
      <c r="Z5" s="30">
        <v>4</v>
      </c>
      <c r="AA5" s="30">
        <v>15.5</v>
      </c>
      <c r="AB5" s="30">
        <v>0.25</v>
      </c>
      <c r="AC5" s="30">
        <v>1</v>
      </c>
      <c r="AD5" s="35">
        <f t="shared" si="0"/>
        <v>7.1299999999999998E-4</v>
      </c>
      <c r="AE5" s="30">
        <v>63</v>
      </c>
      <c r="AF5" s="30">
        <f t="shared" si="1"/>
        <v>88359.046283309959</v>
      </c>
      <c r="AG5" s="36">
        <v>3000</v>
      </c>
      <c r="AH5" s="36">
        <f t="shared" si="2"/>
        <v>3.3952380952380949E-2</v>
      </c>
      <c r="AI5" s="30" t="s">
        <v>83</v>
      </c>
      <c r="AJ5" s="37">
        <v>0.184</v>
      </c>
      <c r="AK5" s="36">
        <f t="shared" si="3"/>
        <v>0.24840000000000001</v>
      </c>
      <c r="AL5" s="36">
        <f t="shared" si="4"/>
        <v>1.632352380952381</v>
      </c>
      <c r="AM5" s="37">
        <v>0</v>
      </c>
      <c r="AN5" s="36">
        <f t="shared" si="5"/>
        <v>0</v>
      </c>
      <c r="AO5" s="37">
        <v>0</v>
      </c>
      <c r="AP5" s="36">
        <f t="shared" si="6"/>
        <v>0</v>
      </c>
      <c r="AQ5" s="30">
        <v>0</v>
      </c>
      <c r="AR5" s="37">
        <v>0</v>
      </c>
      <c r="AS5" s="36">
        <f t="shared" si="7"/>
        <v>0</v>
      </c>
      <c r="AT5" s="36">
        <f t="shared" si="8"/>
        <v>0</v>
      </c>
      <c r="AU5" s="36">
        <f t="shared" si="9"/>
        <v>1.632352380952381</v>
      </c>
      <c r="AV5" s="37">
        <f t="shared" si="10"/>
        <v>0.41701700680272102</v>
      </c>
      <c r="AW5" s="38">
        <v>2.8</v>
      </c>
      <c r="AX5" s="30"/>
      <c r="AY5" s="30"/>
      <c r="AZ5" s="30"/>
      <c r="BA5" s="30">
        <v>500</v>
      </c>
      <c r="BB5" s="36">
        <f t="shared" si="11"/>
        <v>816.17619047619053</v>
      </c>
      <c r="BC5" s="36">
        <f t="shared" si="12"/>
        <v>1400</v>
      </c>
      <c r="BD5" s="30"/>
      <c r="BE5" s="30">
        <f t="shared" si="13"/>
        <v>32.76</v>
      </c>
      <c r="BF5" s="30"/>
      <c r="BG5" s="30"/>
      <c r="BH5" s="30" t="s">
        <v>75</v>
      </c>
      <c r="BI5" s="30" t="s">
        <v>76</v>
      </c>
      <c r="BJ5" s="39" t="s">
        <v>77</v>
      </c>
    </row>
    <row r="6" spans="1:62" ht="20.100000000000001" customHeight="1">
      <c r="A6" s="30">
        <v>74</v>
      </c>
      <c r="B6" s="40"/>
      <c r="C6" s="30"/>
      <c r="D6" s="30"/>
      <c r="E6" s="30"/>
      <c r="F6" s="30" t="s">
        <v>62</v>
      </c>
      <c r="G6" s="30" t="s">
        <v>63</v>
      </c>
      <c r="H6" s="30" t="s">
        <v>92</v>
      </c>
      <c r="I6" s="30" t="s">
        <v>93</v>
      </c>
      <c r="J6" s="30" t="s">
        <v>80</v>
      </c>
      <c r="K6" s="32" t="s">
        <v>67</v>
      </c>
      <c r="L6" s="30" t="s">
        <v>94</v>
      </c>
      <c r="M6" s="30" t="s">
        <v>69</v>
      </c>
      <c r="N6" s="30"/>
      <c r="O6" s="30"/>
      <c r="P6" s="33" t="s">
        <v>95</v>
      </c>
      <c r="Q6" s="30"/>
      <c r="R6" s="30" t="s">
        <v>71</v>
      </c>
      <c r="S6" s="34">
        <v>2.4500000000000002</v>
      </c>
      <c r="T6" s="30" t="s">
        <v>72</v>
      </c>
      <c r="U6" s="30" t="s">
        <v>73</v>
      </c>
      <c r="V6" s="30">
        <v>42</v>
      </c>
      <c r="W6" s="30">
        <v>32.5</v>
      </c>
      <c r="X6" s="30">
        <v>48</v>
      </c>
      <c r="Y6" s="30">
        <v>15</v>
      </c>
      <c r="Z6" s="30">
        <v>3.5</v>
      </c>
      <c r="AA6" s="30">
        <v>27.5</v>
      </c>
      <c r="AB6" s="30">
        <v>0.6</v>
      </c>
      <c r="AC6" s="30">
        <v>1</v>
      </c>
      <c r="AD6" s="35">
        <f t="shared" si="0"/>
        <v>1.4437499999999999E-3</v>
      </c>
      <c r="AE6" s="30">
        <v>63</v>
      </c>
      <c r="AF6" s="30">
        <f t="shared" si="1"/>
        <v>43636.36363636364</v>
      </c>
      <c r="AG6" s="36">
        <v>3000</v>
      </c>
      <c r="AH6" s="36">
        <f t="shared" si="2"/>
        <v>6.8749999999999992E-2</v>
      </c>
      <c r="AI6" s="30" t="s">
        <v>83</v>
      </c>
      <c r="AJ6" s="37">
        <v>0.184</v>
      </c>
      <c r="AK6" s="36">
        <f t="shared" si="3"/>
        <v>0.45080000000000003</v>
      </c>
      <c r="AL6" s="36">
        <f t="shared" si="4"/>
        <v>2.9695500000000004</v>
      </c>
      <c r="AM6" s="37">
        <v>0</v>
      </c>
      <c r="AN6" s="36">
        <f t="shared" si="5"/>
        <v>0</v>
      </c>
      <c r="AO6" s="37">
        <v>0</v>
      </c>
      <c r="AP6" s="36">
        <f t="shared" si="6"/>
        <v>0</v>
      </c>
      <c r="AQ6" s="30">
        <v>0</v>
      </c>
      <c r="AR6" s="37">
        <v>0</v>
      </c>
      <c r="AS6" s="36">
        <f t="shared" si="7"/>
        <v>0</v>
      </c>
      <c r="AT6" s="36">
        <f t="shared" si="8"/>
        <v>0</v>
      </c>
      <c r="AU6" s="36">
        <f t="shared" si="9"/>
        <v>2.9695500000000004</v>
      </c>
      <c r="AV6" s="37">
        <f t="shared" si="10"/>
        <v>0.40608999999999995</v>
      </c>
      <c r="AW6" s="38">
        <v>5</v>
      </c>
      <c r="AX6" s="30"/>
      <c r="AY6" s="30"/>
      <c r="AZ6" s="30"/>
      <c r="BA6" s="30">
        <v>500</v>
      </c>
      <c r="BB6" s="36">
        <f t="shared" si="11"/>
        <v>1484.7750000000001</v>
      </c>
      <c r="BC6" s="36">
        <f t="shared" si="12"/>
        <v>2500</v>
      </c>
      <c r="BD6" s="30"/>
      <c r="BE6" s="30">
        <f t="shared" si="13"/>
        <v>32.76</v>
      </c>
      <c r="BF6" s="30"/>
      <c r="BG6" s="30"/>
      <c r="BH6" s="30" t="s">
        <v>75</v>
      </c>
      <c r="BI6" s="30" t="s">
        <v>76</v>
      </c>
      <c r="BJ6" s="39" t="s">
        <v>77</v>
      </c>
    </row>
    <row r="7" spans="1:62" ht="20.100000000000001" customHeight="1">
      <c r="A7" s="30">
        <v>75</v>
      </c>
      <c r="B7" s="40"/>
      <c r="C7" s="30"/>
      <c r="D7" s="30"/>
      <c r="E7" s="30"/>
      <c r="F7" s="30" t="s">
        <v>62</v>
      </c>
      <c r="G7" s="30" t="s">
        <v>63</v>
      </c>
      <c r="H7" s="32" t="s">
        <v>96</v>
      </c>
      <c r="I7" s="30" t="s">
        <v>97</v>
      </c>
      <c r="J7" s="30" t="s">
        <v>80</v>
      </c>
      <c r="K7" s="32" t="s">
        <v>98</v>
      </c>
      <c r="L7" s="30" t="s">
        <v>99</v>
      </c>
      <c r="M7" s="30" t="s">
        <v>69</v>
      </c>
      <c r="N7" s="30"/>
      <c r="O7" s="30"/>
      <c r="P7" s="33" t="s">
        <v>100</v>
      </c>
      <c r="Q7" s="30"/>
      <c r="R7" s="30" t="s">
        <v>71</v>
      </c>
      <c r="S7" s="34">
        <v>3.6</v>
      </c>
      <c r="T7" s="30" t="s">
        <v>72</v>
      </c>
      <c r="U7" s="30" t="s">
        <v>73</v>
      </c>
      <c r="V7" s="30">
        <v>42</v>
      </c>
      <c r="W7" s="30">
        <v>32.5</v>
      </c>
      <c r="X7" s="30">
        <v>48</v>
      </c>
      <c r="Y7" s="30">
        <v>11</v>
      </c>
      <c r="Z7" s="30">
        <v>11</v>
      </c>
      <c r="AA7" s="30">
        <v>39.5</v>
      </c>
      <c r="AB7" s="30">
        <v>1.28</v>
      </c>
      <c r="AC7" s="30">
        <v>1</v>
      </c>
      <c r="AD7" s="35">
        <f t="shared" si="0"/>
        <v>4.7794999999999999E-3</v>
      </c>
      <c r="AE7" s="30">
        <v>63</v>
      </c>
      <c r="AF7" s="30">
        <f t="shared" si="1"/>
        <v>13181.295114551731</v>
      </c>
      <c r="AG7" s="36">
        <v>3000</v>
      </c>
      <c r="AH7" s="36">
        <f t="shared" si="2"/>
        <v>0.2275952380952381</v>
      </c>
      <c r="AI7" s="30" t="s">
        <v>83</v>
      </c>
      <c r="AJ7" s="37">
        <v>0.184</v>
      </c>
      <c r="AK7" s="36">
        <f t="shared" si="3"/>
        <v>0.66239999999999999</v>
      </c>
      <c r="AL7" s="36">
        <f t="shared" si="4"/>
        <v>4.4899952380952382</v>
      </c>
      <c r="AM7" s="37">
        <v>0</v>
      </c>
      <c r="AN7" s="36">
        <f t="shared" si="5"/>
        <v>0</v>
      </c>
      <c r="AO7" s="37">
        <v>0</v>
      </c>
      <c r="AP7" s="36">
        <f t="shared" si="6"/>
        <v>0</v>
      </c>
      <c r="AQ7" s="30">
        <v>0</v>
      </c>
      <c r="AR7" s="37">
        <v>0</v>
      </c>
      <c r="AS7" s="36">
        <f t="shared" si="7"/>
        <v>0</v>
      </c>
      <c r="AT7" s="36">
        <f t="shared" si="8"/>
        <v>0</v>
      </c>
      <c r="AU7" s="36">
        <f t="shared" si="9"/>
        <v>4.4899952380952382</v>
      </c>
      <c r="AV7" s="37">
        <f t="shared" si="10"/>
        <v>0.35857210884353741</v>
      </c>
      <c r="AW7" s="38">
        <v>7</v>
      </c>
      <c r="AX7" s="30"/>
      <c r="AY7" s="30"/>
      <c r="AZ7" s="30"/>
      <c r="BA7" s="30">
        <v>500</v>
      </c>
      <c r="BB7" s="36">
        <f t="shared" si="11"/>
        <v>2244.9976190476191</v>
      </c>
      <c r="BC7" s="36">
        <f t="shared" si="12"/>
        <v>3500</v>
      </c>
      <c r="BD7" s="30"/>
      <c r="BE7" s="30">
        <f t="shared" si="13"/>
        <v>32.76</v>
      </c>
      <c r="BF7" s="30"/>
      <c r="BG7" s="30"/>
      <c r="BH7" s="30" t="s">
        <v>75</v>
      </c>
      <c r="BI7" s="30" t="s">
        <v>76</v>
      </c>
      <c r="BJ7" s="39" t="s">
        <v>77</v>
      </c>
    </row>
    <row r="8" spans="1:62" ht="20.100000000000001" customHeight="1">
      <c r="A8" s="30">
        <v>76</v>
      </c>
      <c r="B8" s="40"/>
      <c r="C8" s="30"/>
      <c r="D8" s="30"/>
      <c r="E8" s="30"/>
      <c r="F8" s="30" t="s">
        <v>62</v>
      </c>
      <c r="G8" s="30" t="s">
        <v>63</v>
      </c>
      <c r="H8" s="30" t="s">
        <v>101</v>
      </c>
      <c r="I8" s="30" t="s">
        <v>102</v>
      </c>
      <c r="J8" s="30" t="s">
        <v>80</v>
      </c>
      <c r="K8" s="32" t="s">
        <v>67</v>
      </c>
      <c r="L8" s="30" t="s">
        <v>103</v>
      </c>
      <c r="M8" s="30" t="s">
        <v>69</v>
      </c>
      <c r="N8" s="30"/>
      <c r="O8" s="30"/>
      <c r="P8" s="33" t="s">
        <v>104</v>
      </c>
      <c r="Q8" s="30"/>
      <c r="R8" s="30" t="s">
        <v>71</v>
      </c>
      <c r="S8" s="34">
        <v>3.75</v>
      </c>
      <c r="T8" s="30" t="s">
        <v>72</v>
      </c>
      <c r="U8" s="30" t="s">
        <v>73</v>
      </c>
      <c r="V8" s="30">
        <v>42</v>
      </c>
      <c r="W8" s="30">
        <v>32.5</v>
      </c>
      <c r="X8" s="30">
        <v>48</v>
      </c>
      <c r="Y8" s="30">
        <v>17</v>
      </c>
      <c r="Z8" s="30">
        <v>17</v>
      </c>
      <c r="AA8" s="30">
        <v>15</v>
      </c>
      <c r="AB8" s="30">
        <v>1.1000000000000001</v>
      </c>
      <c r="AC8" s="30">
        <v>1</v>
      </c>
      <c r="AD8" s="35">
        <f t="shared" si="0"/>
        <v>4.3350000000000003E-3</v>
      </c>
      <c r="AE8" s="30">
        <v>63</v>
      </c>
      <c r="AF8" s="30">
        <f t="shared" si="1"/>
        <v>14532.871972318339</v>
      </c>
      <c r="AG8" s="36">
        <v>3000</v>
      </c>
      <c r="AH8" s="36">
        <f t="shared" si="2"/>
        <v>0.20642857142857143</v>
      </c>
      <c r="AI8" s="30" t="s">
        <v>83</v>
      </c>
      <c r="AJ8" s="37">
        <v>0.184</v>
      </c>
      <c r="AK8" s="36">
        <f t="shared" si="3"/>
        <v>0.69</v>
      </c>
      <c r="AL8" s="36">
        <f t="shared" si="4"/>
        <v>4.6464285714285714</v>
      </c>
      <c r="AM8" s="37">
        <v>0</v>
      </c>
      <c r="AN8" s="36">
        <f t="shared" si="5"/>
        <v>0</v>
      </c>
      <c r="AO8" s="37">
        <v>0</v>
      </c>
      <c r="AP8" s="36">
        <f t="shared" si="6"/>
        <v>0</v>
      </c>
      <c r="AQ8" s="30">
        <v>0</v>
      </c>
      <c r="AR8" s="37">
        <v>0</v>
      </c>
      <c r="AS8" s="36">
        <f t="shared" si="7"/>
        <v>0</v>
      </c>
      <c r="AT8" s="36">
        <f t="shared" si="8"/>
        <v>0</v>
      </c>
      <c r="AU8" s="36">
        <f t="shared" si="9"/>
        <v>4.6464285714285714</v>
      </c>
      <c r="AV8" s="37">
        <f t="shared" si="10"/>
        <v>0.35911330049261087</v>
      </c>
      <c r="AW8" s="38">
        <v>7.25</v>
      </c>
      <c r="AX8" s="30"/>
      <c r="AY8" s="30"/>
      <c r="AZ8" s="30"/>
      <c r="BA8" s="30">
        <v>500</v>
      </c>
      <c r="BB8" s="36">
        <f t="shared" si="11"/>
        <v>2323.2142857142858</v>
      </c>
      <c r="BC8" s="36">
        <f t="shared" si="12"/>
        <v>3625</v>
      </c>
      <c r="BD8" s="30"/>
      <c r="BE8" s="30">
        <f t="shared" si="13"/>
        <v>32.76</v>
      </c>
      <c r="BF8" s="30"/>
      <c r="BG8" s="30"/>
      <c r="BH8" s="30" t="s">
        <v>75</v>
      </c>
      <c r="BI8" s="30" t="s">
        <v>76</v>
      </c>
      <c r="BJ8" s="39" t="s">
        <v>77</v>
      </c>
    </row>
    <row r="9" spans="1:62" ht="20.100000000000001" customHeight="1">
      <c r="A9" s="30">
        <v>77</v>
      </c>
      <c r="B9" s="40"/>
      <c r="C9" s="30"/>
      <c r="D9" s="30"/>
      <c r="E9" s="30"/>
      <c r="F9" s="30" t="s">
        <v>62</v>
      </c>
      <c r="G9" s="30" t="s">
        <v>63</v>
      </c>
      <c r="H9" s="30" t="s">
        <v>105</v>
      </c>
      <c r="I9" s="30" t="s">
        <v>106</v>
      </c>
      <c r="J9" s="30" t="s">
        <v>80</v>
      </c>
      <c r="K9" s="32" t="s">
        <v>67</v>
      </c>
      <c r="L9" s="30" t="s">
        <v>107</v>
      </c>
      <c r="M9" s="30" t="s">
        <v>69</v>
      </c>
      <c r="N9" s="30"/>
      <c r="O9" s="30"/>
      <c r="P9" s="33" t="s">
        <v>108</v>
      </c>
      <c r="Q9" s="30"/>
      <c r="R9" s="30" t="s">
        <v>71</v>
      </c>
      <c r="S9" s="34">
        <v>4.8600000000000003</v>
      </c>
      <c r="T9" s="30" t="s">
        <v>72</v>
      </c>
      <c r="U9" s="30" t="s">
        <v>73</v>
      </c>
      <c r="V9" s="30">
        <v>42</v>
      </c>
      <c r="W9" s="30">
        <v>32.5</v>
      </c>
      <c r="X9" s="30">
        <v>48</v>
      </c>
      <c r="Y9" s="30">
        <v>15</v>
      </c>
      <c r="Z9" s="30">
        <v>15</v>
      </c>
      <c r="AA9" s="30">
        <v>15</v>
      </c>
      <c r="AB9" s="30">
        <v>0.9</v>
      </c>
      <c r="AC9" s="30">
        <v>1</v>
      </c>
      <c r="AD9" s="35">
        <f t="shared" si="0"/>
        <v>3.375E-3</v>
      </c>
      <c r="AE9" s="30">
        <v>63</v>
      </c>
      <c r="AF9" s="30">
        <f t="shared" si="1"/>
        <v>18666.666666666668</v>
      </c>
      <c r="AG9" s="36">
        <v>3000</v>
      </c>
      <c r="AH9" s="36">
        <f t="shared" si="2"/>
        <v>0.1607142857142857</v>
      </c>
      <c r="AI9" s="30" t="s">
        <v>83</v>
      </c>
      <c r="AJ9" s="37">
        <v>0.184</v>
      </c>
      <c r="AK9" s="36">
        <f t="shared" si="3"/>
        <v>0.89424000000000003</v>
      </c>
      <c r="AL9" s="36">
        <f t="shared" si="4"/>
        <v>5.9149542857142858</v>
      </c>
      <c r="AM9" s="37">
        <v>0</v>
      </c>
      <c r="AN9" s="36">
        <f t="shared" si="5"/>
        <v>0</v>
      </c>
      <c r="AO9" s="37">
        <v>0</v>
      </c>
      <c r="AP9" s="36">
        <f t="shared" si="6"/>
        <v>0</v>
      </c>
      <c r="AQ9" s="30">
        <v>0</v>
      </c>
      <c r="AR9" s="37">
        <v>0</v>
      </c>
      <c r="AS9" s="36">
        <f t="shared" si="7"/>
        <v>0</v>
      </c>
      <c r="AT9" s="36">
        <f t="shared" si="8"/>
        <v>0</v>
      </c>
      <c r="AU9" s="36">
        <f t="shared" si="9"/>
        <v>5.9149542857142858</v>
      </c>
      <c r="AV9" s="37">
        <f t="shared" si="10"/>
        <v>0.25598059299191372</v>
      </c>
      <c r="AW9" s="38">
        <v>7.95</v>
      </c>
      <c r="AX9" s="30"/>
      <c r="AY9" s="30"/>
      <c r="AZ9" s="30"/>
      <c r="BA9" s="30">
        <v>500</v>
      </c>
      <c r="BB9" s="36">
        <f t="shared" si="11"/>
        <v>2957.477142857143</v>
      </c>
      <c r="BC9" s="36">
        <f t="shared" si="12"/>
        <v>3975</v>
      </c>
      <c r="BD9" s="30"/>
      <c r="BE9" s="30">
        <f t="shared" si="13"/>
        <v>32.76</v>
      </c>
      <c r="BF9" s="30"/>
      <c r="BG9" s="30"/>
      <c r="BH9" s="30" t="s">
        <v>75</v>
      </c>
      <c r="BI9" s="30" t="s">
        <v>76</v>
      </c>
      <c r="BJ9" s="39" t="s">
        <v>77</v>
      </c>
    </row>
    <row r="10" spans="1:62" ht="20.100000000000001" customHeight="1">
      <c r="A10" s="30">
        <v>78</v>
      </c>
      <c r="B10" s="40"/>
      <c r="C10" s="30"/>
      <c r="D10" s="30"/>
      <c r="E10" s="30"/>
      <c r="F10" s="30" t="s">
        <v>62</v>
      </c>
      <c r="G10" s="30" t="s">
        <v>63</v>
      </c>
      <c r="H10" s="30" t="s">
        <v>109</v>
      </c>
      <c r="I10" s="30" t="s">
        <v>110</v>
      </c>
      <c r="J10" s="30" t="s">
        <v>80</v>
      </c>
      <c r="K10" s="32" t="s">
        <v>67</v>
      </c>
      <c r="L10" s="30" t="s">
        <v>111</v>
      </c>
      <c r="M10" s="30" t="s">
        <v>69</v>
      </c>
      <c r="N10" s="30"/>
      <c r="O10" s="30"/>
      <c r="P10" s="33" t="s">
        <v>112</v>
      </c>
      <c r="Q10" s="30"/>
      <c r="R10" s="30" t="s">
        <v>71</v>
      </c>
      <c r="S10" s="34">
        <v>3.86</v>
      </c>
      <c r="T10" s="30" t="s">
        <v>72</v>
      </c>
      <c r="U10" s="30" t="s">
        <v>73</v>
      </c>
      <c r="V10" s="30">
        <v>42</v>
      </c>
      <c r="W10" s="30">
        <v>32.5</v>
      </c>
      <c r="X10" s="30">
        <v>48</v>
      </c>
      <c r="Y10" s="30">
        <v>15</v>
      </c>
      <c r="Z10" s="30">
        <v>15</v>
      </c>
      <c r="AA10" s="30">
        <v>15</v>
      </c>
      <c r="AB10" s="30">
        <v>0.9</v>
      </c>
      <c r="AC10" s="30">
        <v>1</v>
      </c>
      <c r="AD10" s="35">
        <f t="shared" si="0"/>
        <v>3.375E-3</v>
      </c>
      <c r="AE10" s="30">
        <v>63</v>
      </c>
      <c r="AF10" s="30">
        <f t="shared" si="1"/>
        <v>18666.666666666668</v>
      </c>
      <c r="AG10" s="36">
        <v>3000</v>
      </c>
      <c r="AH10" s="36">
        <f t="shared" si="2"/>
        <v>0.1607142857142857</v>
      </c>
      <c r="AI10" s="30" t="s">
        <v>83</v>
      </c>
      <c r="AJ10" s="37">
        <v>0.184</v>
      </c>
      <c r="AK10" s="36">
        <f t="shared" si="3"/>
        <v>0.71023999999999998</v>
      </c>
      <c r="AL10" s="36">
        <f t="shared" si="4"/>
        <v>4.7309542857142857</v>
      </c>
      <c r="AM10" s="37">
        <v>0</v>
      </c>
      <c r="AN10" s="36">
        <f t="shared" si="5"/>
        <v>0</v>
      </c>
      <c r="AO10" s="37">
        <v>0</v>
      </c>
      <c r="AP10" s="36">
        <f t="shared" si="6"/>
        <v>0</v>
      </c>
      <c r="AQ10" s="30">
        <v>0</v>
      </c>
      <c r="AR10" s="37">
        <v>0</v>
      </c>
      <c r="AS10" s="36">
        <f t="shared" si="7"/>
        <v>0</v>
      </c>
      <c r="AT10" s="36">
        <f t="shared" si="8"/>
        <v>0</v>
      </c>
      <c r="AU10" s="36">
        <f t="shared" si="9"/>
        <v>4.7309542857142857</v>
      </c>
      <c r="AV10" s="37">
        <f t="shared" si="10"/>
        <v>0.34745458128078821</v>
      </c>
      <c r="AW10" s="38">
        <v>7.25</v>
      </c>
      <c r="AX10" s="30"/>
      <c r="AY10" s="30"/>
      <c r="AZ10" s="30"/>
      <c r="BA10" s="30">
        <v>500</v>
      </c>
      <c r="BB10" s="36">
        <f t="shared" si="11"/>
        <v>2365.477142857143</v>
      </c>
      <c r="BC10" s="36">
        <f t="shared" si="12"/>
        <v>3625</v>
      </c>
      <c r="BD10" s="30"/>
      <c r="BE10" s="30">
        <f t="shared" si="13"/>
        <v>32.76</v>
      </c>
      <c r="BF10" s="30"/>
      <c r="BG10" s="30"/>
      <c r="BH10" s="30" t="s">
        <v>75</v>
      </c>
      <c r="BI10" s="30" t="s">
        <v>76</v>
      </c>
      <c r="BJ10" s="39" t="s">
        <v>77</v>
      </c>
    </row>
    <row r="11" spans="1:62" ht="20.100000000000001" customHeight="1">
      <c r="A11" s="30">
        <v>79</v>
      </c>
      <c r="B11" s="41"/>
      <c r="C11" s="30"/>
      <c r="D11" s="30"/>
      <c r="E11" s="30"/>
      <c r="F11" s="30" t="s">
        <v>62</v>
      </c>
      <c r="G11" s="30" t="s">
        <v>63</v>
      </c>
      <c r="H11" s="30" t="s">
        <v>113</v>
      </c>
      <c r="I11" s="30" t="s">
        <v>114</v>
      </c>
      <c r="J11" s="30" t="s">
        <v>80</v>
      </c>
      <c r="K11" s="32" t="s">
        <v>67</v>
      </c>
      <c r="L11" s="30" t="s">
        <v>115</v>
      </c>
      <c r="M11" s="30" t="s">
        <v>69</v>
      </c>
      <c r="N11" s="30"/>
      <c r="O11" s="30"/>
      <c r="P11" s="33" t="s">
        <v>116</v>
      </c>
      <c r="Q11" s="30"/>
      <c r="R11" s="30" t="s">
        <v>71</v>
      </c>
      <c r="S11" s="34">
        <v>6.1</v>
      </c>
      <c r="T11" s="30" t="s">
        <v>72</v>
      </c>
      <c r="U11" s="30" t="s">
        <v>73</v>
      </c>
      <c r="V11" s="30">
        <v>42</v>
      </c>
      <c r="W11" s="30">
        <v>32.5</v>
      </c>
      <c r="X11" s="30">
        <v>48</v>
      </c>
      <c r="Y11" s="30">
        <v>21</v>
      </c>
      <c r="Z11" s="30">
        <v>21</v>
      </c>
      <c r="AA11" s="30">
        <v>27</v>
      </c>
      <c r="AB11" s="30">
        <v>2.35</v>
      </c>
      <c r="AC11" s="30">
        <v>1</v>
      </c>
      <c r="AD11" s="35">
        <f t="shared" si="0"/>
        <v>1.1906999999999999E-2</v>
      </c>
      <c r="AE11" s="30">
        <v>63</v>
      </c>
      <c r="AF11" s="30">
        <f t="shared" si="1"/>
        <v>5291.0052910052909</v>
      </c>
      <c r="AG11" s="36">
        <v>3000</v>
      </c>
      <c r="AH11" s="36">
        <f t="shared" si="2"/>
        <v>0.56700000000000006</v>
      </c>
      <c r="AI11" s="30" t="s">
        <v>83</v>
      </c>
      <c r="AJ11" s="37">
        <v>0.184</v>
      </c>
      <c r="AK11" s="36">
        <f t="shared" si="3"/>
        <v>1.1223999999999998</v>
      </c>
      <c r="AL11" s="36">
        <f t="shared" si="4"/>
        <v>7.7893999999999997</v>
      </c>
      <c r="AM11" s="37">
        <v>0</v>
      </c>
      <c r="AN11" s="36">
        <f t="shared" si="5"/>
        <v>0</v>
      </c>
      <c r="AO11" s="37">
        <v>0</v>
      </c>
      <c r="AP11" s="36">
        <f t="shared" si="6"/>
        <v>0</v>
      </c>
      <c r="AQ11" s="30">
        <v>0</v>
      </c>
      <c r="AR11" s="37">
        <v>0</v>
      </c>
      <c r="AS11" s="36">
        <f t="shared" si="7"/>
        <v>0</v>
      </c>
      <c r="AT11" s="36">
        <f t="shared" si="8"/>
        <v>0</v>
      </c>
      <c r="AU11" s="36">
        <f t="shared" si="9"/>
        <v>7.7893999999999997</v>
      </c>
      <c r="AV11" s="37">
        <f t="shared" si="10"/>
        <v>0.36413061224489801</v>
      </c>
      <c r="AW11" s="38">
        <v>12.25</v>
      </c>
      <c r="AX11" s="30"/>
      <c r="AY11" s="30"/>
      <c r="AZ11" s="30"/>
      <c r="BA11" s="30">
        <v>500</v>
      </c>
      <c r="BB11" s="36">
        <f t="shared" si="11"/>
        <v>3894.7</v>
      </c>
      <c r="BC11" s="36">
        <f t="shared" si="12"/>
        <v>6125</v>
      </c>
      <c r="BD11" s="30"/>
      <c r="BE11" s="30">
        <f t="shared" si="13"/>
        <v>32.76</v>
      </c>
      <c r="BF11" s="30"/>
      <c r="BG11" s="30"/>
      <c r="BH11" s="30" t="s">
        <v>75</v>
      </c>
      <c r="BI11" s="30" t="s">
        <v>76</v>
      </c>
      <c r="BJ11" s="39" t="s">
        <v>77</v>
      </c>
    </row>
    <row r="12" spans="1:62" ht="20.100000000000001" customHeight="1">
      <c r="A12" s="30">
        <v>90</v>
      </c>
      <c r="B12" s="31"/>
      <c r="C12" s="30"/>
      <c r="D12" s="30" t="s">
        <v>117</v>
      </c>
      <c r="E12" s="30" t="s">
        <v>118</v>
      </c>
      <c r="F12" s="30" t="s">
        <v>62</v>
      </c>
      <c r="G12" s="30" t="s">
        <v>119</v>
      </c>
      <c r="H12" s="32" t="s">
        <v>120</v>
      </c>
      <c r="I12" s="30" t="s">
        <v>121</v>
      </c>
      <c r="J12" s="30" t="s">
        <v>122</v>
      </c>
      <c r="K12" s="32" t="s">
        <v>67</v>
      </c>
      <c r="L12" s="30" t="s">
        <v>123</v>
      </c>
      <c r="M12" s="30" t="s">
        <v>124</v>
      </c>
      <c r="N12" s="30"/>
      <c r="O12" s="30"/>
      <c r="P12" s="42" t="s">
        <v>125</v>
      </c>
      <c r="Q12" s="30"/>
      <c r="R12" s="30" t="s">
        <v>71</v>
      </c>
      <c r="S12" s="34">
        <v>2.4500000000000002</v>
      </c>
      <c r="T12" s="30" t="s">
        <v>72</v>
      </c>
      <c r="U12" s="30" t="s">
        <v>126</v>
      </c>
      <c r="V12" s="30">
        <v>41.5</v>
      </c>
      <c r="W12" s="30">
        <v>31.5</v>
      </c>
      <c r="X12" s="30">
        <v>38</v>
      </c>
      <c r="Y12" s="30">
        <v>17.5</v>
      </c>
      <c r="Z12" s="30">
        <v>9</v>
      </c>
      <c r="AA12" s="30">
        <v>22</v>
      </c>
      <c r="AB12" s="30">
        <v>0.88</v>
      </c>
      <c r="AC12" s="30">
        <v>2</v>
      </c>
      <c r="AD12" s="35">
        <f t="shared" ref="AD12:AD21" si="14">IF(Y12="","",Y12*Z12*AA12/1000000)</f>
        <v>3.4650000000000002E-3</v>
      </c>
      <c r="AE12" s="30">
        <v>63</v>
      </c>
      <c r="AF12" s="30">
        <f t="shared" ref="AF12:AF21" si="15">IF(OR(AC12="",AD12=""),"",AE12/AD12*AC12)</f>
        <v>36363.63636363636</v>
      </c>
      <c r="AG12" s="36">
        <v>3000</v>
      </c>
      <c r="AH12" s="36">
        <f t="shared" ref="AH12:AH21" si="16">IF(ISERROR(AG12/AF12),"",AG12/AF12)</f>
        <v>8.2500000000000004E-2</v>
      </c>
      <c r="AI12" s="30" t="s">
        <v>74</v>
      </c>
      <c r="AJ12" s="37">
        <v>0.16800000000000001</v>
      </c>
      <c r="AK12" s="36">
        <f t="shared" ref="AK12:AK21" si="17">IF(ISERROR(S12*AJ12),"",S12*AJ12)</f>
        <v>0.41160000000000008</v>
      </c>
      <c r="AL12" s="36">
        <f t="shared" ref="AL12:AL21" si="18">IF(ISERROR(S12+AH12+AK12),"",S12+AH12+AK12)</f>
        <v>2.9441000000000002</v>
      </c>
      <c r="AM12" s="37">
        <v>0</v>
      </c>
      <c r="AN12" s="36">
        <f t="shared" ref="AN12:AN21" si="19">IF(ISERROR(AW12*AM12),"",AW12*AM12)</f>
        <v>0</v>
      </c>
      <c r="AO12" s="37">
        <v>0.05</v>
      </c>
      <c r="AP12" s="36">
        <f t="shared" ref="AP12:AP21" si="20">IF(ISERROR(AW12*AO12),"",AW12*AO12)</f>
        <v>0.24750000000000003</v>
      </c>
      <c r="AQ12" s="30">
        <v>0</v>
      </c>
      <c r="AR12" s="37">
        <v>0</v>
      </c>
      <c r="AS12" s="36">
        <f t="shared" ref="AS12:AS21" si="21">IF(ISERROR(AW12*AR12),"",AW12*AR12)</f>
        <v>0</v>
      </c>
      <c r="AT12" s="36">
        <f t="shared" ref="AT12:AT21" si="22">IF(ISERROR(AN12+AP12+AS12),"",AN12+AP12+AS12)</f>
        <v>0.24750000000000003</v>
      </c>
      <c r="AU12" s="36">
        <f t="shared" ref="AU12:AU21" si="23">IF(ISERROR(AL12+AT12),"",AL12+AT12)</f>
        <v>3.1916000000000002</v>
      </c>
      <c r="AV12" s="37">
        <f t="shared" ref="AV12:AV21" si="24">IF(ISERROR((AW12-AU12)/AW12),"",(AW12-AU12)/AW12)</f>
        <v>0.35523232323232323</v>
      </c>
      <c r="AW12" s="38">
        <v>4.95</v>
      </c>
      <c r="AX12" s="30"/>
      <c r="AY12" s="30"/>
      <c r="AZ12" s="30"/>
      <c r="BA12" s="30">
        <v>1000</v>
      </c>
      <c r="BB12" s="36">
        <f t="shared" ref="BB12:BB21" si="25">IF(ISERROR(AU12*BA12),"",AU12*BA12)</f>
        <v>3191.6000000000004</v>
      </c>
      <c r="BC12" s="36">
        <f t="shared" ref="BC12:BC21" si="26">IF(ISERROR(AW12*BA12),"",AW12*BA12)</f>
        <v>4950</v>
      </c>
      <c r="BD12" s="30"/>
      <c r="BE12" s="30">
        <f t="shared" ref="BE12:BE21" si="27">IF(V12="","",V12*W12*X12/1000000/AC12*BA12)</f>
        <v>24.83775</v>
      </c>
      <c r="BF12" s="30"/>
      <c r="BG12" s="30"/>
      <c r="BH12" s="30" t="s">
        <v>75</v>
      </c>
      <c r="BI12" s="30" t="s">
        <v>76</v>
      </c>
      <c r="BJ12" s="39" t="s">
        <v>127</v>
      </c>
    </row>
    <row r="13" spans="1:62" ht="20.100000000000001" customHeight="1">
      <c r="A13" s="30">
        <v>91</v>
      </c>
      <c r="B13" s="40"/>
      <c r="C13" s="30"/>
      <c r="D13" s="30" t="s">
        <v>117</v>
      </c>
      <c r="E13" s="30" t="s">
        <v>118</v>
      </c>
      <c r="F13" s="30" t="s">
        <v>62</v>
      </c>
      <c r="G13" s="30" t="s">
        <v>119</v>
      </c>
      <c r="H13" s="30" t="s">
        <v>78</v>
      </c>
      <c r="I13" s="30" t="s">
        <v>78</v>
      </c>
      <c r="J13" s="30" t="s">
        <v>122</v>
      </c>
      <c r="K13" s="32" t="s">
        <v>67</v>
      </c>
      <c r="L13" s="30" t="s">
        <v>128</v>
      </c>
      <c r="M13" s="30" t="s">
        <v>124</v>
      </c>
      <c r="N13" s="30"/>
      <c r="O13" s="30"/>
      <c r="P13" s="42" t="s">
        <v>129</v>
      </c>
      <c r="Q13" s="30"/>
      <c r="R13" s="30" t="s">
        <v>71</v>
      </c>
      <c r="S13" s="34">
        <v>1.5</v>
      </c>
      <c r="T13" s="30" t="s">
        <v>72</v>
      </c>
      <c r="U13" s="30" t="s">
        <v>126</v>
      </c>
      <c r="V13" s="30">
        <v>41.5</v>
      </c>
      <c r="W13" s="30">
        <v>31.5</v>
      </c>
      <c r="X13" s="30">
        <v>38</v>
      </c>
      <c r="Y13" s="30">
        <v>12</v>
      </c>
      <c r="Z13" s="30">
        <v>7</v>
      </c>
      <c r="AA13" s="30">
        <v>13</v>
      </c>
      <c r="AB13" s="30">
        <v>0.35</v>
      </c>
      <c r="AC13" s="30">
        <v>1</v>
      </c>
      <c r="AD13" s="35">
        <f t="shared" si="14"/>
        <v>1.0920000000000001E-3</v>
      </c>
      <c r="AE13" s="30">
        <v>63</v>
      </c>
      <c r="AF13" s="30">
        <f t="shared" si="15"/>
        <v>57692.307692307688</v>
      </c>
      <c r="AG13" s="36">
        <v>3000</v>
      </c>
      <c r="AH13" s="36">
        <f t="shared" si="16"/>
        <v>5.2000000000000005E-2</v>
      </c>
      <c r="AI13" s="30" t="s">
        <v>83</v>
      </c>
      <c r="AJ13" s="37">
        <v>0.184</v>
      </c>
      <c r="AK13" s="36">
        <f t="shared" si="17"/>
        <v>0.27600000000000002</v>
      </c>
      <c r="AL13" s="36">
        <f t="shared" si="18"/>
        <v>1.8280000000000001</v>
      </c>
      <c r="AM13" s="37">
        <v>0</v>
      </c>
      <c r="AN13" s="36">
        <f t="shared" si="19"/>
        <v>0</v>
      </c>
      <c r="AO13" s="37">
        <v>0.05</v>
      </c>
      <c r="AP13" s="36">
        <f t="shared" si="20"/>
        <v>0.16250000000000001</v>
      </c>
      <c r="AQ13" s="30">
        <v>0</v>
      </c>
      <c r="AR13" s="37">
        <v>0</v>
      </c>
      <c r="AS13" s="36">
        <f t="shared" si="21"/>
        <v>0</v>
      </c>
      <c r="AT13" s="36">
        <f t="shared" si="22"/>
        <v>0.16250000000000001</v>
      </c>
      <c r="AU13" s="36">
        <f t="shared" si="23"/>
        <v>1.9905000000000002</v>
      </c>
      <c r="AV13" s="37">
        <f t="shared" si="24"/>
        <v>0.3875384615384615</v>
      </c>
      <c r="AW13" s="38">
        <v>3.25</v>
      </c>
      <c r="AX13" s="30"/>
      <c r="AY13" s="30"/>
      <c r="AZ13" s="30"/>
      <c r="BA13" s="30">
        <v>500</v>
      </c>
      <c r="BB13" s="36">
        <f t="shared" si="25"/>
        <v>995.25000000000011</v>
      </c>
      <c r="BC13" s="36">
        <f t="shared" si="26"/>
        <v>1625</v>
      </c>
      <c r="BD13" s="30"/>
      <c r="BE13" s="30">
        <f t="shared" si="27"/>
        <v>24.83775</v>
      </c>
      <c r="BF13" s="30"/>
      <c r="BG13" s="30"/>
      <c r="BH13" s="30" t="s">
        <v>75</v>
      </c>
      <c r="BI13" s="30" t="s">
        <v>76</v>
      </c>
      <c r="BJ13" s="39" t="s">
        <v>127</v>
      </c>
    </row>
    <row r="14" spans="1:62" ht="20.100000000000001" customHeight="1">
      <c r="A14" s="30">
        <v>92</v>
      </c>
      <c r="B14" s="40"/>
      <c r="C14" s="30"/>
      <c r="D14" s="30" t="s">
        <v>117</v>
      </c>
      <c r="E14" s="30" t="s">
        <v>118</v>
      </c>
      <c r="F14" s="30" t="s">
        <v>62</v>
      </c>
      <c r="G14" s="30" t="s">
        <v>119</v>
      </c>
      <c r="H14" s="30" t="s">
        <v>84</v>
      </c>
      <c r="I14" s="30" t="s">
        <v>84</v>
      </c>
      <c r="J14" s="30" t="s">
        <v>122</v>
      </c>
      <c r="K14" s="32" t="s">
        <v>67</v>
      </c>
      <c r="L14" s="30" t="s">
        <v>130</v>
      </c>
      <c r="M14" s="30" t="s">
        <v>124</v>
      </c>
      <c r="N14" s="30"/>
      <c r="O14" s="30"/>
      <c r="P14" s="42" t="s">
        <v>131</v>
      </c>
      <c r="Q14" s="30"/>
      <c r="R14" s="30" t="s">
        <v>71</v>
      </c>
      <c r="S14" s="34">
        <v>1.4</v>
      </c>
      <c r="T14" s="30" t="s">
        <v>72</v>
      </c>
      <c r="U14" s="30" t="s">
        <v>126</v>
      </c>
      <c r="V14" s="30">
        <v>41.5</v>
      </c>
      <c r="W14" s="30">
        <v>31.5</v>
      </c>
      <c r="X14" s="30">
        <v>38</v>
      </c>
      <c r="Y14" s="30">
        <v>8.5</v>
      </c>
      <c r="Z14" s="30">
        <v>8.5</v>
      </c>
      <c r="AA14" s="30">
        <v>12.5</v>
      </c>
      <c r="AB14" s="30">
        <v>0.32</v>
      </c>
      <c r="AC14" s="30">
        <v>1</v>
      </c>
      <c r="AD14" s="35">
        <f t="shared" si="14"/>
        <v>9.0312499999999996E-4</v>
      </c>
      <c r="AE14" s="30">
        <v>63</v>
      </c>
      <c r="AF14" s="30">
        <f t="shared" si="15"/>
        <v>69757.785467128037</v>
      </c>
      <c r="AG14" s="36">
        <v>3000</v>
      </c>
      <c r="AH14" s="36">
        <f t="shared" si="16"/>
        <v>4.3005952380952374E-2</v>
      </c>
      <c r="AI14" s="30" t="s">
        <v>83</v>
      </c>
      <c r="AJ14" s="37">
        <v>0.184</v>
      </c>
      <c r="AK14" s="36">
        <f t="shared" si="17"/>
        <v>0.2576</v>
      </c>
      <c r="AL14" s="36">
        <f t="shared" si="18"/>
        <v>1.7006059523809522</v>
      </c>
      <c r="AM14" s="37">
        <v>0</v>
      </c>
      <c r="AN14" s="36">
        <f t="shared" si="19"/>
        <v>0</v>
      </c>
      <c r="AO14" s="37">
        <v>0.05</v>
      </c>
      <c r="AP14" s="36">
        <f t="shared" si="20"/>
        <v>0.15000000000000002</v>
      </c>
      <c r="AQ14" s="30">
        <v>0</v>
      </c>
      <c r="AR14" s="37">
        <v>0</v>
      </c>
      <c r="AS14" s="36">
        <f t="shared" si="21"/>
        <v>0</v>
      </c>
      <c r="AT14" s="36">
        <f t="shared" si="22"/>
        <v>0.15000000000000002</v>
      </c>
      <c r="AU14" s="36">
        <f t="shared" si="23"/>
        <v>1.8506059523809522</v>
      </c>
      <c r="AV14" s="37">
        <f t="shared" si="24"/>
        <v>0.38313134920634928</v>
      </c>
      <c r="AW14" s="38">
        <v>3</v>
      </c>
      <c r="AX14" s="30"/>
      <c r="AY14" s="30"/>
      <c r="AZ14" s="30"/>
      <c r="BA14" s="30">
        <v>500</v>
      </c>
      <c r="BB14" s="36">
        <f t="shared" si="25"/>
        <v>925.3029761904761</v>
      </c>
      <c r="BC14" s="36">
        <f t="shared" si="26"/>
        <v>1500</v>
      </c>
      <c r="BD14" s="30"/>
      <c r="BE14" s="30">
        <f t="shared" si="27"/>
        <v>24.83775</v>
      </c>
      <c r="BF14" s="30"/>
      <c r="BG14" s="30"/>
      <c r="BH14" s="30" t="s">
        <v>75</v>
      </c>
      <c r="BI14" s="30" t="s">
        <v>76</v>
      </c>
      <c r="BJ14" s="39" t="s">
        <v>127</v>
      </c>
    </row>
    <row r="15" spans="1:62" ht="20.100000000000001" customHeight="1">
      <c r="A15" s="30">
        <v>93</v>
      </c>
      <c r="B15" s="40"/>
      <c r="C15" s="30"/>
      <c r="D15" s="30" t="s">
        <v>117</v>
      </c>
      <c r="E15" s="30" t="s">
        <v>118</v>
      </c>
      <c r="F15" s="30" t="s">
        <v>62</v>
      </c>
      <c r="G15" s="30" t="s">
        <v>119</v>
      </c>
      <c r="H15" s="30" t="s">
        <v>88</v>
      </c>
      <c r="I15" s="30" t="s">
        <v>88</v>
      </c>
      <c r="J15" s="30" t="s">
        <v>122</v>
      </c>
      <c r="K15" s="32" t="s">
        <v>132</v>
      </c>
      <c r="L15" s="30" t="s">
        <v>90</v>
      </c>
      <c r="M15" s="30" t="s">
        <v>124</v>
      </c>
      <c r="N15" s="30"/>
      <c r="O15" s="30"/>
      <c r="P15" s="42" t="s">
        <v>133</v>
      </c>
      <c r="Q15" s="30"/>
      <c r="R15" s="30" t="s">
        <v>71</v>
      </c>
      <c r="S15" s="34">
        <v>1.4</v>
      </c>
      <c r="T15" s="30" t="s">
        <v>72</v>
      </c>
      <c r="U15" s="30" t="s">
        <v>126</v>
      </c>
      <c r="V15" s="30">
        <v>41.5</v>
      </c>
      <c r="W15" s="30">
        <v>31.5</v>
      </c>
      <c r="X15" s="30">
        <v>38</v>
      </c>
      <c r="Y15" s="30">
        <v>15</v>
      </c>
      <c r="Z15" s="30">
        <v>4</v>
      </c>
      <c r="AA15" s="30">
        <v>11.5</v>
      </c>
      <c r="AB15" s="30">
        <v>0.25</v>
      </c>
      <c r="AC15" s="30">
        <v>1</v>
      </c>
      <c r="AD15" s="35">
        <f t="shared" si="14"/>
        <v>6.8999999999999997E-4</v>
      </c>
      <c r="AE15" s="30">
        <v>63</v>
      </c>
      <c r="AF15" s="30">
        <f t="shared" si="15"/>
        <v>91304.34782608696</v>
      </c>
      <c r="AG15" s="36">
        <v>3000</v>
      </c>
      <c r="AH15" s="36">
        <f t="shared" si="16"/>
        <v>3.2857142857142856E-2</v>
      </c>
      <c r="AI15" s="30" t="s">
        <v>83</v>
      </c>
      <c r="AJ15" s="37">
        <v>0.184</v>
      </c>
      <c r="AK15" s="36">
        <f t="shared" si="17"/>
        <v>0.2576</v>
      </c>
      <c r="AL15" s="36">
        <f t="shared" si="18"/>
        <v>1.6904571428571429</v>
      </c>
      <c r="AM15" s="37">
        <v>0</v>
      </c>
      <c r="AN15" s="36">
        <f t="shared" si="19"/>
        <v>0</v>
      </c>
      <c r="AO15" s="37">
        <v>0.05</v>
      </c>
      <c r="AP15" s="36">
        <f t="shared" si="20"/>
        <v>0.15000000000000002</v>
      </c>
      <c r="AQ15" s="30">
        <v>0</v>
      </c>
      <c r="AR15" s="37">
        <v>0</v>
      </c>
      <c r="AS15" s="36">
        <f t="shared" si="21"/>
        <v>0</v>
      </c>
      <c r="AT15" s="36">
        <f t="shared" si="22"/>
        <v>0.15000000000000002</v>
      </c>
      <c r="AU15" s="36">
        <f t="shared" si="23"/>
        <v>1.8404571428571428</v>
      </c>
      <c r="AV15" s="37">
        <f t="shared" si="24"/>
        <v>0.38651428571428575</v>
      </c>
      <c r="AW15" s="38">
        <v>3</v>
      </c>
      <c r="AX15" s="30"/>
      <c r="AY15" s="30"/>
      <c r="AZ15" s="30"/>
      <c r="BA15" s="30">
        <v>500</v>
      </c>
      <c r="BB15" s="36">
        <f t="shared" si="25"/>
        <v>920.2285714285714</v>
      </c>
      <c r="BC15" s="36">
        <f t="shared" si="26"/>
        <v>1500</v>
      </c>
      <c r="BD15" s="30"/>
      <c r="BE15" s="30">
        <f t="shared" si="27"/>
        <v>24.83775</v>
      </c>
      <c r="BF15" s="30"/>
      <c r="BG15" s="30"/>
      <c r="BH15" s="30" t="s">
        <v>75</v>
      </c>
      <c r="BI15" s="30" t="s">
        <v>76</v>
      </c>
      <c r="BJ15" s="39" t="s">
        <v>127</v>
      </c>
    </row>
    <row r="16" spans="1:62" ht="20.100000000000001" customHeight="1">
      <c r="A16" s="30">
        <v>94</v>
      </c>
      <c r="B16" s="40"/>
      <c r="C16" s="30"/>
      <c r="D16" s="30" t="s">
        <v>117</v>
      </c>
      <c r="E16" s="30" t="s">
        <v>118</v>
      </c>
      <c r="F16" s="30" t="s">
        <v>62</v>
      </c>
      <c r="G16" s="30" t="s">
        <v>119</v>
      </c>
      <c r="H16" s="30" t="s">
        <v>134</v>
      </c>
      <c r="I16" s="30" t="s">
        <v>134</v>
      </c>
      <c r="J16" s="30" t="s">
        <v>122</v>
      </c>
      <c r="K16" s="32" t="s">
        <v>67</v>
      </c>
      <c r="L16" s="30" t="s">
        <v>135</v>
      </c>
      <c r="M16" s="30" t="s">
        <v>124</v>
      </c>
      <c r="N16" s="30"/>
      <c r="O16" s="30"/>
      <c r="P16" s="42" t="s">
        <v>136</v>
      </c>
      <c r="Q16" s="30"/>
      <c r="R16" s="30" t="s">
        <v>71</v>
      </c>
      <c r="S16" s="34">
        <v>2.15</v>
      </c>
      <c r="T16" s="30" t="s">
        <v>72</v>
      </c>
      <c r="U16" s="30" t="s">
        <v>126</v>
      </c>
      <c r="V16" s="30">
        <v>41.5</v>
      </c>
      <c r="W16" s="30">
        <v>31.5</v>
      </c>
      <c r="X16" s="30">
        <v>38</v>
      </c>
      <c r="Y16" s="30">
        <v>11.5</v>
      </c>
      <c r="Z16" s="30">
        <v>11.5</v>
      </c>
      <c r="AA16" s="30">
        <v>13.5</v>
      </c>
      <c r="AB16" s="30">
        <v>0.6</v>
      </c>
      <c r="AC16" s="30">
        <v>1</v>
      </c>
      <c r="AD16" s="35">
        <f t="shared" si="14"/>
        <v>1.7853750000000001E-3</v>
      </c>
      <c r="AE16" s="30">
        <v>63</v>
      </c>
      <c r="AF16" s="30">
        <f t="shared" si="15"/>
        <v>35286.704473850034</v>
      </c>
      <c r="AG16" s="36">
        <v>3000</v>
      </c>
      <c r="AH16" s="36">
        <f t="shared" si="16"/>
        <v>8.5017857142857131E-2</v>
      </c>
      <c r="AI16" s="30" t="s">
        <v>83</v>
      </c>
      <c r="AJ16" s="37">
        <v>0.184</v>
      </c>
      <c r="AK16" s="36">
        <f t="shared" si="17"/>
        <v>0.39559999999999995</v>
      </c>
      <c r="AL16" s="36">
        <f t="shared" si="18"/>
        <v>2.6306178571428571</v>
      </c>
      <c r="AM16" s="37">
        <v>0</v>
      </c>
      <c r="AN16" s="36">
        <f t="shared" si="19"/>
        <v>0</v>
      </c>
      <c r="AO16" s="37">
        <v>0.05</v>
      </c>
      <c r="AP16" s="36">
        <f t="shared" si="20"/>
        <v>0.23250000000000004</v>
      </c>
      <c r="AQ16" s="30">
        <v>0</v>
      </c>
      <c r="AR16" s="37">
        <v>0</v>
      </c>
      <c r="AS16" s="36">
        <f t="shared" si="21"/>
        <v>0</v>
      </c>
      <c r="AT16" s="36">
        <f t="shared" si="22"/>
        <v>0.23250000000000004</v>
      </c>
      <c r="AU16" s="36">
        <f t="shared" si="23"/>
        <v>2.863117857142857</v>
      </c>
      <c r="AV16" s="37">
        <f t="shared" si="24"/>
        <v>0.38427572964669748</v>
      </c>
      <c r="AW16" s="38">
        <v>4.6500000000000004</v>
      </c>
      <c r="AX16" s="30"/>
      <c r="AY16" s="30"/>
      <c r="AZ16" s="30"/>
      <c r="BA16" s="30">
        <v>500</v>
      </c>
      <c r="BB16" s="36">
        <f t="shared" si="25"/>
        <v>1431.5589285714286</v>
      </c>
      <c r="BC16" s="36">
        <f t="shared" si="26"/>
        <v>2325</v>
      </c>
      <c r="BD16" s="30"/>
      <c r="BE16" s="30">
        <f t="shared" si="27"/>
        <v>24.83775</v>
      </c>
      <c r="BF16" s="30"/>
      <c r="BG16" s="30"/>
      <c r="BH16" s="30" t="s">
        <v>75</v>
      </c>
      <c r="BI16" s="30" t="s">
        <v>76</v>
      </c>
      <c r="BJ16" s="39" t="s">
        <v>127</v>
      </c>
    </row>
    <row r="17" spans="1:62" ht="20.100000000000001" customHeight="1">
      <c r="A17" s="30">
        <v>95</v>
      </c>
      <c r="B17" s="40"/>
      <c r="C17" s="30"/>
      <c r="D17" s="30" t="s">
        <v>117</v>
      </c>
      <c r="E17" s="30" t="s">
        <v>118</v>
      </c>
      <c r="F17" s="30" t="s">
        <v>62</v>
      </c>
      <c r="G17" s="30" t="s">
        <v>119</v>
      </c>
      <c r="H17" s="30" t="s">
        <v>137</v>
      </c>
      <c r="I17" s="30" t="s">
        <v>137</v>
      </c>
      <c r="J17" s="30" t="s">
        <v>122</v>
      </c>
      <c r="K17" s="32" t="s">
        <v>67</v>
      </c>
      <c r="L17" s="30" t="s">
        <v>94</v>
      </c>
      <c r="M17" s="30" t="s">
        <v>124</v>
      </c>
      <c r="N17" s="30"/>
      <c r="O17" s="30"/>
      <c r="P17" s="42" t="s">
        <v>138</v>
      </c>
      <c r="Q17" s="30"/>
      <c r="R17" s="30" t="s">
        <v>71</v>
      </c>
      <c r="S17" s="34">
        <v>2.8</v>
      </c>
      <c r="T17" s="30" t="s">
        <v>72</v>
      </c>
      <c r="U17" s="30" t="s">
        <v>126</v>
      </c>
      <c r="V17" s="30">
        <v>41.5</v>
      </c>
      <c r="W17" s="30">
        <v>31.5</v>
      </c>
      <c r="X17" s="30">
        <v>38</v>
      </c>
      <c r="Y17" s="30">
        <v>26.5</v>
      </c>
      <c r="Z17" s="30">
        <v>4</v>
      </c>
      <c r="AA17" s="30">
        <v>15.5</v>
      </c>
      <c r="AB17" s="30">
        <v>1.28</v>
      </c>
      <c r="AC17" s="30">
        <v>1</v>
      </c>
      <c r="AD17" s="35">
        <f t="shared" si="14"/>
        <v>1.6429999999999999E-3</v>
      </c>
      <c r="AE17" s="30">
        <v>63</v>
      </c>
      <c r="AF17" s="30">
        <f t="shared" si="15"/>
        <v>38344.491783323188</v>
      </c>
      <c r="AG17" s="36">
        <v>3000</v>
      </c>
      <c r="AH17" s="36">
        <f t="shared" si="16"/>
        <v>7.8238095238095245E-2</v>
      </c>
      <c r="AI17" s="30" t="s">
        <v>83</v>
      </c>
      <c r="AJ17" s="37">
        <v>0.184</v>
      </c>
      <c r="AK17" s="36">
        <f t="shared" si="17"/>
        <v>0.51519999999999999</v>
      </c>
      <c r="AL17" s="36">
        <f t="shared" si="18"/>
        <v>3.3934380952380954</v>
      </c>
      <c r="AM17" s="37">
        <v>0</v>
      </c>
      <c r="AN17" s="36">
        <f t="shared" si="19"/>
        <v>0</v>
      </c>
      <c r="AO17" s="37">
        <v>0.05</v>
      </c>
      <c r="AP17" s="36">
        <f t="shared" si="20"/>
        <v>0.26250000000000001</v>
      </c>
      <c r="AQ17" s="30">
        <v>0</v>
      </c>
      <c r="AR17" s="37">
        <v>0</v>
      </c>
      <c r="AS17" s="36">
        <f t="shared" si="21"/>
        <v>0</v>
      </c>
      <c r="AT17" s="36">
        <f t="shared" si="22"/>
        <v>0.26250000000000001</v>
      </c>
      <c r="AU17" s="36">
        <f t="shared" si="23"/>
        <v>3.6559380952380955</v>
      </c>
      <c r="AV17" s="37">
        <f t="shared" si="24"/>
        <v>0.30363083900226751</v>
      </c>
      <c r="AW17" s="38">
        <v>5.25</v>
      </c>
      <c r="AX17" s="30"/>
      <c r="AY17" s="30"/>
      <c r="AZ17" s="30"/>
      <c r="BA17" s="30">
        <v>500</v>
      </c>
      <c r="BB17" s="36">
        <f t="shared" si="25"/>
        <v>1827.9690476190478</v>
      </c>
      <c r="BC17" s="36">
        <f t="shared" si="26"/>
        <v>2625</v>
      </c>
      <c r="BD17" s="30"/>
      <c r="BE17" s="30">
        <f t="shared" si="27"/>
        <v>24.83775</v>
      </c>
      <c r="BF17" s="30"/>
      <c r="BG17" s="30"/>
      <c r="BH17" s="30" t="s">
        <v>75</v>
      </c>
      <c r="BI17" s="30" t="s">
        <v>76</v>
      </c>
      <c r="BJ17" s="39" t="s">
        <v>127</v>
      </c>
    </row>
    <row r="18" spans="1:62" ht="20.100000000000001" customHeight="1">
      <c r="A18" s="30">
        <v>96</v>
      </c>
      <c r="B18" s="40"/>
      <c r="C18" s="30"/>
      <c r="D18" s="30" t="s">
        <v>117</v>
      </c>
      <c r="E18" s="30" t="s">
        <v>118</v>
      </c>
      <c r="F18" s="30" t="s">
        <v>62</v>
      </c>
      <c r="G18" s="30" t="s">
        <v>119</v>
      </c>
      <c r="H18" s="30" t="s">
        <v>139</v>
      </c>
      <c r="I18" s="30" t="s">
        <v>139</v>
      </c>
      <c r="J18" s="30" t="s">
        <v>122</v>
      </c>
      <c r="K18" s="32" t="s">
        <v>67</v>
      </c>
      <c r="L18" s="30" t="s">
        <v>140</v>
      </c>
      <c r="M18" s="30" t="s">
        <v>124</v>
      </c>
      <c r="N18" s="30"/>
      <c r="O18" s="30"/>
      <c r="P18" s="42" t="s">
        <v>141</v>
      </c>
      <c r="Q18" s="30"/>
      <c r="R18" s="30" t="s">
        <v>71</v>
      </c>
      <c r="S18" s="34">
        <v>2.6</v>
      </c>
      <c r="T18" s="30" t="s">
        <v>72</v>
      </c>
      <c r="U18" s="30" t="s">
        <v>126</v>
      </c>
      <c r="V18" s="30">
        <v>41.5</v>
      </c>
      <c r="W18" s="30">
        <v>31.5</v>
      </c>
      <c r="X18" s="30">
        <v>38</v>
      </c>
      <c r="Y18" s="30">
        <v>16</v>
      </c>
      <c r="Z18" s="30">
        <v>9</v>
      </c>
      <c r="AA18" s="30">
        <v>11.5</v>
      </c>
      <c r="AB18" s="30">
        <v>1.1000000000000001</v>
      </c>
      <c r="AC18" s="30">
        <v>1</v>
      </c>
      <c r="AD18" s="35">
        <f t="shared" si="14"/>
        <v>1.6559999999999999E-3</v>
      </c>
      <c r="AE18" s="30">
        <v>63</v>
      </c>
      <c r="AF18" s="30">
        <f t="shared" si="15"/>
        <v>38043.478260869568</v>
      </c>
      <c r="AG18" s="36">
        <v>3000</v>
      </c>
      <c r="AH18" s="36">
        <f t="shared" si="16"/>
        <v>7.8857142857142848E-2</v>
      </c>
      <c r="AI18" s="30" t="s">
        <v>83</v>
      </c>
      <c r="AJ18" s="37">
        <v>0.184</v>
      </c>
      <c r="AK18" s="36">
        <f t="shared" si="17"/>
        <v>0.47839999999999999</v>
      </c>
      <c r="AL18" s="36">
        <f t="shared" si="18"/>
        <v>3.157257142857143</v>
      </c>
      <c r="AM18" s="37">
        <v>0</v>
      </c>
      <c r="AN18" s="36">
        <f t="shared" si="19"/>
        <v>0</v>
      </c>
      <c r="AO18" s="37">
        <v>0.05</v>
      </c>
      <c r="AP18" s="36">
        <f t="shared" si="20"/>
        <v>0.24750000000000003</v>
      </c>
      <c r="AQ18" s="30">
        <v>0</v>
      </c>
      <c r="AR18" s="37">
        <v>0</v>
      </c>
      <c r="AS18" s="36">
        <f t="shared" si="21"/>
        <v>0</v>
      </c>
      <c r="AT18" s="36">
        <f t="shared" si="22"/>
        <v>0.24750000000000003</v>
      </c>
      <c r="AU18" s="36">
        <f t="shared" si="23"/>
        <v>3.404757142857143</v>
      </c>
      <c r="AV18" s="37">
        <f t="shared" si="24"/>
        <v>0.31217027417027415</v>
      </c>
      <c r="AW18" s="38">
        <v>4.95</v>
      </c>
      <c r="AX18" s="30"/>
      <c r="AY18" s="30"/>
      <c r="AZ18" s="30"/>
      <c r="BA18" s="30">
        <v>500</v>
      </c>
      <c r="BB18" s="36">
        <f t="shared" si="25"/>
        <v>1702.3785714285716</v>
      </c>
      <c r="BC18" s="36">
        <f t="shared" si="26"/>
        <v>2475</v>
      </c>
      <c r="BD18" s="30"/>
      <c r="BE18" s="30">
        <f t="shared" si="27"/>
        <v>24.83775</v>
      </c>
      <c r="BF18" s="30"/>
      <c r="BG18" s="30"/>
      <c r="BH18" s="30" t="s">
        <v>75</v>
      </c>
      <c r="BI18" s="30" t="s">
        <v>76</v>
      </c>
      <c r="BJ18" s="39" t="s">
        <v>127</v>
      </c>
    </row>
    <row r="19" spans="1:62" ht="20.100000000000001" customHeight="1">
      <c r="A19" s="30">
        <v>97</v>
      </c>
      <c r="B19" s="40"/>
      <c r="C19" s="30"/>
      <c r="D19" s="30" t="s">
        <v>117</v>
      </c>
      <c r="E19" s="30" t="s">
        <v>118</v>
      </c>
      <c r="F19" s="30" t="s">
        <v>62</v>
      </c>
      <c r="G19" s="30" t="s">
        <v>119</v>
      </c>
      <c r="H19" s="30" t="s">
        <v>142</v>
      </c>
      <c r="I19" s="30" t="s">
        <v>142</v>
      </c>
      <c r="J19" s="30" t="s">
        <v>122</v>
      </c>
      <c r="K19" s="32" t="s">
        <v>67</v>
      </c>
      <c r="L19" s="30" t="s">
        <v>143</v>
      </c>
      <c r="M19" s="30" t="s">
        <v>124</v>
      </c>
      <c r="N19" s="30"/>
      <c r="O19" s="30"/>
      <c r="P19" s="42" t="s">
        <v>144</v>
      </c>
      <c r="Q19" s="30"/>
      <c r="R19" s="30" t="s">
        <v>71</v>
      </c>
      <c r="S19" s="34">
        <v>3.9</v>
      </c>
      <c r="T19" s="30" t="s">
        <v>72</v>
      </c>
      <c r="U19" s="30" t="s">
        <v>126</v>
      </c>
      <c r="V19" s="30">
        <v>41.5</v>
      </c>
      <c r="W19" s="30">
        <v>31.5</v>
      </c>
      <c r="X19" s="30">
        <v>38</v>
      </c>
      <c r="Y19" s="30">
        <v>17</v>
      </c>
      <c r="Z19" s="30">
        <v>17</v>
      </c>
      <c r="AA19" s="30">
        <v>16.5</v>
      </c>
      <c r="AB19" s="30">
        <v>0.9</v>
      </c>
      <c r="AC19" s="30">
        <v>1</v>
      </c>
      <c r="AD19" s="35">
        <f t="shared" si="14"/>
        <v>4.7685000000000002E-3</v>
      </c>
      <c r="AE19" s="30">
        <v>63</v>
      </c>
      <c r="AF19" s="30">
        <f t="shared" si="15"/>
        <v>13211.701793016671</v>
      </c>
      <c r="AG19" s="36">
        <v>3000</v>
      </c>
      <c r="AH19" s="36">
        <f t="shared" si="16"/>
        <v>0.22707142857142859</v>
      </c>
      <c r="AI19" s="30" t="s">
        <v>83</v>
      </c>
      <c r="AJ19" s="37">
        <v>0.184</v>
      </c>
      <c r="AK19" s="36">
        <f t="shared" si="17"/>
        <v>0.71760000000000002</v>
      </c>
      <c r="AL19" s="36">
        <f t="shared" si="18"/>
        <v>4.8446714285714281</v>
      </c>
      <c r="AM19" s="37">
        <v>0</v>
      </c>
      <c r="AN19" s="36">
        <f t="shared" si="19"/>
        <v>0</v>
      </c>
      <c r="AO19" s="37">
        <v>0.05</v>
      </c>
      <c r="AP19" s="36">
        <f t="shared" si="20"/>
        <v>0.375</v>
      </c>
      <c r="AQ19" s="30">
        <v>0</v>
      </c>
      <c r="AR19" s="37">
        <v>0</v>
      </c>
      <c r="AS19" s="36">
        <f t="shared" si="21"/>
        <v>0</v>
      </c>
      <c r="AT19" s="36">
        <f t="shared" si="22"/>
        <v>0.375</v>
      </c>
      <c r="AU19" s="36">
        <f t="shared" si="23"/>
        <v>5.2196714285714281</v>
      </c>
      <c r="AV19" s="37">
        <f t="shared" si="24"/>
        <v>0.30404380952380961</v>
      </c>
      <c r="AW19" s="38">
        <v>7.5</v>
      </c>
      <c r="AX19" s="30"/>
      <c r="AY19" s="30"/>
      <c r="AZ19" s="30"/>
      <c r="BA19" s="30">
        <v>500</v>
      </c>
      <c r="BB19" s="36">
        <f t="shared" si="25"/>
        <v>2609.8357142857139</v>
      </c>
      <c r="BC19" s="36">
        <f t="shared" si="26"/>
        <v>3750</v>
      </c>
      <c r="BD19" s="30"/>
      <c r="BE19" s="30">
        <f t="shared" si="27"/>
        <v>24.83775</v>
      </c>
      <c r="BF19" s="30"/>
      <c r="BG19" s="30"/>
      <c r="BH19" s="30" t="s">
        <v>75</v>
      </c>
      <c r="BI19" s="30" t="s">
        <v>76</v>
      </c>
      <c r="BJ19" s="39" t="s">
        <v>127</v>
      </c>
    </row>
    <row r="20" spans="1:62" ht="20.100000000000001" customHeight="1">
      <c r="A20" s="30">
        <v>98</v>
      </c>
      <c r="B20" s="40"/>
      <c r="C20" s="30"/>
      <c r="D20" s="30" t="s">
        <v>117</v>
      </c>
      <c r="E20" s="30" t="s">
        <v>118</v>
      </c>
      <c r="F20" s="30" t="s">
        <v>62</v>
      </c>
      <c r="G20" s="30" t="s">
        <v>119</v>
      </c>
      <c r="H20" s="30" t="s">
        <v>113</v>
      </c>
      <c r="I20" s="30" t="s">
        <v>113</v>
      </c>
      <c r="J20" s="30" t="s">
        <v>122</v>
      </c>
      <c r="K20" s="32" t="s">
        <v>67</v>
      </c>
      <c r="L20" s="30" t="s">
        <v>115</v>
      </c>
      <c r="M20" s="30" t="s">
        <v>124</v>
      </c>
      <c r="N20" s="30"/>
      <c r="O20" s="30"/>
      <c r="P20" s="42" t="s">
        <v>145</v>
      </c>
      <c r="Q20" s="30"/>
      <c r="R20" s="30" t="s">
        <v>71</v>
      </c>
      <c r="S20" s="34">
        <v>6.5</v>
      </c>
      <c r="T20" s="30" t="s">
        <v>72</v>
      </c>
      <c r="U20" s="30" t="s">
        <v>126</v>
      </c>
      <c r="V20" s="30">
        <v>41.5</v>
      </c>
      <c r="W20" s="30">
        <v>31.5</v>
      </c>
      <c r="X20" s="30">
        <v>38</v>
      </c>
      <c r="Y20" s="30">
        <v>21.5</v>
      </c>
      <c r="Z20" s="30">
        <v>21.5</v>
      </c>
      <c r="AA20" s="30">
        <v>27</v>
      </c>
      <c r="AB20" s="30">
        <v>0.9</v>
      </c>
      <c r="AC20" s="30">
        <v>1</v>
      </c>
      <c r="AD20" s="35">
        <f t="shared" si="14"/>
        <v>1.2480750000000001E-2</v>
      </c>
      <c r="AE20" s="30">
        <v>63</v>
      </c>
      <c r="AF20" s="30">
        <f t="shared" si="15"/>
        <v>5047.7735712998019</v>
      </c>
      <c r="AG20" s="36">
        <v>3000</v>
      </c>
      <c r="AH20" s="36">
        <f t="shared" si="16"/>
        <v>0.59432142857142856</v>
      </c>
      <c r="AI20" s="30" t="s">
        <v>83</v>
      </c>
      <c r="AJ20" s="37">
        <v>0.184</v>
      </c>
      <c r="AK20" s="36">
        <f t="shared" si="17"/>
        <v>1.196</v>
      </c>
      <c r="AL20" s="36">
        <f t="shared" si="18"/>
        <v>8.2903214285714295</v>
      </c>
      <c r="AM20" s="37">
        <v>0</v>
      </c>
      <c r="AN20" s="36">
        <f t="shared" si="19"/>
        <v>0</v>
      </c>
      <c r="AO20" s="37">
        <v>0.05</v>
      </c>
      <c r="AP20" s="36">
        <f t="shared" si="20"/>
        <v>0.65</v>
      </c>
      <c r="AQ20" s="30">
        <v>0</v>
      </c>
      <c r="AR20" s="37">
        <v>0</v>
      </c>
      <c r="AS20" s="36">
        <f t="shared" si="21"/>
        <v>0</v>
      </c>
      <c r="AT20" s="36">
        <f t="shared" si="22"/>
        <v>0.65</v>
      </c>
      <c r="AU20" s="36">
        <f t="shared" si="23"/>
        <v>8.9403214285714299</v>
      </c>
      <c r="AV20" s="37">
        <f t="shared" si="24"/>
        <v>0.31228296703296693</v>
      </c>
      <c r="AW20" s="38">
        <v>13</v>
      </c>
      <c r="AX20" s="30"/>
      <c r="AY20" s="30"/>
      <c r="AZ20" s="30"/>
      <c r="BA20" s="30">
        <v>500</v>
      </c>
      <c r="BB20" s="36">
        <f t="shared" si="25"/>
        <v>4470.1607142857147</v>
      </c>
      <c r="BC20" s="36">
        <f t="shared" si="26"/>
        <v>6500</v>
      </c>
      <c r="BD20" s="30"/>
      <c r="BE20" s="30">
        <f t="shared" si="27"/>
        <v>24.83775</v>
      </c>
      <c r="BF20" s="30"/>
      <c r="BG20" s="30"/>
      <c r="BH20" s="30" t="s">
        <v>75</v>
      </c>
      <c r="BI20" s="30" t="s">
        <v>76</v>
      </c>
      <c r="BJ20" s="39" t="s">
        <v>127</v>
      </c>
    </row>
    <row r="21" spans="1:62" ht="20.100000000000001" customHeight="1">
      <c r="A21" s="30">
        <v>99</v>
      </c>
      <c r="B21" s="41"/>
      <c r="C21" s="30"/>
      <c r="D21" s="30" t="s">
        <v>117</v>
      </c>
      <c r="E21" s="30" t="s">
        <v>118</v>
      </c>
      <c r="F21" s="30" t="s">
        <v>62</v>
      </c>
      <c r="G21" s="30" t="s">
        <v>119</v>
      </c>
      <c r="H21" s="30" t="s">
        <v>146</v>
      </c>
      <c r="I21" s="30" t="s">
        <v>146</v>
      </c>
      <c r="J21" s="30" t="s">
        <v>122</v>
      </c>
      <c r="K21" s="32" t="s">
        <v>147</v>
      </c>
      <c r="L21" s="30" t="s">
        <v>148</v>
      </c>
      <c r="M21" s="30" t="s">
        <v>124</v>
      </c>
      <c r="N21" s="30"/>
      <c r="O21" s="30"/>
      <c r="P21" s="42" t="s">
        <v>149</v>
      </c>
      <c r="Q21" s="30"/>
      <c r="R21" s="30" t="s">
        <v>71</v>
      </c>
      <c r="S21" s="34">
        <v>3.9</v>
      </c>
      <c r="T21" s="30" t="s">
        <v>72</v>
      </c>
      <c r="U21" s="30" t="s">
        <v>126</v>
      </c>
      <c r="V21" s="30">
        <v>41.5</v>
      </c>
      <c r="W21" s="30">
        <v>31.5</v>
      </c>
      <c r="X21" s="30">
        <v>38</v>
      </c>
      <c r="Y21" s="30">
        <v>12.5</v>
      </c>
      <c r="Z21" s="30">
        <v>12.5</v>
      </c>
      <c r="AA21" s="30">
        <v>38.5</v>
      </c>
      <c r="AB21" s="30">
        <v>2.35</v>
      </c>
      <c r="AC21" s="30">
        <v>1</v>
      </c>
      <c r="AD21" s="35">
        <f t="shared" si="14"/>
        <v>6.0156250000000001E-3</v>
      </c>
      <c r="AE21" s="30">
        <v>63</v>
      </c>
      <c r="AF21" s="30">
        <f t="shared" si="15"/>
        <v>10472.727272727272</v>
      </c>
      <c r="AG21" s="36">
        <v>3000</v>
      </c>
      <c r="AH21" s="36">
        <f t="shared" si="16"/>
        <v>0.28645833333333337</v>
      </c>
      <c r="AI21" s="30" t="s">
        <v>83</v>
      </c>
      <c r="AJ21" s="37">
        <v>0.184</v>
      </c>
      <c r="AK21" s="36">
        <f t="shared" si="17"/>
        <v>0.71760000000000002</v>
      </c>
      <c r="AL21" s="36">
        <f t="shared" si="18"/>
        <v>4.9040583333333334</v>
      </c>
      <c r="AM21" s="37">
        <v>0</v>
      </c>
      <c r="AN21" s="36">
        <f t="shared" si="19"/>
        <v>0</v>
      </c>
      <c r="AO21" s="37">
        <v>0.05</v>
      </c>
      <c r="AP21" s="36">
        <f t="shared" si="20"/>
        <v>0.375</v>
      </c>
      <c r="AQ21" s="30">
        <v>0</v>
      </c>
      <c r="AR21" s="37">
        <v>0</v>
      </c>
      <c r="AS21" s="36">
        <f t="shared" si="21"/>
        <v>0</v>
      </c>
      <c r="AT21" s="36">
        <f t="shared" si="22"/>
        <v>0.375</v>
      </c>
      <c r="AU21" s="36">
        <f t="shared" si="23"/>
        <v>5.2790583333333334</v>
      </c>
      <c r="AV21" s="37">
        <f t="shared" si="24"/>
        <v>0.29612555555555553</v>
      </c>
      <c r="AW21" s="38">
        <v>7.5</v>
      </c>
      <c r="AX21" s="30"/>
      <c r="AY21" s="30"/>
      <c r="AZ21" s="30"/>
      <c r="BA21" s="30">
        <v>500</v>
      </c>
      <c r="BB21" s="36">
        <f t="shared" si="25"/>
        <v>2639.5291666666667</v>
      </c>
      <c r="BC21" s="36">
        <f t="shared" si="26"/>
        <v>3750</v>
      </c>
      <c r="BD21" s="30"/>
      <c r="BE21" s="30">
        <f t="shared" si="27"/>
        <v>24.83775</v>
      </c>
      <c r="BF21" s="30"/>
      <c r="BG21" s="30"/>
      <c r="BH21" s="30" t="s">
        <v>75</v>
      </c>
      <c r="BI21" s="30" t="s">
        <v>76</v>
      </c>
      <c r="BJ21" s="39" t="s">
        <v>127</v>
      </c>
    </row>
    <row r="22" spans="1:62" ht="20.100000000000001" customHeight="1">
      <c r="A22" s="30">
        <v>110</v>
      </c>
      <c r="B22" s="43" t="s">
        <v>150</v>
      </c>
      <c r="C22" s="30"/>
      <c r="D22" s="30" t="s">
        <v>151</v>
      </c>
      <c r="E22" s="30" t="s">
        <v>152</v>
      </c>
      <c r="F22" s="30" t="s">
        <v>62</v>
      </c>
      <c r="G22" s="30" t="s">
        <v>153</v>
      </c>
      <c r="H22" s="32" t="s">
        <v>154</v>
      </c>
      <c r="I22" s="32" t="s">
        <v>155</v>
      </c>
      <c r="J22" s="30" t="s">
        <v>156</v>
      </c>
      <c r="K22" s="32" t="s">
        <v>157</v>
      </c>
      <c r="L22" s="30" t="s">
        <v>158</v>
      </c>
      <c r="M22" s="30" t="s">
        <v>159</v>
      </c>
      <c r="N22" s="30"/>
      <c r="O22" s="30"/>
      <c r="P22" s="33" t="s">
        <v>160</v>
      </c>
      <c r="Q22" s="30"/>
      <c r="R22" s="30" t="s">
        <v>71</v>
      </c>
      <c r="S22" s="44">
        <v>3</v>
      </c>
      <c r="T22" s="30" t="s">
        <v>72</v>
      </c>
      <c r="U22" s="30" t="s">
        <v>126</v>
      </c>
      <c r="V22" s="30">
        <v>44.5</v>
      </c>
      <c r="W22" s="30">
        <v>33</v>
      </c>
      <c r="X22" s="30">
        <v>38</v>
      </c>
      <c r="Y22" s="30">
        <v>17.5</v>
      </c>
      <c r="Z22" s="30">
        <v>9</v>
      </c>
      <c r="AA22" s="30">
        <v>22</v>
      </c>
      <c r="AB22" s="30">
        <v>0.88</v>
      </c>
      <c r="AC22" s="30">
        <v>2</v>
      </c>
      <c r="AD22" s="35">
        <f t="shared" ref="AD22:AD31" si="28">IF(Y22="","",Y22*Z22*AA22/1000000)</f>
        <v>3.4650000000000002E-3</v>
      </c>
      <c r="AE22" s="30">
        <v>63</v>
      </c>
      <c r="AF22" s="30">
        <f t="shared" ref="AF22:AF31" si="29">IF(OR(AC22="",AD22=""),"",AE22/AD22*AC22)</f>
        <v>36363.63636363636</v>
      </c>
      <c r="AG22" s="36">
        <v>3000</v>
      </c>
      <c r="AH22" s="36">
        <f t="shared" ref="AH22:AH31" si="30">IF(ISERROR(AG22/AF22),"",AG22/AF22)</f>
        <v>8.2500000000000004E-2</v>
      </c>
      <c r="AI22" s="30" t="s">
        <v>74</v>
      </c>
      <c r="AJ22" s="37">
        <v>0.16800000000000001</v>
      </c>
      <c r="AK22" s="36">
        <f t="shared" ref="AK22:AK31" si="31">IF(ISERROR(S22*AJ22),"",S22*AJ22)</f>
        <v>0.504</v>
      </c>
      <c r="AL22" s="36">
        <f t="shared" ref="AL22:AL31" si="32">IF(ISERROR(S22+AH22+AK22),"",S22+AH22+AK22)</f>
        <v>3.5865</v>
      </c>
      <c r="AM22" s="37">
        <v>0</v>
      </c>
      <c r="AN22" s="36">
        <f t="shared" ref="AN22:AN31" si="33">IF(ISERROR(AW22*AM22),"",AW22*AM22)</f>
        <v>0</v>
      </c>
      <c r="AO22" s="37">
        <v>0.05</v>
      </c>
      <c r="AP22" s="36">
        <f t="shared" ref="AP22:AP31" si="34">IF(ISERROR(AW22*AO22),"",AW22*AO22)</f>
        <v>0.28250000000000003</v>
      </c>
      <c r="AQ22" s="30">
        <v>0</v>
      </c>
      <c r="AR22" s="37">
        <v>0</v>
      </c>
      <c r="AS22" s="36">
        <f t="shared" ref="AS22:AS31" si="35">IF(ISERROR(AW22*AR22),"",AW22*AR22)</f>
        <v>0</v>
      </c>
      <c r="AT22" s="36">
        <f t="shared" ref="AT22:AT31" si="36">IF(ISERROR(AN22+AP22+AS22),"",AN22+AP22+AS22)</f>
        <v>0.28250000000000003</v>
      </c>
      <c r="AU22" s="36">
        <f t="shared" ref="AU22:AU31" si="37">IF(ISERROR(AL22+AT22),"",AL22+AT22)</f>
        <v>3.8690000000000002</v>
      </c>
      <c r="AV22" s="37">
        <f t="shared" ref="AV22:AV31" si="38">IF(ISERROR((AW22-AU22)/AW22),"",(AW22-AU22)/AW22)</f>
        <v>0.31522123893805309</v>
      </c>
      <c r="AW22" s="45">
        <v>5.65</v>
      </c>
      <c r="AX22" s="30"/>
      <c r="AY22" s="30"/>
      <c r="AZ22" s="30"/>
      <c r="BA22" s="30">
        <v>1000</v>
      </c>
      <c r="BB22" s="36">
        <f t="shared" ref="BB22:BB31" si="39">IF(ISERROR(AU22*BA22),"",AU22*BA22)</f>
        <v>3869</v>
      </c>
      <c r="BC22" s="36">
        <f t="shared" ref="BC22:BC31" si="40">IF(ISERROR(AW22*BA22),"",AW22*BA22)</f>
        <v>5650</v>
      </c>
      <c r="BD22" s="30"/>
      <c r="BE22" s="30">
        <f t="shared" ref="BE22:BE31" si="41">IF(V22="","",V22*W22*X22/1000000/AC22*BA22)</f>
        <v>27.901499999999999</v>
      </c>
      <c r="BF22" s="30">
        <v>8.4499999999999993</v>
      </c>
      <c r="BG22" s="30"/>
      <c r="BH22" s="30" t="s">
        <v>161</v>
      </c>
      <c r="BI22" s="30" t="s">
        <v>162</v>
      </c>
      <c r="BJ22" s="39" t="s">
        <v>127</v>
      </c>
    </row>
    <row r="23" spans="1:62" ht="20.100000000000001" customHeight="1">
      <c r="A23" s="30">
        <v>111</v>
      </c>
      <c r="B23" s="40"/>
      <c r="C23" s="30"/>
      <c r="D23" s="30" t="s">
        <v>151</v>
      </c>
      <c r="E23" s="30" t="s">
        <v>152</v>
      </c>
      <c r="F23" s="30" t="s">
        <v>62</v>
      </c>
      <c r="G23" s="30" t="s">
        <v>153</v>
      </c>
      <c r="H23" s="32" t="s">
        <v>163</v>
      </c>
      <c r="I23" s="30" t="s">
        <v>164</v>
      </c>
      <c r="J23" s="30" t="s">
        <v>156</v>
      </c>
      <c r="K23" s="32" t="s">
        <v>157</v>
      </c>
      <c r="L23" s="30" t="s">
        <v>165</v>
      </c>
      <c r="M23" s="30" t="s">
        <v>159</v>
      </c>
      <c r="N23" s="30"/>
      <c r="O23" s="30"/>
      <c r="P23" s="33" t="s">
        <v>166</v>
      </c>
      <c r="Q23" s="30"/>
      <c r="R23" s="30" t="s">
        <v>71</v>
      </c>
      <c r="S23" s="34">
        <v>1.92</v>
      </c>
      <c r="T23" s="30" t="s">
        <v>72</v>
      </c>
      <c r="U23" s="30" t="s">
        <v>126</v>
      </c>
      <c r="V23" s="30">
        <v>44.5</v>
      </c>
      <c r="W23" s="30">
        <v>33</v>
      </c>
      <c r="X23" s="30">
        <v>38</v>
      </c>
      <c r="Y23" s="30">
        <v>12</v>
      </c>
      <c r="Z23" s="30">
        <v>7</v>
      </c>
      <c r="AA23" s="30">
        <v>13</v>
      </c>
      <c r="AB23" s="30">
        <v>0.35</v>
      </c>
      <c r="AC23" s="30">
        <v>1</v>
      </c>
      <c r="AD23" s="35">
        <f t="shared" si="28"/>
        <v>1.0920000000000001E-3</v>
      </c>
      <c r="AE23" s="30">
        <v>63</v>
      </c>
      <c r="AF23" s="30">
        <f t="shared" si="29"/>
        <v>57692.307692307688</v>
      </c>
      <c r="AG23" s="36">
        <v>3000</v>
      </c>
      <c r="AH23" s="36">
        <f t="shared" si="30"/>
        <v>5.2000000000000005E-2</v>
      </c>
      <c r="AI23" s="30" t="s">
        <v>167</v>
      </c>
      <c r="AJ23" s="37">
        <v>0.21</v>
      </c>
      <c r="AK23" s="36">
        <f t="shared" si="31"/>
        <v>0.40319999999999995</v>
      </c>
      <c r="AL23" s="36">
        <f t="shared" si="32"/>
        <v>2.3752</v>
      </c>
      <c r="AM23" s="37">
        <v>0</v>
      </c>
      <c r="AN23" s="36">
        <f t="shared" si="33"/>
        <v>0</v>
      </c>
      <c r="AO23" s="37">
        <v>0.05</v>
      </c>
      <c r="AP23" s="36">
        <f t="shared" si="34"/>
        <v>0.1875</v>
      </c>
      <c r="AQ23" s="30">
        <v>0</v>
      </c>
      <c r="AR23" s="37">
        <v>0</v>
      </c>
      <c r="AS23" s="36">
        <f t="shared" si="35"/>
        <v>0</v>
      </c>
      <c r="AT23" s="36">
        <f t="shared" si="36"/>
        <v>0.1875</v>
      </c>
      <c r="AU23" s="36">
        <f t="shared" si="37"/>
        <v>2.5627</v>
      </c>
      <c r="AV23" s="37">
        <f t="shared" si="38"/>
        <v>0.31661333333333336</v>
      </c>
      <c r="AW23" s="38">
        <v>3.75</v>
      </c>
      <c r="AX23" s="30"/>
      <c r="AY23" s="30"/>
      <c r="AZ23" s="30"/>
      <c r="BA23" s="30">
        <v>500</v>
      </c>
      <c r="BB23" s="36">
        <f t="shared" si="39"/>
        <v>1281.3499999999999</v>
      </c>
      <c r="BC23" s="36">
        <f t="shared" si="40"/>
        <v>1875</v>
      </c>
      <c r="BD23" s="30"/>
      <c r="BE23" s="30">
        <f t="shared" si="41"/>
        <v>27.901499999999999</v>
      </c>
      <c r="BF23" s="30"/>
      <c r="BG23" s="30"/>
      <c r="BH23" s="30" t="s">
        <v>161</v>
      </c>
      <c r="BI23" s="30" t="s">
        <v>162</v>
      </c>
      <c r="BJ23" s="39" t="s">
        <v>127</v>
      </c>
    </row>
    <row r="24" spans="1:62" ht="20.100000000000001" customHeight="1">
      <c r="A24" s="30">
        <v>112</v>
      </c>
      <c r="B24" s="40"/>
      <c r="C24" s="30"/>
      <c r="D24" s="30" t="s">
        <v>151</v>
      </c>
      <c r="E24" s="30" t="s">
        <v>152</v>
      </c>
      <c r="F24" s="30" t="s">
        <v>62</v>
      </c>
      <c r="G24" s="30" t="s">
        <v>153</v>
      </c>
      <c r="H24" s="30" t="s">
        <v>168</v>
      </c>
      <c r="I24" s="30" t="s">
        <v>168</v>
      </c>
      <c r="J24" s="30" t="s">
        <v>156</v>
      </c>
      <c r="K24" s="32" t="s">
        <v>157</v>
      </c>
      <c r="L24" s="30" t="s">
        <v>169</v>
      </c>
      <c r="M24" s="30" t="s">
        <v>159</v>
      </c>
      <c r="N24" s="30"/>
      <c r="O24" s="30"/>
      <c r="P24" s="33" t="s">
        <v>170</v>
      </c>
      <c r="Q24" s="30"/>
      <c r="R24" s="30" t="s">
        <v>71</v>
      </c>
      <c r="S24" s="34">
        <v>1.85</v>
      </c>
      <c r="T24" s="30" t="s">
        <v>72</v>
      </c>
      <c r="U24" s="30" t="s">
        <v>126</v>
      </c>
      <c r="V24" s="30">
        <v>44.5</v>
      </c>
      <c r="W24" s="30">
        <v>33</v>
      </c>
      <c r="X24" s="30">
        <v>38</v>
      </c>
      <c r="Y24" s="30">
        <v>8.5</v>
      </c>
      <c r="Z24" s="30">
        <v>8.5</v>
      </c>
      <c r="AA24" s="30">
        <v>12.5</v>
      </c>
      <c r="AB24" s="30">
        <v>0.32</v>
      </c>
      <c r="AC24" s="30">
        <v>1</v>
      </c>
      <c r="AD24" s="35">
        <f t="shared" si="28"/>
        <v>9.0312499999999996E-4</v>
      </c>
      <c r="AE24" s="30">
        <v>63</v>
      </c>
      <c r="AF24" s="30">
        <f t="shared" si="29"/>
        <v>69757.785467128037</v>
      </c>
      <c r="AG24" s="36">
        <v>3000</v>
      </c>
      <c r="AH24" s="36">
        <f t="shared" si="30"/>
        <v>4.3005952380952374E-2</v>
      </c>
      <c r="AI24" s="30" t="s">
        <v>167</v>
      </c>
      <c r="AJ24" s="37">
        <v>0.21</v>
      </c>
      <c r="AK24" s="36">
        <f t="shared" si="31"/>
        <v>0.38850000000000001</v>
      </c>
      <c r="AL24" s="36">
        <f t="shared" si="32"/>
        <v>2.2815059523809524</v>
      </c>
      <c r="AM24" s="37">
        <v>0</v>
      </c>
      <c r="AN24" s="36">
        <f t="shared" si="33"/>
        <v>0</v>
      </c>
      <c r="AO24" s="37">
        <v>0.05</v>
      </c>
      <c r="AP24" s="36">
        <f t="shared" si="34"/>
        <v>0.1825</v>
      </c>
      <c r="AQ24" s="30">
        <v>0</v>
      </c>
      <c r="AR24" s="37">
        <v>0</v>
      </c>
      <c r="AS24" s="36">
        <f t="shared" si="35"/>
        <v>0</v>
      </c>
      <c r="AT24" s="36">
        <f t="shared" si="36"/>
        <v>0.1825</v>
      </c>
      <c r="AU24" s="36">
        <f t="shared" si="37"/>
        <v>2.4640059523809525</v>
      </c>
      <c r="AV24" s="37">
        <f t="shared" si="38"/>
        <v>0.324929876060013</v>
      </c>
      <c r="AW24" s="38">
        <v>3.65</v>
      </c>
      <c r="AX24" s="30"/>
      <c r="AY24" s="30"/>
      <c r="AZ24" s="30"/>
      <c r="BA24" s="30">
        <v>500</v>
      </c>
      <c r="BB24" s="36">
        <f t="shared" si="39"/>
        <v>1232.0029761904764</v>
      </c>
      <c r="BC24" s="36">
        <f t="shared" si="40"/>
        <v>1825</v>
      </c>
      <c r="BD24" s="30"/>
      <c r="BE24" s="30">
        <f t="shared" si="41"/>
        <v>27.901499999999999</v>
      </c>
      <c r="BF24" s="30"/>
      <c r="BG24" s="30"/>
      <c r="BH24" s="30" t="s">
        <v>161</v>
      </c>
      <c r="BI24" s="30" t="s">
        <v>162</v>
      </c>
      <c r="BJ24" s="39" t="s">
        <v>127</v>
      </c>
    </row>
    <row r="25" spans="1:62" ht="20.100000000000001" customHeight="1">
      <c r="A25" s="30">
        <v>113</v>
      </c>
      <c r="B25" s="40"/>
      <c r="C25" s="30"/>
      <c r="D25" s="30" t="s">
        <v>151</v>
      </c>
      <c r="E25" s="30" t="s">
        <v>152</v>
      </c>
      <c r="F25" s="30" t="s">
        <v>62</v>
      </c>
      <c r="G25" s="30" t="s">
        <v>153</v>
      </c>
      <c r="H25" s="30" t="s">
        <v>171</v>
      </c>
      <c r="I25" s="30" t="s">
        <v>171</v>
      </c>
      <c r="J25" s="30" t="s">
        <v>156</v>
      </c>
      <c r="K25" s="32" t="s">
        <v>157</v>
      </c>
      <c r="L25" s="30" t="s">
        <v>172</v>
      </c>
      <c r="M25" s="30" t="s">
        <v>159</v>
      </c>
      <c r="N25" s="30"/>
      <c r="O25" s="30"/>
      <c r="P25" s="33" t="s">
        <v>173</v>
      </c>
      <c r="Q25" s="30"/>
      <c r="R25" s="30" t="s">
        <v>71</v>
      </c>
      <c r="S25" s="34">
        <v>1.85</v>
      </c>
      <c r="T25" s="30" t="s">
        <v>72</v>
      </c>
      <c r="U25" s="30" t="s">
        <v>126</v>
      </c>
      <c r="V25" s="30">
        <v>44.5</v>
      </c>
      <c r="W25" s="30">
        <v>33</v>
      </c>
      <c r="X25" s="30">
        <v>38</v>
      </c>
      <c r="Y25" s="30">
        <v>15</v>
      </c>
      <c r="Z25" s="30">
        <v>4</v>
      </c>
      <c r="AA25" s="30">
        <v>11.5</v>
      </c>
      <c r="AB25" s="30">
        <v>0.25</v>
      </c>
      <c r="AC25" s="30">
        <v>1</v>
      </c>
      <c r="AD25" s="35">
        <f t="shared" si="28"/>
        <v>6.8999999999999997E-4</v>
      </c>
      <c r="AE25" s="30">
        <v>63</v>
      </c>
      <c r="AF25" s="30">
        <f t="shared" si="29"/>
        <v>91304.34782608696</v>
      </c>
      <c r="AG25" s="36">
        <v>3000</v>
      </c>
      <c r="AH25" s="36">
        <f t="shared" si="30"/>
        <v>3.2857142857142856E-2</v>
      </c>
      <c r="AI25" s="30" t="s">
        <v>167</v>
      </c>
      <c r="AJ25" s="37">
        <v>0.21</v>
      </c>
      <c r="AK25" s="36">
        <f t="shared" si="31"/>
        <v>0.38850000000000001</v>
      </c>
      <c r="AL25" s="36">
        <f t="shared" si="32"/>
        <v>2.2713571428571431</v>
      </c>
      <c r="AM25" s="37">
        <v>0</v>
      </c>
      <c r="AN25" s="36">
        <f t="shared" si="33"/>
        <v>0</v>
      </c>
      <c r="AO25" s="37">
        <v>0.05</v>
      </c>
      <c r="AP25" s="36">
        <f t="shared" si="34"/>
        <v>0.1825</v>
      </c>
      <c r="AQ25" s="30">
        <v>0</v>
      </c>
      <c r="AR25" s="37">
        <v>0</v>
      </c>
      <c r="AS25" s="36">
        <f t="shared" si="35"/>
        <v>0</v>
      </c>
      <c r="AT25" s="36">
        <f t="shared" si="36"/>
        <v>0.1825</v>
      </c>
      <c r="AU25" s="36">
        <f t="shared" si="37"/>
        <v>2.4538571428571432</v>
      </c>
      <c r="AV25" s="37">
        <f t="shared" si="38"/>
        <v>0.32771037181996077</v>
      </c>
      <c r="AW25" s="38">
        <v>3.65</v>
      </c>
      <c r="AX25" s="30"/>
      <c r="AY25" s="30"/>
      <c r="AZ25" s="30"/>
      <c r="BA25" s="30">
        <v>500</v>
      </c>
      <c r="BB25" s="36">
        <f t="shared" si="39"/>
        <v>1226.9285714285716</v>
      </c>
      <c r="BC25" s="36">
        <f t="shared" si="40"/>
        <v>1825</v>
      </c>
      <c r="BD25" s="30"/>
      <c r="BE25" s="30">
        <f t="shared" si="41"/>
        <v>27.901499999999999</v>
      </c>
      <c r="BF25" s="30"/>
      <c r="BG25" s="30"/>
      <c r="BH25" s="30" t="s">
        <v>161</v>
      </c>
      <c r="BI25" s="30" t="s">
        <v>162</v>
      </c>
      <c r="BJ25" s="39" t="s">
        <v>127</v>
      </c>
    </row>
    <row r="26" spans="1:62" ht="20.100000000000001" customHeight="1">
      <c r="A26" s="30">
        <v>114</v>
      </c>
      <c r="B26" s="40"/>
      <c r="C26" s="30"/>
      <c r="D26" s="30" t="s">
        <v>151</v>
      </c>
      <c r="E26" s="30" t="s">
        <v>152</v>
      </c>
      <c r="F26" s="30" t="s">
        <v>62</v>
      </c>
      <c r="G26" s="30" t="s">
        <v>153</v>
      </c>
      <c r="H26" s="30" t="s">
        <v>174</v>
      </c>
      <c r="I26" s="30" t="s">
        <v>174</v>
      </c>
      <c r="J26" s="30" t="s">
        <v>156</v>
      </c>
      <c r="K26" s="32" t="s">
        <v>175</v>
      </c>
      <c r="L26" s="30" t="s">
        <v>135</v>
      </c>
      <c r="M26" s="30" t="s">
        <v>159</v>
      </c>
      <c r="N26" s="30"/>
      <c r="O26" s="30"/>
      <c r="P26" s="33" t="s">
        <v>176</v>
      </c>
      <c r="Q26" s="30"/>
      <c r="R26" s="30" t="s">
        <v>71</v>
      </c>
      <c r="S26" s="44">
        <v>3.25</v>
      </c>
      <c r="T26" s="30" t="s">
        <v>72</v>
      </c>
      <c r="U26" s="30" t="s">
        <v>126</v>
      </c>
      <c r="V26" s="30">
        <v>44.5</v>
      </c>
      <c r="W26" s="30">
        <v>33</v>
      </c>
      <c r="X26" s="30">
        <v>38</v>
      </c>
      <c r="Y26" s="30">
        <v>11.5</v>
      </c>
      <c r="Z26" s="30">
        <v>11.5</v>
      </c>
      <c r="AA26" s="30">
        <v>13.5</v>
      </c>
      <c r="AB26" s="30">
        <v>0.6</v>
      </c>
      <c r="AC26" s="30">
        <v>1</v>
      </c>
      <c r="AD26" s="35">
        <f t="shared" si="28"/>
        <v>1.7853750000000001E-3</v>
      </c>
      <c r="AE26" s="30">
        <v>63</v>
      </c>
      <c r="AF26" s="30">
        <f t="shared" si="29"/>
        <v>35286.704473850034</v>
      </c>
      <c r="AG26" s="36">
        <v>3000</v>
      </c>
      <c r="AH26" s="36">
        <f t="shared" si="30"/>
        <v>8.5017857142857131E-2</v>
      </c>
      <c r="AI26" s="30" t="s">
        <v>167</v>
      </c>
      <c r="AJ26" s="37">
        <v>0.21</v>
      </c>
      <c r="AK26" s="36">
        <f t="shared" si="31"/>
        <v>0.6825</v>
      </c>
      <c r="AL26" s="36">
        <f t="shared" si="32"/>
        <v>4.0175178571428569</v>
      </c>
      <c r="AM26" s="37">
        <v>0</v>
      </c>
      <c r="AN26" s="36">
        <f t="shared" si="33"/>
        <v>0</v>
      </c>
      <c r="AO26" s="37">
        <v>0.05</v>
      </c>
      <c r="AP26" s="36">
        <f t="shared" si="34"/>
        <v>0.29750000000000004</v>
      </c>
      <c r="AQ26" s="30">
        <v>0</v>
      </c>
      <c r="AR26" s="37">
        <v>0</v>
      </c>
      <c r="AS26" s="36">
        <f t="shared" si="35"/>
        <v>0</v>
      </c>
      <c r="AT26" s="36">
        <f t="shared" si="36"/>
        <v>0.29750000000000004</v>
      </c>
      <c r="AU26" s="36">
        <f t="shared" si="37"/>
        <v>4.3150178571428572</v>
      </c>
      <c r="AV26" s="37">
        <f t="shared" si="38"/>
        <v>0.27478691476590639</v>
      </c>
      <c r="AW26" s="45">
        <v>5.95</v>
      </c>
      <c r="AX26" s="30"/>
      <c r="AY26" s="30"/>
      <c r="AZ26" s="30"/>
      <c r="BA26" s="30">
        <v>500</v>
      </c>
      <c r="BB26" s="36">
        <f t="shared" si="39"/>
        <v>2157.5089285714284</v>
      </c>
      <c r="BC26" s="36">
        <f t="shared" si="40"/>
        <v>2975</v>
      </c>
      <c r="BD26" s="30"/>
      <c r="BE26" s="30">
        <f t="shared" si="41"/>
        <v>27.901499999999999</v>
      </c>
      <c r="BF26" s="30"/>
      <c r="BG26" s="30"/>
      <c r="BH26" s="30" t="s">
        <v>161</v>
      </c>
      <c r="BI26" s="30" t="s">
        <v>162</v>
      </c>
      <c r="BJ26" s="39" t="s">
        <v>127</v>
      </c>
    </row>
    <row r="27" spans="1:62" ht="20.100000000000001" customHeight="1">
      <c r="A27" s="30">
        <v>115</v>
      </c>
      <c r="B27" s="40"/>
      <c r="C27" s="30"/>
      <c r="D27" s="30" t="s">
        <v>151</v>
      </c>
      <c r="E27" s="30" t="s">
        <v>152</v>
      </c>
      <c r="F27" s="30" t="s">
        <v>62</v>
      </c>
      <c r="G27" s="30" t="s">
        <v>153</v>
      </c>
      <c r="H27" s="30" t="s">
        <v>177</v>
      </c>
      <c r="I27" s="30" t="s">
        <v>177</v>
      </c>
      <c r="J27" s="30" t="s">
        <v>156</v>
      </c>
      <c r="K27" s="32" t="s">
        <v>157</v>
      </c>
      <c r="L27" s="30" t="s">
        <v>178</v>
      </c>
      <c r="M27" s="30" t="s">
        <v>159</v>
      </c>
      <c r="N27" s="30"/>
      <c r="O27" s="30"/>
      <c r="P27" s="33" t="s">
        <v>179</v>
      </c>
      <c r="Q27" s="30"/>
      <c r="R27" s="30" t="s">
        <v>71</v>
      </c>
      <c r="S27" s="44">
        <v>3.75</v>
      </c>
      <c r="T27" s="30" t="s">
        <v>72</v>
      </c>
      <c r="U27" s="30" t="s">
        <v>126</v>
      </c>
      <c r="V27" s="30">
        <v>44.5</v>
      </c>
      <c r="W27" s="30">
        <v>33</v>
      </c>
      <c r="X27" s="30">
        <v>38</v>
      </c>
      <c r="Y27" s="30">
        <v>26.5</v>
      </c>
      <c r="Z27" s="30">
        <v>4</v>
      </c>
      <c r="AA27" s="30">
        <v>15.5</v>
      </c>
      <c r="AB27" s="30">
        <v>1.28</v>
      </c>
      <c r="AC27" s="30">
        <v>1</v>
      </c>
      <c r="AD27" s="35">
        <f t="shared" si="28"/>
        <v>1.6429999999999999E-3</v>
      </c>
      <c r="AE27" s="30">
        <v>63</v>
      </c>
      <c r="AF27" s="30">
        <f t="shared" si="29"/>
        <v>38344.491783323188</v>
      </c>
      <c r="AG27" s="36">
        <v>3000</v>
      </c>
      <c r="AH27" s="36">
        <f t="shared" si="30"/>
        <v>7.8238095238095245E-2</v>
      </c>
      <c r="AI27" s="30" t="s">
        <v>167</v>
      </c>
      <c r="AJ27" s="37">
        <v>0.21</v>
      </c>
      <c r="AK27" s="36">
        <f t="shared" si="31"/>
        <v>0.78749999999999998</v>
      </c>
      <c r="AL27" s="36">
        <f t="shared" si="32"/>
        <v>4.6157380952380951</v>
      </c>
      <c r="AM27" s="37">
        <v>0</v>
      </c>
      <c r="AN27" s="36">
        <f t="shared" si="33"/>
        <v>0</v>
      </c>
      <c r="AO27" s="37">
        <v>0.05</v>
      </c>
      <c r="AP27" s="36">
        <f t="shared" si="34"/>
        <v>0.33750000000000002</v>
      </c>
      <c r="AQ27" s="30">
        <v>0</v>
      </c>
      <c r="AR27" s="37">
        <v>0</v>
      </c>
      <c r="AS27" s="36">
        <f t="shared" si="35"/>
        <v>0</v>
      </c>
      <c r="AT27" s="36">
        <f t="shared" si="36"/>
        <v>0.33750000000000002</v>
      </c>
      <c r="AU27" s="36">
        <f t="shared" si="37"/>
        <v>4.9532380952380954</v>
      </c>
      <c r="AV27" s="37">
        <f t="shared" si="38"/>
        <v>0.26618694885361549</v>
      </c>
      <c r="AW27" s="45">
        <v>6.75</v>
      </c>
      <c r="AX27" s="30"/>
      <c r="AY27" s="30"/>
      <c r="AZ27" s="30"/>
      <c r="BA27" s="30">
        <v>500</v>
      </c>
      <c r="BB27" s="36">
        <f t="shared" si="39"/>
        <v>2476.6190476190477</v>
      </c>
      <c r="BC27" s="36">
        <f t="shared" si="40"/>
        <v>3375</v>
      </c>
      <c r="BD27" s="30"/>
      <c r="BE27" s="30">
        <f t="shared" si="41"/>
        <v>27.901499999999999</v>
      </c>
      <c r="BF27" s="30"/>
      <c r="BG27" s="30"/>
      <c r="BH27" s="30" t="s">
        <v>161</v>
      </c>
      <c r="BI27" s="30" t="s">
        <v>162</v>
      </c>
      <c r="BJ27" s="39" t="s">
        <v>127</v>
      </c>
    </row>
    <row r="28" spans="1:62" ht="20.100000000000001" customHeight="1">
      <c r="A28" s="30">
        <v>116</v>
      </c>
      <c r="B28" s="40"/>
      <c r="C28" s="30"/>
      <c r="D28" s="30" t="s">
        <v>151</v>
      </c>
      <c r="E28" s="30" t="s">
        <v>152</v>
      </c>
      <c r="F28" s="30" t="s">
        <v>62</v>
      </c>
      <c r="G28" s="30" t="s">
        <v>153</v>
      </c>
      <c r="H28" s="30" t="s">
        <v>180</v>
      </c>
      <c r="I28" s="30" t="s">
        <v>180</v>
      </c>
      <c r="J28" s="30" t="s">
        <v>156</v>
      </c>
      <c r="K28" s="32" t="s">
        <v>157</v>
      </c>
      <c r="L28" s="30" t="s">
        <v>140</v>
      </c>
      <c r="M28" s="30" t="s">
        <v>159</v>
      </c>
      <c r="N28" s="30"/>
      <c r="O28" s="30"/>
      <c r="P28" s="33" t="s">
        <v>181</v>
      </c>
      <c r="Q28" s="30"/>
      <c r="R28" s="30" t="s">
        <v>71</v>
      </c>
      <c r="S28" s="44">
        <v>3.6</v>
      </c>
      <c r="T28" s="30" t="s">
        <v>72</v>
      </c>
      <c r="U28" s="30" t="s">
        <v>126</v>
      </c>
      <c r="V28" s="30">
        <v>44.5</v>
      </c>
      <c r="W28" s="30">
        <v>33</v>
      </c>
      <c r="X28" s="30">
        <v>38</v>
      </c>
      <c r="Y28" s="30">
        <v>16</v>
      </c>
      <c r="Z28" s="30">
        <v>9</v>
      </c>
      <c r="AA28" s="30">
        <v>11.5</v>
      </c>
      <c r="AB28" s="30">
        <v>1.1000000000000001</v>
      </c>
      <c r="AC28" s="30">
        <v>1</v>
      </c>
      <c r="AD28" s="35">
        <f t="shared" si="28"/>
        <v>1.6559999999999999E-3</v>
      </c>
      <c r="AE28" s="30">
        <v>63</v>
      </c>
      <c r="AF28" s="30">
        <f t="shared" si="29"/>
        <v>38043.478260869568</v>
      </c>
      <c r="AG28" s="36">
        <v>3000</v>
      </c>
      <c r="AH28" s="36">
        <f t="shared" si="30"/>
        <v>7.8857142857142848E-2</v>
      </c>
      <c r="AI28" s="30" t="s">
        <v>167</v>
      </c>
      <c r="AJ28" s="37">
        <v>0.21</v>
      </c>
      <c r="AK28" s="36">
        <f t="shared" si="31"/>
        <v>0.75600000000000001</v>
      </c>
      <c r="AL28" s="36">
        <f t="shared" si="32"/>
        <v>4.4348571428571431</v>
      </c>
      <c r="AM28" s="37">
        <v>0</v>
      </c>
      <c r="AN28" s="36">
        <f t="shared" si="33"/>
        <v>0</v>
      </c>
      <c r="AO28" s="37">
        <v>0.05</v>
      </c>
      <c r="AP28" s="36">
        <f t="shared" si="34"/>
        <v>0.32500000000000001</v>
      </c>
      <c r="AQ28" s="30">
        <v>0</v>
      </c>
      <c r="AR28" s="37">
        <v>0</v>
      </c>
      <c r="AS28" s="36">
        <f t="shared" si="35"/>
        <v>0</v>
      </c>
      <c r="AT28" s="36">
        <f t="shared" si="36"/>
        <v>0.32500000000000001</v>
      </c>
      <c r="AU28" s="36">
        <f t="shared" si="37"/>
        <v>4.7598571428571432</v>
      </c>
      <c r="AV28" s="37">
        <f t="shared" si="38"/>
        <v>0.26771428571428568</v>
      </c>
      <c r="AW28" s="45">
        <v>6.5</v>
      </c>
      <c r="AX28" s="30"/>
      <c r="AY28" s="30"/>
      <c r="AZ28" s="30"/>
      <c r="BA28" s="30">
        <v>500</v>
      </c>
      <c r="BB28" s="36">
        <f t="shared" si="39"/>
        <v>2379.9285714285716</v>
      </c>
      <c r="BC28" s="36">
        <f t="shared" si="40"/>
        <v>3250</v>
      </c>
      <c r="BD28" s="30"/>
      <c r="BE28" s="30">
        <f t="shared" si="41"/>
        <v>27.901499999999999</v>
      </c>
      <c r="BF28" s="30"/>
      <c r="BG28" s="30"/>
      <c r="BH28" s="30" t="s">
        <v>161</v>
      </c>
      <c r="BI28" s="30" t="s">
        <v>162</v>
      </c>
      <c r="BJ28" s="39" t="s">
        <v>127</v>
      </c>
    </row>
    <row r="29" spans="1:62" ht="20.100000000000001" customHeight="1">
      <c r="A29" s="30">
        <v>117</v>
      </c>
      <c r="B29" s="40"/>
      <c r="C29" s="30"/>
      <c r="D29" s="30" t="s">
        <v>151</v>
      </c>
      <c r="E29" s="30" t="s">
        <v>152</v>
      </c>
      <c r="F29" s="30" t="s">
        <v>62</v>
      </c>
      <c r="G29" s="30" t="s">
        <v>153</v>
      </c>
      <c r="H29" s="30" t="s">
        <v>182</v>
      </c>
      <c r="I29" s="30" t="s">
        <v>182</v>
      </c>
      <c r="J29" s="30" t="s">
        <v>156</v>
      </c>
      <c r="K29" s="32" t="s">
        <v>157</v>
      </c>
      <c r="L29" s="30" t="s">
        <v>111</v>
      </c>
      <c r="M29" s="30" t="s">
        <v>159</v>
      </c>
      <c r="N29" s="30"/>
      <c r="O29" s="30"/>
      <c r="P29" s="33" t="s">
        <v>183</v>
      </c>
      <c r="Q29" s="30"/>
      <c r="R29" s="30" t="s">
        <v>71</v>
      </c>
      <c r="S29" s="44">
        <v>6.8</v>
      </c>
      <c r="T29" s="30" t="s">
        <v>72</v>
      </c>
      <c r="U29" s="30" t="s">
        <v>126</v>
      </c>
      <c r="V29" s="30">
        <v>44.5</v>
      </c>
      <c r="W29" s="30">
        <v>33</v>
      </c>
      <c r="X29" s="30">
        <v>38</v>
      </c>
      <c r="Y29" s="30">
        <v>17</v>
      </c>
      <c r="Z29" s="30">
        <v>17</v>
      </c>
      <c r="AA29" s="30">
        <v>16.5</v>
      </c>
      <c r="AB29" s="30">
        <v>0.9</v>
      </c>
      <c r="AC29" s="30">
        <v>1</v>
      </c>
      <c r="AD29" s="35">
        <f t="shared" si="28"/>
        <v>4.7685000000000002E-3</v>
      </c>
      <c r="AE29" s="30">
        <v>63</v>
      </c>
      <c r="AF29" s="30">
        <f t="shared" si="29"/>
        <v>13211.701793016671</v>
      </c>
      <c r="AG29" s="36">
        <v>3000</v>
      </c>
      <c r="AH29" s="36">
        <f t="shared" si="30"/>
        <v>0.22707142857142859</v>
      </c>
      <c r="AI29" s="30" t="s">
        <v>167</v>
      </c>
      <c r="AJ29" s="37">
        <v>0.21</v>
      </c>
      <c r="AK29" s="36">
        <f t="shared" si="31"/>
        <v>1.4279999999999999</v>
      </c>
      <c r="AL29" s="36">
        <f t="shared" si="32"/>
        <v>8.4550714285714292</v>
      </c>
      <c r="AM29" s="37">
        <v>0</v>
      </c>
      <c r="AN29" s="36">
        <f t="shared" si="33"/>
        <v>0</v>
      </c>
      <c r="AO29" s="37">
        <v>0.05</v>
      </c>
      <c r="AP29" s="36">
        <f t="shared" si="34"/>
        <v>0.58750000000000002</v>
      </c>
      <c r="AQ29" s="30">
        <v>0</v>
      </c>
      <c r="AR29" s="37">
        <v>0</v>
      </c>
      <c r="AS29" s="36">
        <f t="shared" si="35"/>
        <v>0</v>
      </c>
      <c r="AT29" s="36">
        <f t="shared" si="36"/>
        <v>0.58750000000000002</v>
      </c>
      <c r="AU29" s="36">
        <f t="shared" si="37"/>
        <v>9.0425714285714296</v>
      </c>
      <c r="AV29" s="37">
        <f t="shared" si="38"/>
        <v>0.2304194528875379</v>
      </c>
      <c r="AW29" s="45">
        <v>11.75</v>
      </c>
      <c r="AX29" s="30"/>
      <c r="AY29" s="30"/>
      <c r="AZ29" s="30"/>
      <c r="BA29" s="30">
        <v>500</v>
      </c>
      <c r="BB29" s="36">
        <f t="shared" si="39"/>
        <v>4521.2857142857147</v>
      </c>
      <c r="BC29" s="36">
        <f t="shared" si="40"/>
        <v>5875</v>
      </c>
      <c r="BD29" s="30"/>
      <c r="BE29" s="30">
        <f t="shared" si="41"/>
        <v>27.901499999999999</v>
      </c>
      <c r="BF29" s="30"/>
      <c r="BG29" s="30"/>
      <c r="BH29" s="30" t="s">
        <v>161</v>
      </c>
      <c r="BI29" s="30" t="s">
        <v>162</v>
      </c>
      <c r="BJ29" s="39" t="s">
        <v>127</v>
      </c>
    </row>
    <row r="30" spans="1:62" ht="20.100000000000001" customHeight="1">
      <c r="A30" s="30">
        <v>118</v>
      </c>
      <c r="B30" s="40"/>
      <c r="C30" s="30"/>
      <c r="D30" s="30" t="s">
        <v>151</v>
      </c>
      <c r="E30" s="30" t="s">
        <v>152</v>
      </c>
      <c r="F30" s="30" t="s">
        <v>62</v>
      </c>
      <c r="G30" s="30" t="s">
        <v>153</v>
      </c>
      <c r="H30" s="30" t="s">
        <v>184</v>
      </c>
      <c r="I30" s="30" t="s">
        <v>184</v>
      </c>
      <c r="J30" s="30" t="s">
        <v>156</v>
      </c>
      <c r="K30" s="32" t="s">
        <v>157</v>
      </c>
      <c r="L30" s="30" t="s">
        <v>115</v>
      </c>
      <c r="M30" s="30" t="s">
        <v>159</v>
      </c>
      <c r="N30" s="30"/>
      <c r="O30" s="30"/>
      <c r="P30" s="33" t="s">
        <v>185</v>
      </c>
      <c r="Q30" s="30"/>
      <c r="R30" s="30" t="s">
        <v>71</v>
      </c>
      <c r="S30" s="44">
        <v>9.8000000000000007</v>
      </c>
      <c r="T30" s="30" t="s">
        <v>72</v>
      </c>
      <c r="U30" s="30" t="s">
        <v>126</v>
      </c>
      <c r="V30" s="30">
        <v>44.5</v>
      </c>
      <c r="W30" s="30">
        <v>33</v>
      </c>
      <c r="X30" s="30">
        <v>38</v>
      </c>
      <c r="Y30" s="30">
        <v>21.5</v>
      </c>
      <c r="Z30" s="30">
        <v>21.5</v>
      </c>
      <c r="AA30" s="30">
        <v>27</v>
      </c>
      <c r="AB30" s="30">
        <v>0.9</v>
      </c>
      <c r="AC30" s="30">
        <v>1</v>
      </c>
      <c r="AD30" s="35">
        <f t="shared" si="28"/>
        <v>1.2480750000000001E-2</v>
      </c>
      <c r="AE30" s="30">
        <v>63</v>
      </c>
      <c r="AF30" s="30">
        <f t="shared" si="29"/>
        <v>5047.7735712998019</v>
      </c>
      <c r="AG30" s="36">
        <v>3000</v>
      </c>
      <c r="AH30" s="36">
        <f t="shared" si="30"/>
        <v>0.59432142857142856</v>
      </c>
      <c r="AI30" s="30" t="s">
        <v>167</v>
      </c>
      <c r="AJ30" s="37">
        <v>0.21</v>
      </c>
      <c r="AK30" s="36">
        <f t="shared" si="31"/>
        <v>2.0580000000000003</v>
      </c>
      <c r="AL30" s="36">
        <f t="shared" si="32"/>
        <v>12.452321428571429</v>
      </c>
      <c r="AM30" s="37">
        <v>0</v>
      </c>
      <c r="AN30" s="36">
        <f t="shared" si="33"/>
        <v>0</v>
      </c>
      <c r="AO30" s="37">
        <v>0.05</v>
      </c>
      <c r="AP30" s="36">
        <f t="shared" si="34"/>
        <v>0.86250000000000004</v>
      </c>
      <c r="AQ30" s="30">
        <v>0</v>
      </c>
      <c r="AR30" s="37">
        <v>0</v>
      </c>
      <c r="AS30" s="36">
        <f t="shared" si="35"/>
        <v>0</v>
      </c>
      <c r="AT30" s="36">
        <f t="shared" si="36"/>
        <v>0.86250000000000004</v>
      </c>
      <c r="AU30" s="36">
        <f t="shared" si="37"/>
        <v>13.314821428571429</v>
      </c>
      <c r="AV30" s="37">
        <f t="shared" si="38"/>
        <v>0.22812629399585918</v>
      </c>
      <c r="AW30" s="45">
        <v>17.25</v>
      </c>
      <c r="AX30" s="30"/>
      <c r="AY30" s="30"/>
      <c r="AZ30" s="30"/>
      <c r="BA30" s="30">
        <v>500</v>
      </c>
      <c r="BB30" s="36">
        <f t="shared" si="39"/>
        <v>6657.4107142857147</v>
      </c>
      <c r="BC30" s="36">
        <f t="shared" si="40"/>
        <v>8625</v>
      </c>
      <c r="BD30" s="30"/>
      <c r="BE30" s="30">
        <f t="shared" si="41"/>
        <v>27.901499999999999</v>
      </c>
      <c r="BF30" s="30"/>
      <c r="BG30" s="30"/>
      <c r="BH30" s="30" t="s">
        <v>161</v>
      </c>
      <c r="BI30" s="30" t="s">
        <v>162</v>
      </c>
      <c r="BJ30" s="39" t="s">
        <v>127</v>
      </c>
    </row>
    <row r="31" spans="1:62" ht="20.100000000000001" customHeight="1">
      <c r="A31" s="30">
        <v>119</v>
      </c>
      <c r="B31" s="41"/>
      <c r="C31" s="30"/>
      <c r="D31" s="30" t="s">
        <v>151</v>
      </c>
      <c r="E31" s="30" t="s">
        <v>152</v>
      </c>
      <c r="F31" s="30" t="s">
        <v>62</v>
      </c>
      <c r="G31" s="30" t="s">
        <v>153</v>
      </c>
      <c r="H31" s="30" t="s">
        <v>186</v>
      </c>
      <c r="I31" s="30" t="s">
        <v>186</v>
      </c>
      <c r="J31" s="30" t="s">
        <v>156</v>
      </c>
      <c r="K31" s="32" t="s">
        <v>157</v>
      </c>
      <c r="L31" s="30" t="s">
        <v>187</v>
      </c>
      <c r="M31" s="30" t="s">
        <v>159</v>
      </c>
      <c r="N31" s="30"/>
      <c r="O31" s="30"/>
      <c r="P31" s="33" t="s">
        <v>188</v>
      </c>
      <c r="Q31" s="30"/>
      <c r="R31" s="30" t="s">
        <v>71</v>
      </c>
      <c r="S31" s="44">
        <v>6.32</v>
      </c>
      <c r="T31" s="30" t="s">
        <v>72</v>
      </c>
      <c r="U31" s="30" t="s">
        <v>126</v>
      </c>
      <c r="V31" s="30">
        <v>44.5</v>
      </c>
      <c r="W31" s="30">
        <v>33</v>
      </c>
      <c r="X31" s="30">
        <v>38</v>
      </c>
      <c r="Y31" s="30">
        <v>12.5</v>
      </c>
      <c r="Z31" s="30">
        <v>12.5</v>
      </c>
      <c r="AA31" s="30">
        <v>38.5</v>
      </c>
      <c r="AB31" s="30">
        <v>2.35</v>
      </c>
      <c r="AC31" s="30">
        <v>1</v>
      </c>
      <c r="AD31" s="35">
        <f t="shared" si="28"/>
        <v>6.0156250000000001E-3</v>
      </c>
      <c r="AE31" s="30">
        <v>63</v>
      </c>
      <c r="AF31" s="30">
        <f t="shared" si="29"/>
        <v>10472.727272727272</v>
      </c>
      <c r="AG31" s="36">
        <v>3000</v>
      </c>
      <c r="AH31" s="36">
        <f t="shared" si="30"/>
        <v>0.28645833333333337</v>
      </c>
      <c r="AI31" s="30" t="s">
        <v>167</v>
      </c>
      <c r="AJ31" s="37">
        <v>0.21</v>
      </c>
      <c r="AK31" s="36">
        <f t="shared" si="31"/>
        <v>1.3271999999999999</v>
      </c>
      <c r="AL31" s="36">
        <f t="shared" si="32"/>
        <v>7.9336583333333337</v>
      </c>
      <c r="AM31" s="37">
        <v>0</v>
      </c>
      <c r="AN31" s="36">
        <f t="shared" si="33"/>
        <v>0</v>
      </c>
      <c r="AO31" s="37">
        <v>0.05</v>
      </c>
      <c r="AP31" s="36">
        <f t="shared" si="34"/>
        <v>0.55000000000000004</v>
      </c>
      <c r="AQ31" s="30">
        <v>0</v>
      </c>
      <c r="AR31" s="37">
        <v>0</v>
      </c>
      <c r="AS31" s="36">
        <f t="shared" si="35"/>
        <v>0</v>
      </c>
      <c r="AT31" s="36">
        <f t="shared" si="36"/>
        <v>0.55000000000000004</v>
      </c>
      <c r="AU31" s="36">
        <f t="shared" si="37"/>
        <v>8.4836583333333344</v>
      </c>
      <c r="AV31" s="37">
        <f t="shared" si="38"/>
        <v>0.22875833333333323</v>
      </c>
      <c r="AW31" s="45">
        <v>11</v>
      </c>
      <c r="AX31" s="30"/>
      <c r="AY31" s="30"/>
      <c r="AZ31" s="30"/>
      <c r="BA31" s="30">
        <v>500</v>
      </c>
      <c r="BB31" s="36">
        <f t="shared" si="39"/>
        <v>4241.8291666666673</v>
      </c>
      <c r="BC31" s="36">
        <f t="shared" si="40"/>
        <v>5500</v>
      </c>
      <c r="BD31" s="30"/>
      <c r="BE31" s="30">
        <f t="shared" si="41"/>
        <v>27.901499999999999</v>
      </c>
      <c r="BF31" s="30"/>
      <c r="BG31" s="30"/>
      <c r="BH31" s="30" t="s">
        <v>161</v>
      </c>
      <c r="BI31" s="30" t="s">
        <v>162</v>
      </c>
      <c r="BJ31" s="39" t="s">
        <v>127</v>
      </c>
    </row>
    <row r="32" spans="1:62" ht="20.100000000000001" customHeight="1">
      <c r="A32" s="30">
        <v>180</v>
      </c>
      <c r="B32" s="43" t="s">
        <v>189</v>
      </c>
      <c r="C32" s="30"/>
      <c r="D32" s="30" t="s">
        <v>117</v>
      </c>
      <c r="E32" s="30" t="s">
        <v>118</v>
      </c>
      <c r="F32" s="30" t="s">
        <v>62</v>
      </c>
      <c r="G32" s="30" t="s">
        <v>190</v>
      </c>
      <c r="H32" s="32" t="s">
        <v>191</v>
      </c>
      <c r="I32" s="32" t="s">
        <v>192</v>
      </c>
      <c r="J32" s="30" t="s">
        <v>193</v>
      </c>
      <c r="K32" s="32" t="s">
        <v>194</v>
      </c>
      <c r="L32" s="30" t="s">
        <v>195</v>
      </c>
      <c r="M32" s="30" t="s">
        <v>196</v>
      </c>
      <c r="N32" s="30"/>
      <c r="O32" s="30"/>
      <c r="P32" s="42" t="s">
        <v>197</v>
      </c>
      <c r="Q32" s="30"/>
      <c r="R32" s="30" t="s">
        <v>71</v>
      </c>
      <c r="S32" s="44">
        <v>2.5499999999999998</v>
      </c>
      <c r="T32" s="30" t="s">
        <v>72</v>
      </c>
      <c r="U32" s="30" t="s">
        <v>126</v>
      </c>
      <c r="V32" s="30">
        <v>49</v>
      </c>
      <c r="W32" s="30">
        <v>35</v>
      </c>
      <c r="X32" s="30">
        <v>55</v>
      </c>
      <c r="Y32" s="30">
        <v>17.5</v>
      </c>
      <c r="Z32" s="30">
        <v>9</v>
      </c>
      <c r="AA32" s="30">
        <v>22</v>
      </c>
      <c r="AB32" s="30">
        <v>0.88</v>
      </c>
      <c r="AC32" s="30">
        <v>2</v>
      </c>
      <c r="AD32" s="35">
        <f t="shared" ref="AD32:AD41" si="42">IF(Y32="","",Y32*Z32*AA32/1000000)</f>
        <v>3.4650000000000002E-3</v>
      </c>
      <c r="AE32" s="30">
        <v>63</v>
      </c>
      <c r="AF32" s="30">
        <f t="shared" ref="AF32:AF41" si="43">IF(OR(AC32="",AD32=""),"",AE32/AD32*AC32)</f>
        <v>36363.63636363636</v>
      </c>
      <c r="AG32" s="36">
        <v>3000</v>
      </c>
      <c r="AH32" s="36">
        <f t="shared" ref="AH32:AH41" si="44">IF(ISERROR(AG32/AF32),"",AG32/AF32)</f>
        <v>8.2500000000000004E-2</v>
      </c>
      <c r="AI32" s="30" t="s">
        <v>74</v>
      </c>
      <c r="AJ32" s="37">
        <v>0.16800000000000001</v>
      </c>
      <c r="AK32" s="36">
        <f t="shared" ref="AK32:AK41" si="45">IF(ISERROR(S32*AJ32),"",S32*AJ32)</f>
        <v>0.4284</v>
      </c>
      <c r="AL32" s="36">
        <f t="shared" ref="AL32:AL41" si="46">IF(ISERROR(S32+AH32+AK32),"",S32+AH32+AK32)</f>
        <v>3.0608999999999997</v>
      </c>
      <c r="AM32" s="37">
        <v>0</v>
      </c>
      <c r="AN32" s="36">
        <f t="shared" ref="AN32:AN41" si="47">IF(ISERROR(AW32*AM32),"",AW32*AM32)</f>
        <v>0</v>
      </c>
      <c r="AO32" s="37">
        <v>0.05</v>
      </c>
      <c r="AP32" s="36">
        <f t="shared" ref="AP32:AP41" si="48">IF(ISERROR(AW32*AO32),"",AW32*AO32)</f>
        <v>0.25750000000000001</v>
      </c>
      <c r="AQ32" s="30">
        <v>0</v>
      </c>
      <c r="AR32" s="37">
        <v>0</v>
      </c>
      <c r="AS32" s="36">
        <f t="shared" ref="AS32:AS41" si="49">IF(ISERROR(AW32*AR32),"",AW32*AR32)</f>
        <v>0</v>
      </c>
      <c r="AT32" s="36">
        <f t="shared" ref="AT32:AT41" si="50">IF(ISERROR(AN32+AP32+AS32),"",AN32+AP32+AS32)</f>
        <v>0.25750000000000001</v>
      </c>
      <c r="AU32" s="36">
        <f t="shared" ref="AU32:AU41" si="51">IF(ISERROR(AL32+AT32),"",AL32+AT32)</f>
        <v>3.3183999999999996</v>
      </c>
      <c r="AV32" s="37">
        <f t="shared" ref="AV32:AV41" si="52">IF(ISERROR((AW32-AU32)/AW32),"",(AW32-AU32)/AW32)</f>
        <v>0.35565048543689332</v>
      </c>
      <c r="AW32" s="38">
        <v>5.15</v>
      </c>
      <c r="AX32" s="30"/>
      <c r="AY32" s="30"/>
      <c r="AZ32" s="30"/>
      <c r="BA32" s="30">
        <v>1000</v>
      </c>
      <c r="BB32" s="36">
        <f t="shared" ref="BB32:BB41" si="53">IF(ISERROR(AU32*BA32),"",AU32*BA32)</f>
        <v>3318.3999999999996</v>
      </c>
      <c r="BC32" s="36">
        <f t="shared" ref="BC32:BC41" si="54">IF(ISERROR(AW32*BA32),"",AW32*BA32)</f>
        <v>5150</v>
      </c>
      <c r="BD32" s="30"/>
      <c r="BE32" s="30">
        <f t="shared" ref="BE32:BE41" si="55">IF(V32="","",V32*W32*X32/1000000/AC32*BA32)</f>
        <v>47.162500000000001</v>
      </c>
      <c r="BF32" s="30"/>
      <c r="BG32" s="30"/>
      <c r="BH32" s="30" t="s">
        <v>75</v>
      </c>
      <c r="BI32" s="30" t="s">
        <v>76</v>
      </c>
      <c r="BJ32" s="39" t="s">
        <v>127</v>
      </c>
    </row>
    <row r="33" spans="1:62" ht="20.100000000000001" customHeight="1">
      <c r="A33" s="30">
        <v>181</v>
      </c>
      <c r="B33" s="40"/>
      <c r="C33" s="30"/>
      <c r="D33" s="30" t="s">
        <v>117</v>
      </c>
      <c r="E33" s="30" t="s">
        <v>118</v>
      </c>
      <c r="F33" s="30" t="s">
        <v>62</v>
      </c>
      <c r="G33" s="30" t="s">
        <v>190</v>
      </c>
      <c r="H33" s="30" t="s">
        <v>198</v>
      </c>
      <c r="I33" s="30" t="s">
        <v>198</v>
      </c>
      <c r="J33" s="30" t="s">
        <v>193</v>
      </c>
      <c r="K33" s="32" t="s">
        <v>194</v>
      </c>
      <c r="L33" s="30" t="s">
        <v>199</v>
      </c>
      <c r="M33" s="30" t="s">
        <v>196</v>
      </c>
      <c r="N33" s="30"/>
      <c r="O33" s="30"/>
      <c r="P33" s="42" t="s">
        <v>200</v>
      </c>
      <c r="Q33" s="30"/>
      <c r="R33" s="30" t="s">
        <v>71</v>
      </c>
      <c r="S33" s="34">
        <v>1.59</v>
      </c>
      <c r="T33" s="30" t="s">
        <v>72</v>
      </c>
      <c r="U33" s="30" t="s">
        <v>126</v>
      </c>
      <c r="V33" s="30">
        <v>49</v>
      </c>
      <c r="W33" s="30">
        <v>35</v>
      </c>
      <c r="X33" s="30">
        <v>55</v>
      </c>
      <c r="Y33" s="30">
        <v>12</v>
      </c>
      <c r="Z33" s="30">
        <v>7</v>
      </c>
      <c r="AA33" s="30">
        <v>13</v>
      </c>
      <c r="AB33" s="30">
        <v>0.35</v>
      </c>
      <c r="AC33" s="30">
        <v>1</v>
      </c>
      <c r="AD33" s="35">
        <f t="shared" si="42"/>
        <v>1.0920000000000001E-3</v>
      </c>
      <c r="AE33" s="30">
        <v>63</v>
      </c>
      <c r="AF33" s="30">
        <f t="shared" si="43"/>
        <v>57692.307692307688</v>
      </c>
      <c r="AG33" s="36">
        <v>3000</v>
      </c>
      <c r="AH33" s="36">
        <f t="shared" si="44"/>
        <v>5.2000000000000005E-2</v>
      </c>
      <c r="AI33" s="46" t="s">
        <v>201</v>
      </c>
      <c r="AJ33" s="37">
        <f t="shared" ref="AJ33:AJ41" si="56">0%+25%+15%</f>
        <v>0.4</v>
      </c>
      <c r="AK33" s="36">
        <f t="shared" si="45"/>
        <v>0.63600000000000012</v>
      </c>
      <c r="AL33" s="36">
        <f t="shared" si="46"/>
        <v>2.2780000000000005</v>
      </c>
      <c r="AM33" s="37">
        <v>0</v>
      </c>
      <c r="AN33" s="36">
        <f t="shared" si="47"/>
        <v>0</v>
      </c>
      <c r="AO33" s="37">
        <v>0.05</v>
      </c>
      <c r="AP33" s="36">
        <f t="shared" si="48"/>
        <v>0.17500000000000002</v>
      </c>
      <c r="AQ33" s="30">
        <v>0</v>
      </c>
      <c r="AR33" s="37">
        <v>0</v>
      </c>
      <c r="AS33" s="36">
        <f t="shared" si="49"/>
        <v>0</v>
      </c>
      <c r="AT33" s="36">
        <f t="shared" si="50"/>
        <v>0.17500000000000002</v>
      </c>
      <c r="AU33" s="36">
        <f t="shared" si="51"/>
        <v>2.4530000000000003</v>
      </c>
      <c r="AV33" s="37">
        <f t="shared" si="52"/>
        <v>0.29914285714285704</v>
      </c>
      <c r="AW33" s="38">
        <v>3.5</v>
      </c>
      <c r="AX33" s="30"/>
      <c r="AY33" s="30"/>
      <c r="AZ33" s="30"/>
      <c r="BA33" s="30">
        <v>500</v>
      </c>
      <c r="BB33" s="36">
        <f t="shared" si="53"/>
        <v>1226.5000000000002</v>
      </c>
      <c r="BC33" s="36">
        <f t="shared" si="54"/>
        <v>1750</v>
      </c>
      <c r="BD33" s="30"/>
      <c r="BE33" s="30">
        <f t="shared" si="55"/>
        <v>47.162500000000001</v>
      </c>
      <c r="BF33" s="30"/>
      <c r="BG33" s="30"/>
      <c r="BH33" s="30" t="s">
        <v>75</v>
      </c>
      <c r="BI33" s="30" t="s">
        <v>76</v>
      </c>
      <c r="BJ33" s="39" t="s">
        <v>127</v>
      </c>
    </row>
    <row r="34" spans="1:62" ht="20.100000000000001" customHeight="1">
      <c r="A34" s="30">
        <v>182</v>
      </c>
      <c r="B34" s="40"/>
      <c r="C34" s="30"/>
      <c r="D34" s="30" t="s">
        <v>117</v>
      </c>
      <c r="E34" s="30" t="s">
        <v>118</v>
      </c>
      <c r="F34" s="30" t="s">
        <v>62</v>
      </c>
      <c r="G34" s="30" t="s">
        <v>190</v>
      </c>
      <c r="H34" s="30" t="s">
        <v>202</v>
      </c>
      <c r="I34" s="30" t="s">
        <v>202</v>
      </c>
      <c r="J34" s="30" t="s">
        <v>193</v>
      </c>
      <c r="K34" s="32" t="s">
        <v>194</v>
      </c>
      <c r="L34" s="30" t="s">
        <v>86</v>
      </c>
      <c r="M34" s="30" t="s">
        <v>196</v>
      </c>
      <c r="N34" s="30"/>
      <c r="O34" s="30"/>
      <c r="P34" s="42" t="s">
        <v>203</v>
      </c>
      <c r="Q34" s="30"/>
      <c r="R34" s="30" t="s">
        <v>71</v>
      </c>
      <c r="S34" s="34">
        <v>1.4</v>
      </c>
      <c r="T34" s="30" t="s">
        <v>72</v>
      </c>
      <c r="U34" s="30" t="s">
        <v>126</v>
      </c>
      <c r="V34" s="30">
        <v>49</v>
      </c>
      <c r="W34" s="30">
        <v>35</v>
      </c>
      <c r="X34" s="30">
        <v>55</v>
      </c>
      <c r="Y34" s="30">
        <v>8.5</v>
      </c>
      <c r="Z34" s="30">
        <v>8.5</v>
      </c>
      <c r="AA34" s="30">
        <v>12.5</v>
      </c>
      <c r="AB34" s="30">
        <v>0.32</v>
      </c>
      <c r="AC34" s="30">
        <v>1</v>
      </c>
      <c r="AD34" s="35">
        <f t="shared" si="42"/>
        <v>9.0312499999999996E-4</v>
      </c>
      <c r="AE34" s="30">
        <v>63</v>
      </c>
      <c r="AF34" s="30">
        <f t="shared" si="43"/>
        <v>69757.785467128037</v>
      </c>
      <c r="AG34" s="36">
        <v>3000</v>
      </c>
      <c r="AH34" s="36">
        <f t="shared" si="44"/>
        <v>4.3005952380952374E-2</v>
      </c>
      <c r="AI34" s="46" t="s">
        <v>201</v>
      </c>
      <c r="AJ34" s="37">
        <f t="shared" si="56"/>
        <v>0.4</v>
      </c>
      <c r="AK34" s="36">
        <f t="shared" si="45"/>
        <v>0.55999999999999994</v>
      </c>
      <c r="AL34" s="36">
        <f t="shared" si="46"/>
        <v>2.0030059523809522</v>
      </c>
      <c r="AM34" s="37">
        <v>0</v>
      </c>
      <c r="AN34" s="36">
        <f t="shared" si="47"/>
        <v>0</v>
      </c>
      <c r="AO34" s="37">
        <v>0.05</v>
      </c>
      <c r="AP34" s="36">
        <f t="shared" si="48"/>
        <v>0.16250000000000001</v>
      </c>
      <c r="AQ34" s="30">
        <v>0</v>
      </c>
      <c r="AR34" s="37">
        <v>0</v>
      </c>
      <c r="AS34" s="36">
        <f t="shared" si="49"/>
        <v>0</v>
      </c>
      <c r="AT34" s="36">
        <f t="shared" si="50"/>
        <v>0.16250000000000001</v>
      </c>
      <c r="AU34" s="36">
        <f t="shared" si="51"/>
        <v>2.1655059523809523</v>
      </c>
      <c r="AV34" s="37">
        <f t="shared" si="52"/>
        <v>0.3336904761904762</v>
      </c>
      <c r="AW34" s="38">
        <v>3.25</v>
      </c>
      <c r="AX34" s="30"/>
      <c r="AY34" s="30"/>
      <c r="AZ34" s="30"/>
      <c r="BA34" s="30">
        <v>500</v>
      </c>
      <c r="BB34" s="36">
        <f t="shared" si="53"/>
        <v>1082.7529761904761</v>
      </c>
      <c r="BC34" s="36">
        <f t="shared" si="54"/>
        <v>1625</v>
      </c>
      <c r="BD34" s="30"/>
      <c r="BE34" s="30">
        <f t="shared" si="55"/>
        <v>47.162500000000001</v>
      </c>
      <c r="BF34" s="30"/>
      <c r="BG34" s="30"/>
      <c r="BH34" s="30" t="s">
        <v>75</v>
      </c>
      <c r="BI34" s="30" t="s">
        <v>76</v>
      </c>
      <c r="BJ34" s="39" t="s">
        <v>127</v>
      </c>
    </row>
    <row r="35" spans="1:62" ht="20.100000000000001" customHeight="1">
      <c r="A35" s="30">
        <v>183</v>
      </c>
      <c r="B35" s="40"/>
      <c r="C35" s="30"/>
      <c r="D35" s="30" t="s">
        <v>117</v>
      </c>
      <c r="E35" s="30" t="s">
        <v>118</v>
      </c>
      <c r="F35" s="30" t="s">
        <v>62</v>
      </c>
      <c r="G35" s="30" t="s">
        <v>190</v>
      </c>
      <c r="H35" s="30" t="s">
        <v>204</v>
      </c>
      <c r="I35" s="30" t="s">
        <v>204</v>
      </c>
      <c r="J35" s="30" t="s">
        <v>193</v>
      </c>
      <c r="K35" s="32" t="s">
        <v>194</v>
      </c>
      <c r="L35" s="30" t="s">
        <v>205</v>
      </c>
      <c r="M35" s="30" t="s">
        <v>196</v>
      </c>
      <c r="N35" s="30"/>
      <c r="O35" s="30"/>
      <c r="P35" s="42" t="s">
        <v>206</v>
      </c>
      <c r="Q35" s="30"/>
      <c r="R35" s="30" t="s">
        <v>71</v>
      </c>
      <c r="S35" s="34">
        <v>1.4</v>
      </c>
      <c r="T35" s="30" t="s">
        <v>72</v>
      </c>
      <c r="U35" s="30" t="s">
        <v>126</v>
      </c>
      <c r="V35" s="30">
        <v>49</v>
      </c>
      <c r="W35" s="30">
        <v>35</v>
      </c>
      <c r="X35" s="30">
        <v>55</v>
      </c>
      <c r="Y35" s="30">
        <v>15</v>
      </c>
      <c r="Z35" s="30">
        <v>4</v>
      </c>
      <c r="AA35" s="30">
        <v>11.5</v>
      </c>
      <c r="AB35" s="30">
        <v>0.25</v>
      </c>
      <c r="AC35" s="30">
        <v>1</v>
      </c>
      <c r="AD35" s="35">
        <f t="shared" si="42"/>
        <v>6.8999999999999997E-4</v>
      </c>
      <c r="AE35" s="30">
        <v>63</v>
      </c>
      <c r="AF35" s="30">
        <f t="shared" si="43"/>
        <v>91304.34782608696</v>
      </c>
      <c r="AG35" s="36">
        <v>3000</v>
      </c>
      <c r="AH35" s="36">
        <f t="shared" si="44"/>
        <v>3.2857142857142856E-2</v>
      </c>
      <c r="AI35" s="46" t="s">
        <v>201</v>
      </c>
      <c r="AJ35" s="37">
        <f t="shared" si="56"/>
        <v>0.4</v>
      </c>
      <c r="AK35" s="36">
        <f t="shared" si="45"/>
        <v>0.55999999999999994</v>
      </c>
      <c r="AL35" s="36">
        <f t="shared" si="46"/>
        <v>1.9928571428571429</v>
      </c>
      <c r="AM35" s="37">
        <v>0</v>
      </c>
      <c r="AN35" s="36">
        <f t="shared" si="47"/>
        <v>0</v>
      </c>
      <c r="AO35" s="37">
        <v>0.05</v>
      </c>
      <c r="AP35" s="36">
        <f t="shared" si="48"/>
        <v>0.16250000000000001</v>
      </c>
      <c r="AQ35" s="30">
        <v>0</v>
      </c>
      <c r="AR35" s="37">
        <v>0</v>
      </c>
      <c r="AS35" s="36">
        <f t="shared" si="49"/>
        <v>0</v>
      </c>
      <c r="AT35" s="36">
        <f t="shared" si="50"/>
        <v>0.16250000000000001</v>
      </c>
      <c r="AU35" s="36">
        <f t="shared" si="51"/>
        <v>2.155357142857143</v>
      </c>
      <c r="AV35" s="37">
        <f t="shared" si="52"/>
        <v>0.33681318681318678</v>
      </c>
      <c r="AW35" s="38">
        <v>3.25</v>
      </c>
      <c r="AX35" s="30"/>
      <c r="AY35" s="30"/>
      <c r="AZ35" s="30"/>
      <c r="BA35" s="30">
        <v>500</v>
      </c>
      <c r="BB35" s="36">
        <f t="shared" si="53"/>
        <v>1077.6785714285716</v>
      </c>
      <c r="BC35" s="36">
        <f t="shared" si="54"/>
        <v>1625</v>
      </c>
      <c r="BD35" s="30"/>
      <c r="BE35" s="30">
        <f t="shared" si="55"/>
        <v>47.162500000000001</v>
      </c>
      <c r="BF35" s="30"/>
      <c r="BG35" s="30"/>
      <c r="BH35" s="30" t="s">
        <v>75</v>
      </c>
      <c r="BI35" s="30" t="s">
        <v>76</v>
      </c>
      <c r="BJ35" s="39" t="s">
        <v>127</v>
      </c>
    </row>
    <row r="36" spans="1:62" ht="20.100000000000001" customHeight="1">
      <c r="A36" s="30">
        <v>184</v>
      </c>
      <c r="B36" s="40"/>
      <c r="C36" s="30"/>
      <c r="D36" s="30" t="s">
        <v>117</v>
      </c>
      <c r="E36" s="30" t="s">
        <v>118</v>
      </c>
      <c r="F36" s="30" t="s">
        <v>62</v>
      </c>
      <c r="G36" s="30" t="s">
        <v>190</v>
      </c>
      <c r="H36" s="30" t="s">
        <v>207</v>
      </c>
      <c r="I36" s="30" t="s">
        <v>207</v>
      </c>
      <c r="J36" s="30" t="s">
        <v>193</v>
      </c>
      <c r="K36" s="32" t="s">
        <v>194</v>
      </c>
      <c r="L36" s="30" t="s">
        <v>135</v>
      </c>
      <c r="M36" s="30" t="s">
        <v>196</v>
      </c>
      <c r="N36" s="30"/>
      <c r="O36" s="30"/>
      <c r="P36" s="42" t="s">
        <v>208</v>
      </c>
      <c r="Q36" s="30"/>
      <c r="R36" s="30" t="s">
        <v>71</v>
      </c>
      <c r="S36" s="34">
        <v>2.35</v>
      </c>
      <c r="T36" s="30" t="s">
        <v>72</v>
      </c>
      <c r="U36" s="30" t="s">
        <v>126</v>
      </c>
      <c r="V36" s="30">
        <v>49</v>
      </c>
      <c r="W36" s="30">
        <v>35</v>
      </c>
      <c r="X36" s="30">
        <v>55</v>
      </c>
      <c r="Y36" s="30">
        <v>11.5</v>
      </c>
      <c r="Z36" s="30">
        <v>11.5</v>
      </c>
      <c r="AA36" s="30">
        <v>13.5</v>
      </c>
      <c r="AB36" s="30">
        <v>0.6</v>
      </c>
      <c r="AC36" s="30">
        <v>1</v>
      </c>
      <c r="AD36" s="35">
        <f t="shared" si="42"/>
        <v>1.7853750000000001E-3</v>
      </c>
      <c r="AE36" s="30">
        <v>63</v>
      </c>
      <c r="AF36" s="30">
        <f t="shared" si="43"/>
        <v>35286.704473850034</v>
      </c>
      <c r="AG36" s="36">
        <v>3000</v>
      </c>
      <c r="AH36" s="36">
        <f t="shared" si="44"/>
        <v>8.5017857142857131E-2</v>
      </c>
      <c r="AI36" s="46" t="s">
        <v>201</v>
      </c>
      <c r="AJ36" s="37">
        <f t="shared" si="56"/>
        <v>0.4</v>
      </c>
      <c r="AK36" s="36">
        <f t="shared" si="45"/>
        <v>0.94000000000000006</v>
      </c>
      <c r="AL36" s="36">
        <f t="shared" si="46"/>
        <v>3.3750178571428573</v>
      </c>
      <c r="AM36" s="37">
        <v>0</v>
      </c>
      <c r="AN36" s="36">
        <f t="shared" si="47"/>
        <v>0</v>
      </c>
      <c r="AO36" s="37">
        <v>0.05</v>
      </c>
      <c r="AP36" s="36">
        <f t="shared" si="48"/>
        <v>0.24750000000000003</v>
      </c>
      <c r="AQ36" s="30">
        <v>0</v>
      </c>
      <c r="AR36" s="37">
        <v>0</v>
      </c>
      <c r="AS36" s="36">
        <f t="shared" si="49"/>
        <v>0</v>
      </c>
      <c r="AT36" s="36">
        <f t="shared" si="50"/>
        <v>0.24750000000000003</v>
      </c>
      <c r="AU36" s="36">
        <f t="shared" si="51"/>
        <v>3.6225178571428573</v>
      </c>
      <c r="AV36" s="37">
        <f t="shared" si="52"/>
        <v>0.26817821067821068</v>
      </c>
      <c r="AW36" s="38">
        <v>4.95</v>
      </c>
      <c r="AX36" s="30"/>
      <c r="AY36" s="30"/>
      <c r="AZ36" s="30"/>
      <c r="BA36" s="30">
        <v>500</v>
      </c>
      <c r="BB36" s="36">
        <f t="shared" si="53"/>
        <v>1811.2589285714287</v>
      </c>
      <c r="BC36" s="36">
        <f t="shared" si="54"/>
        <v>2475</v>
      </c>
      <c r="BD36" s="30"/>
      <c r="BE36" s="30">
        <f t="shared" si="55"/>
        <v>47.162500000000001</v>
      </c>
      <c r="BF36" s="30"/>
      <c r="BG36" s="30"/>
      <c r="BH36" s="30" t="s">
        <v>75</v>
      </c>
      <c r="BI36" s="30" t="s">
        <v>76</v>
      </c>
      <c r="BJ36" s="39" t="s">
        <v>127</v>
      </c>
    </row>
    <row r="37" spans="1:62" ht="20.100000000000001" customHeight="1">
      <c r="A37" s="30">
        <v>185</v>
      </c>
      <c r="B37" s="40"/>
      <c r="C37" s="30"/>
      <c r="D37" s="30" t="s">
        <v>117</v>
      </c>
      <c r="E37" s="30" t="s">
        <v>118</v>
      </c>
      <c r="F37" s="30" t="s">
        <v>62</v>
      </c>
      <c r="G37" s="30" t="s">
        <v>190</v>
      </c>
      <c r="H37" s="30" t="s">
        <v>209</v>
      </c>
      <c r="I37" s="30" t="s">
        <v>209</v>
      </c>
      <c r="J37" s="30" t="s">
        <v>193</v>
      </c>
      <c r="K37" s="32" t="s">
        <v>194</v>
      </c>
      <c r="L37" s="30" t="s">
        <v>210</v>
      </c>
      <c r="M37" s="30" t="s">
        <v>196</v>
      </c>
      <c r="N37" s="30"/>
      <c r="O37" s="30"/>
      <c r="P37" s="42" t="s">
        <v>211</v>
      </c>
      <c r="Q37" s="30"/>
      <c r="R37" s="30" t="s">
        <v>71</v>
      </c>
      <c r="S37" s="34">
        <v>3.1</v>
      </c>
      <c r="T37" s="30" t="s">
        <v>72</v>
      </c>
      <c r="U37" s="30" t="s">
        <v>126</v>
      </c>
      <c r="V37" s="30">
        <v>49</v>
      </c>
      <c r="W37" s="30">
        <v>35</v>
      </c>
      <c r="X37" s="30">
        <v>55</v>
      </c>
      <c r="Y37" s="30">
        <v>26.5</v>
      </c>
      <c r="Z37" s="30">
        <v>4</v>
      </c>
      <c r="AA37" s="30">
        <v>15.5</v>
      </c>
      <c r="AB37" s="30">
        <v>1.28</v>
      </c>
      <c r="AC37" s="30">
        <v>1</v>
      </c>
      <c r="AD37" s="35">
        <f t="shared" si="42"/>
        <v>1.6429999999999999E-3</v>
      </c>
      <c r="AE37" s="30">
        <v>63</v>
      </c>
      <c r="AF37" s="30">
        <f t="shared" si="43"/>
        <v>38344.491783323188</v>
      </c>
      <c r="AG37" s="36">
        <v>3000</v>
      </c>
      <c r="AH37" s="36">
        <f t="shared" si="44"/>
        <v>7.8238095238095245E-2</v>
      </c>
      <c r="AI37" s="46" t="s">
        <v>201</v>
      </c>
      <c r="AJ37" s="37">
        <f t="shared" si="56"/>
        <v>0.4</v>
      </c>
      <c r="AK37" s="36">
        <f t="shared" si="45"/>
        <v>1.2400000000000002</v>
      </c>
      <c r="AL37" s="36">
        <f t="shared" si="46"/>
        <v>4.4182380952380953</v>
      </c>
      <c r="AM37" s="37">
        <v>0</v>
      </c>
      <c r="AN37" s="36">
        <f t="shared" si="47"/>
        <v>0</v>
      </c>
      <c r="AO37" s="37">
        <v>0.05</v>
      </c>
      <c r="AP37" s="36">
        <f t="shared" si="48"/>
        <v>0.3125</v>
      </c>
      <c r="AQ37" s="30">
        <v>0</v>
      </c>
      <c r="AR37" s="37">
        <v>0</v>
      </c>
      <c r="AS37" s="36">
        <f t="shared" si="49"/>
        <v>0</v>
      </c>
      <c r="AT37" s="36">
        <f t="shared" si="50"/>
        <v>0.3125</v>
      </c>
      <c r="AU37" s="36">
        <f t="shared" si="51"/>
        <v>4.7307380952380953</v>
      </c>
      <c r="AV37" s="47">
        <f t="shared" si="52"/>
        <v>0.24308190476190475</v>
      </c>
      <c r="AW37" s="38">
        <v>6.25</v>
      </c>
      <c r="AX37" s="30"/>
      <c r="AY37" s="30"/>
      <c r="AZ37" s="30"/>
      <c r="BA37" s="30">
        <v>500</v>
      </c>
      <c r="BB37" s="36">
        <f t="shared" si="53"/>
        <v>2365.3690476190477</v>
      </c>
      <c r="BC37" s="36">
        <f t="shared" si="54"/>
        <v>3125</v>
      </c>
      <c r="BD37" s="30"/>
      <c r="BE37" s="30">
        <f t="shared" si="55"/>
        <v>47.162500000000001</v>
      </c>
      <c r="BF37" s="30"/>
      <c r="BG37" s="30"/>
      <c r="BH37" s="30" t="s">
        <v>75</v>
      </c>
      <c r="BI37" s="30" t="s">
        <v>76</v>
      </c>
      <c r="BJ37" s="39" t="s">
        <v>127</v>
      </c>
    </row>
    <row r="38" spans="1:62" ht="20.100000000000001" customHeight="1">
      <c r="A38" s="30">
        <v>186</v>
      </c>
      <c r="B38" s="40"/>
      <c r="C38" s="30"/>
      <c r="D38" s="30" t="s">
        <v>117</v>
      </c>
      <c r="E38" s="30" t="s">
        <v>118</v>
      </c>
      <c r="F38" s="30" t="s">
        <v>62</v>
      </c>
      <c r="G38" s="30" t="s">
        <v>190</v>
      </c>
      <c r="H38" s="30" t="s">
        <v>212</v>
      </c>
      <c r="I38" s="30" t="s">
        <v>212</v>
      </c>
      <c r="J38" s="30" t="s">
        <v>193</v>
      </c>
      <c r="K38" s="32" t="s">
        <v>213</v>
      </c>
      <c r="L38" s="30" t="s">
        <v>214</v>
      </c>
      <c r="M38" s="30" t="s">
        <v>196</v>
      </c>
      <c r="N38" s="30"/>
      <c r="O38" s="30"/>
      <c r="P38" s="42" t="s">
        <v>215</v>
      </c>
      <c r="Q38" s="30"/>
      <c r="R38" s="30" t="s">
        <v>71</v>
      </c>
      <c r="S38" s="34">
        <v>2.8</v>
      </c>
      <c r="T38" s="30" t="s">
        <v>72</v>
      </c>
      <c r="U38" s="30" t="s">
        <v>126</v>
      </c>
      <c r="V38" s="30">
        <v>49</v>
      </c>
      <c r="W38" s="30">
        <v>35</v>
      </c>
      <c r="X38" s="30">
        <v>55</v>
      </c>
      <c r="Y38" s="30">
        <v>16</v>
      </c>
      <c r="Z38" s="30">
        <v>9</v>
      </c>
      <c r="AA38" s="30">
        <v>11.5</v>
      </c>
      <c r="AB38" s="30">
        <v>1.1000000000000001</v>
      </c>
      <c r="AC38" s="30">
        <v>1</v>
      </c>
      <c r="AD38" s="35">
        <f t="shared" si="42"/>
        <v>1.6559999999999999E-3</v>
      </c>
      <c r="AE38" s="30">
        <v>63</v>
      </c>
      <c r="AF38" s="30">
        <f t="shared" si="43"/>
        <v>38043.478260869568</v>
      </c>
      <c r="AG38" s="36">
        <v>3000</v>
      </c>
      <c r="AH38" s="36">
        <f t="shared" si="44"/>
        <v>7.8857142857142848E-2</v>
      </c>
      <c r="AI38" s="46" t="s">
        <v>201</v>
      </c>
      <c r="AJ38" s="37">
        <f t="shared" si="56"/>
        <v>0.4</v>
      </c>
      <c r="AK38" s="36">
        <f t="shared" si="45"/>
        <v>1.1199999999999999</v>
      </c>
      <c r="AL38" s="36">
        <f t="shared" si="46"/>
        <v>3.9988571428571422</v>
      </c>
      <c r="AM38" s="37">
        <v>0</v>
      </c>
      <c r="AN38" s="36">
        <f t="shared" si="47"/>
        <v>0</v>
      </c>
      <c r="AO38" s="37">
        <v>0.05</v>
      </c>
      <c r="AP38" s="36">
        <f t="shared" si="48"/>
        <v>0.27500000000000002</v>
      </c>
      <c r="AQ38" s="30">
        <v>0</v>
      </c>
      <c r="AR38" s="37">
        <v>0</v>
      </c>
      <c r="AS38" s="36">
        <f t="shared" si="49"/>
        <v>0</v>
      </c>
      <c r="AT38" s="36">
        <f t="shared" si="50"/>
        <v>0.27500000000000002</v>
      </c>
      <c r="AU38" s="36">
        <f t="shared" si="51"/>
        <v>4.2738571428571426</v>
      </c>
      <c r="AV38" s="37">
        <f t="shared" si="52"/>
        <v>0.22293506493506499</v>
      </c>
      <c r="AW38" s="38">
        <v>5.5</v>
      </c>
      <c r="AX38" s="30"/>
      <c r="AY38" s="30"/>
      <c r="AZ38" s="30"/>
      <c r="BA38" s="30">
        <v>500</v>
      </c>
      <c r="BB38" s="36">
        <f t="shared" si="53"/>
        <v>2136.9285714285711</v>
      </c>
      <c r="BC38" s="36">
        <f t="shared" si="54"/>
        <v>2750</v>
      </c>
      <c r="BD38" s="30"/>
      <c r="BE38" s="30">
        <f t="shared" si="55"/>
        <v>47.162500000000001</v>
      </c>
      <c r="BF38" s="30"/>
      <c r="BG38" s="30"/>
      <c r="BH38" s="30" t="s">
        <v>75</v>
      </c>
      <c r="BI38" s="30" t="s">
        <v>76</v>
      </c>
      <c r="BJ38" s="39" t="s">
        <v>127</v>
      </c>
    </row>
    <row r="39" spans="1:62" ht="20.100000000000001" customHeight="1">
      <c r="A39" s="30">
        <v>187</v>
      </c>
      <c r="B39" s="40"/>
      <c r="C39" s="30"/>
      <c r="D39" s="30" t="s">
        <v>117</v>
      </c>
      <c r="E39" s="30" t="s">
        <v>118</v>
      </c>
      <c r="F39" s="30" t="s">
        <v>62</v>
      </c>
      <c r="G39" s="30" t="s">
        <v>190</v>
      </c>
      <c r="H39" s="30" t="s">
        <v>216</v>
      </c>
      <c r="I39" s="30" t="s">
        <v>216</v>
      </c>
      <c r="J39" s="30" t="s">
        <v>193</v>
      </c>
      <c r="K39" s="32" t="s">
        <v>194</v>
      </c>
      <c r="L39" s="30" t="s">
        <v>217</v>
      </c>
      <c r="M39" s="30" t="s">
        <v>196</v>
      </c>
      <c r="N39" s="30"/>
      <c r="O39" s="30"/>
      <c r="P39" s="42" t="s">
        <v>218</v>
      </c>
      <c r="Q39" s="30"/>
      <c r="R39" s="30" t="s">
        <v>71</v>
      </c>
      <c r="S39" s="34">
        <v>4.28</v>
      </c>
      <c r="T39" s="30" t="s">
        <v>72</v>
      </c>
      <c r="U39" s="30" t="s">
        <v>126</v>
      </c>
      <c r="V39" s="30">
        <v>49</v>
      </c>
      <c r="W39" s="30">
        <v>35</v>
      </c>
      <c r="X39" s="30">
        <v>55</v>
      </c>
      <c r="Y39" s="30">
        <v>17</v>
      </c>
      <c r="Z39" s="30">
        <v>17</v>
      </c>
      <c r="AA39" s="30">
        <v>16.5</v>
      </c>
      <c r="AB39" s="30">
        <v>0.9</v>
      </c>
      <c r="AC39" s="30">
        <v>1</v>
      </c>
      <c r="AD39" s="35">
        <f t="shared" si="42"/>
        <v>4.7685000000000002E-3</v>
      </c>
      <c r="AE39" s="30">
        <v>63</v>
      </c>
      <c r="AF39" s="30">
        <f t="shared" si="43"/>
        <v>13211.701793016671</v>
      </c>
      <c r="AG39" s="36">
        <v>3000</v>
      </c>
      <c r="AH39" s="36">
        <f t="shared" si="44"/>
        <v>0.22707142857142859</v>
      </c>
      <c r="AI39" s="46" t="s">
        <v>201</v>
      </c>
      <c r="AJ39" s="37">
        <f t="shared" si="56"/>
        <v>0.4</v>
      </c>
      <c r="AK39" s="36">
        <f t="shared" si="45"/>
        <v>1.7120000000000002</v>
      </c>
      <c r="AL39" s="36">
        <f t="shared" si="46"/>
        <v>6.2190714285714286</v>
      </c>
      <c r="AM39" s="37">
        <v>0</v>
      </c>
      <c r="AN39" s="36">
        <f t="shared" si="47"/>
        <v>0</v>
      </c>
      <c r="AO39" s="37">
        <v>0.05</v>
      </c>
      <c r="AP39" s="36">
        <f t="shared" si="48"/>
        <v>0.4375</v>
      </c>
      <c r="AQ39" s="30">
        <v>0</v>
      </c>
      <c r="AR39" s="37">
        <v>0</v>
      </c>
      <c r="AS39" s="36">
        <f t="shared" si="49"/>
        <v>0</v>
      </c>
      <c r="AT39" s="36">
        <f t="shared" si="50"/>
        <v>0.4375</v>
      </c>
      <c r="AU39" s="36">
        <f t="shared" si="51"/>
        <v>6.6565714285714286</v>
      </c>
      <c r="AV39" s="37">
        <f t="shared" si="52"/>
        <v>0.23924897959183675</v>
      </c>
      <c r="AW39" s="38">
        <v>8.75</v>
      </c>
      <c r="AX39" s="30"/>
      <c r="AY39" s="30"/>
      <c r="AZ39" s="30"/>
      <c r="BA39" s="30">
        <v>500</v>
      </c>
      <c r="BB39" s="36">
        <f t="shared" si="53"/>
        <v>3328.2857142857142</v>
      </c>
      <c r="BC39" s="36">
        <f t="shared" si="54"/>
        <v>4375</v>
      </c>
      <c r="BD39" s="30"/>
      <c r="BE39" s="30">
        <f t="shared" si="55"/>
        <v>47.162500000000001</v>
      </c>
      <c r="BF39" s="30"/>
      <c r="BG39" s="30"/>
      <c r="BH39" s="30" t="s">
        <v>75</v>
      </c>
      <c r="BI39" s="30" t="s">
        <v>76</v>
      </c>
      <c r="BJ39" s="39" t="s">
        <v>127</v>
      </c>
    </row>
    <row r="40" spans="1:62" ht="20.100000000000001" customHeight="1">
      <c r="A40" s="30">
        <v>188</v>
      </c>
      <c r="B40" s="40"/>
      <c r="C40" s="30"/>
      <c r="D40" s="30" t="s">
        <v>117</v>
      </c>
      <c r="E40" s="30" t="s">
        <v>118</v>
      </c>
      <c r="F40" s="30" t="s">
        <v>62</v>
      </c>
      <c r="G40" s="30" t="s">
        <v>190</v>
      </c>
      <c r="H40" s="30" t="s">
        <v>219</v>
      </c>
      <c r="I40" s="30" t="s">
        <v>219</v>
      </c>
      <c r="J40" s="30" t="s">
        <v>193</v>
      </c>
      <c r="K40" s="32" t="s">
        <v>194</v>
      </c>
      <c r="L40" s="30" t="s">
        <v>115</v>
      </c>
      <c r="M40" s="30" t="s">
        <v>196</v>
      </c>
      <c r="N40" s="30"/>
      <c r="O40" s="30"/>
      <c r="P40" s="42" t="s">
        <v>220</v>
      </c>
      <c r="Q40" s="30"/>
      <c r="R40" s="30" t="s">
        <v>71</v>
      </c>
      <c r="S40" s="34">
        <v>6.55</v>
      </c>
      <c r="T40" s="30" t="s">
        <v>72</v>
      </c>
      <c r="U40" s="30" t="s">
        <v>126</v>
      </c>
      <c r="V40" s="30">
        <v>49</v>
      </c>
      <c r="W40" s="30">
        <v>35</v>
      </c>
      <c r="X40" s="30">
        <v>55</v>
      </c>
      <c r="Y40" s="30">
        <v>21.5</v>
      </c>
      <c r="Z40" s="30">
        <v>21.5</v>
      </c>
      <c r="AA40" s="30">
        <v>27</v>
      </c>
      <c r="AB40" s="30">
        <v>0.9</v>
      </c>
      <c r="AC40" s="30">
        <v>1</v>
      </c>
      <c r="AD40" s="35">
        <f t="shared" si="42"/>
        <v>1.2480750000000001E-2</v>
      </c>
      <c r="AE40" s="30">
        <v>63</v>
      </c>
      <c r="AF40" s="30">
        <f t="shared" si="43"/>
        <v>5047.7735712998019</v>
      </c>
      <c r="AG40" s="36">
        <v>3000</v>
      </c>
      <c r="AH40" s="36">
        <f t="shared" si="44"/>
        <v>0.59432142857142856</v>
      </c>
      <c r="AI40" s="46" t="s">
        <v>201</v>
      </c>
      <c r="AJ40" s="37">
        <f t="shared" si="56"/>
        <v>0.4</v>
      </c>
      <c r="AK40" s="36">
        <f t="shared" si="45"/>
        <v>2.62</v>
      </c>
      <c r="AL40" s="36">
        <f t="shared" si="46"/>
        <v>9.7643214285714279</v>
      </c>
      <c r="AM40" s="37">
        <v>0</v>
      </c>
      <c r="AN40" s="36">
        <f t="shared" si="47"/>
        <v>0</v>
      </c>
      <c r="AO40" s="37">
        <v>0.05</v>
      </c>
      <c r="AP40" s="36">
        <f t="shared" si="48"/>
        <v>0.67500000000000004</v>
      </c>
      <c r="AQ40" s="30">
        <v>0</v>
      </c>
      <c r="AR40" s="37">
        <v>0</v>
      </c>
      <c r="AS40" s="36">
        <f t="shared" si="49"/>
        <v>0</v>
      </c>
      <c r="AT40" s="36">
        <f t="shared" si="50"/>
        <v>0.67500000000000004</v>
      </c>
      <c r="AU40" s="36">
        <f t="shared" si="51"/>
        <v>10.439321428571429</v>
      </c>
      <c r="AV40" s="37">
        <f t="shared" si="52"/>
        <v>0.22671693121693121</v>
      </c>
      <c r="AW40" s="38">
        <v>13.5</v>
      </c>
      <c r="AX40" s="30"/>
      <c r="AY40" s="30"/>
      <c r="AZ40" s="30"/>
      <c r="BA40" s="30">
        <v>500</v>
      </c>
      <c r="BB40" s="36">
        <f t="shared" si="53"/>
        <v>5219.6607142857147</v>
      </c>
      <c r="BC40" s="36">
        <f t="shared" si="54"/>
        <v>6750</v>
      </c>
      <c r="BD40" s="30"/>
      <c r="BE40" s="30">
        <f t="shared" si="55"/>
        <v>47.162500000000001</v>
      </c>
      <c r="BF40" s="30"/>
      <c r="BG40" s="30"/>
      <c r="BH40" s="30" t="s">
        <v>75</v>
      </c>
      <c r="BI40" s="30" t="s">
        <v>76</v>
      </c>
      <c r="BJ40" s="39" t="s">
        <v>127</v>
      </c>
    </row>
    <row r="41" spans="1:62" ht="20.100000000000001" customHeight="1">
      <c r="A41" s="30">
        <v>189</v>
      </c>
      <c r="B41" s="41"/>
      <c r="C41" s="30"/>
      <c r="D41" s="30" t="s">
        <v>117</v>
      </c>
      <c r="E41" s="30" t="s">
        <v>118</v>
      </c>
      <c r="F41" s="30" t="s">
        <v>62</v>
      </c>
      <c r="G41" s="30" t="s">
        <v>190</v>
      </c>
      <c r="H41" s="30" t="s">
        <v>221</v>
      </c>
      <c r="I41" s="30" t="s">
        <v>221</v>
      </c>
      <c r="J41" s="30" t="s">
        <v>193</v>
      </c>
      <c r="K41" s="32" t="s">
        <v>222</v>
      </c>
      <c r="L41" s="30" t="s">
        <v>187</v>
      </c>
      <c r="M41" s="30" t="s">
        <v>196</v>
      </c>
      <c r="N41" s="30"/>
      <c r="O41" s="30"/>
      <c r="P41" s="42" t="s">
        <v>223</v>
      </c>
      <c r="Q41" s="30"/>
      <c r="R41" s="30" t="s">
        <v>71</v>
      </c>
      <c r="S41" s="34">
        <v>4.05</v>
      </c>
      <c r="T41" s="30" t="s">
        <v>72</v>
      </c>
      <c r="U41" s="30" t="s">
        <v>126</v>
      </c>
      <c r="V41" s="30">
        <v>49</v>
      </c>
      <c r="W41" s="30">
        <v>35</v>
      </c>
      <c r="X41" s="30">
        <v>55</v>
      </c>
      <c r="Y41" s="30">
        <v>12.5</v>
      </c>
      <c r="Z41" s="30">
        <v>12.5</v>
      </c>
      <c r="AA41" s="30">
        <v>38.5</v>
      </c>
      <c r="AB41" s="30">
        <v>2.35</v>
      </c>
      <c r="AC41" s="30">
        <v>1</v>
      </c>
      <c r="AD41" s="35">
        <f t="shared" si="42"/>
        <v>6.0156250000000001E-3</v>
      </c>
      <c r="AE41" s="30">
        <v>63</v>
      </c>
      <c r="AF41" s="30">
        <f t="shared" si="43"/>
        <v>10472.727272727272</v>
      </c>
      <c r="AG41" s="36">
        <v>3000</v>
      </c>
      <c r="AH41" s="36">
        <f t="shared" si="44"/>
        <v>0.28645833333333337</v>
      </c>
      <c r="AI41" s="46" t="s">
        <v>201</v>
      </c>
      <c r="AJ41" s="37">
        <f t="shared" si="56"/>
        <v>0.4</v>
      </c>
      <c r="AK41" s="36">
        <f t="shared" si="45"/>
        <v>1.62</v>
      </c>
      <c r="AL41" s="36">
        <f t="shared" si="46"/>
        <v>5.956458333333333</v>
      </c>
      <c r="AM41" s="37">
        <v>0</v>
      </c>
      <c r="AN41" s="36">
        <f t="shared" si="47"/>
        <v>0</v>
      </c>
      <c r="AO41" s="37">
        <v>0.05</v>
      </c>
      <c r="AP41" s="36">
        <f t="shared" si="48"/>
        <v>0.39750000000000002</v>
      </c>
      <c r="AQ41" s="30">
        <v>0</v>
      </c>
      <c r="AR41" s="37">
        <v>0</v>
      </c>
      <c r="AS41" s="36">
        <f t="shared" si="49"/>
        <v>0</v>
      </c>
      <c r="AT41" s="36">
        <f t="shared" si="50"/>
        <v>0.39750000000000002</v>
      </c>
      <c r="AU41" s="36">
        <f t="shared" si="51"/>
        <v>6.3539583333333329</v>
      </c>
      <c r="AV41" s="37">
        <f t="shared" si="52"/>
        <v>0.20075995807127889</v>
      </c>
      <c r="AW41" s="38">
        <v>7.95</v>
      </c>
      <c r="AX41" s="30"/>
      <c r="AY41" s="30"/>
      <c r="AZ41" s="30"/>
      <c r="BA41" s="30">
        <v>500</v>
      </c>
      <c r="BB41" s="36">
        <f t="shared" si="53"/>
        <v>3176.9791666666665</v>
      </c>
      <c r="BC41" s="36">
        <f t="shared" si="54"/>
        <v>3975</v>
      </c>
      <c r="BD41" s="30"/>
      <c r="BE41" s="30">
        <f t="shared" si="55"/>
        <v>47.162500000000001</v>
      </c>
      <c r="BF41" s="30"/>
      <c r="BG41" s="30"/>
      <c r="BH41" s="30" t="s">
        <v>75</v>
      </c>
      <c r="BI41" s="30" t="s">
        <v>76</v>
      </c>
      <c r="BJ41" s="39" t="s">
        <v>127</v>
      </c>
    </row>
  </sheetData>
  <protectedRanges>
    <protectedRange sqref="E12:E21 E32:E41" name="Range1"/>
    <protectedRange sqref="E22:E31" name="Range1_1"/>
  </protectedRanges>
  <mergeCells count="4">
    <mergeCell ref="B2:B11"/>
    <mergeCell ref="B12:B21"/>
    <mergeCell ref="B22:B31"/>
    <mergeCell ref="B32:B41"/>
  </mergeCells>
  <phoneticPr fontId="1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2026-05-22T02:46:40Z</dcterms:created>
  <dcterms:modified xsi:type="dcterms:W3CDTF">2026-05-22T02:47:26Z</dcterms:modified>
</cp:coreProperties>
</file>