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calcPr calcId="152511" iterateDelta="1E-4"/>
</workbook>
</file>

<file path=xl/calcChain.xml><?xml version="1.0" encoding="utf-8"?>
<calcChain xmlns="http://schemas.openxmlformats.org/spreadsheetml/2006/main">
  <c r="BY2" i="1" l="1"/>
  <c r="BZ2" i="1" s="1"/>
  <c r="BT2" i="1"/>
  <c r="BQ2" i="1"/>
  <c r="BN2" i="1"/>
  <c r="BL2" i="1"/>
  <c r="BJ2" i="1"/>
  <c r="BH2" i="1"/>
  <c r="BF2" i="1"/>
  <c r="BD2" i="1"/>
  <c r="AU2" i="1" s="1"/>
  <c r="AR2" i="1"/>
  <c r="AO2" i="1"/>
  <c r="AS2" i="1" s="1"/>
  <c r="AW2" i="1" l="1"/>
  <c r="BA2" i="1" s="1"/>
  <c r="BB2" i="1" s="1"/>
  <c r="BC2" i="1" s="1"/>
  <c r="AZ2" i="1"/>
  <c r="BU2" i="1"/>
  <c r="BV2" i="1" s="1"/>
  <c r="BW2" i="1" s="1"/>
  <c r="CB2" i="1"/>
</calcChain>
</file>

<file path=xl/comments1.xml><?xml version="1.0" encoding="utf-8"?>
<comments xmlns="http://schemas.openxmlformats.org/spreadsheetml/2006/main">
  <authors>
    <author>Unknown Author</author>
  </authors>
  <commentList>
    <comment ref="AK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M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O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R1" authorId="0" shapeId="0">
      <text>
        <r>
          <rPr>
            <sz val="10"/>
            <rFont val="Arial"/>
            <family val="2"/>
          </rPr>
          <t>[JLA DI Price]*[Duty Rate]</t>
        </r>
      </text>
    </comment>
    <comment ref="AS1" authorId="0" shapeId="0">
      <text>
        <r>
          <rPr>
            <sz val="10"/>
            <rFont val="Arial"/>
            <family val="2"/>
          </rPr>
          <t>[Factory FCA Cost $]+[Ocean Freight per Item $]+[Duty per Item $]</t>
        </r>
      </text>
    </comment>
    <comment ref="AU1" authorId="0" shapeId="0">
      <text>
        <r>
          <rPr>
            <sz val="10"/>
            <rFont val="Arial"/>
            <family val="2"/>
          </rPr>
          <t>[JLA FOB Country Original Price]*[DA %]</t>
        </r>
      </text>
    </comment>
    <comment ref="AW1" authorId="0" shapeId="0">
      <text>
        <r>
          <rPr>
            <sz val="10"/>
            <rFont val="Arial"/>
            <family val="2"/>
          </rPr>
          <t>[JLA FOB Country Original Price]*[Royalty %]</t>
        </r>
      </text>
    </comment>
    <comment ref="AZ1" authorId="0" shapeId="0">
      <text>
        <r>
          <rPr>
            <sz val="10"/>
            <rFont val="Arial"/>
            <family val="2"/>
          </rPr>
          <t>[JLA FOB Country Original Price]*[Load 1 %]</t>
        </r>
      </text>
    </comment>
    <comment ref="BA1" authorId="0" shapeId="0">
      <text>
        <r>
          <rPr>
            <sz val="10"/>
            <rFont val="Arial"/>
            <family val="2"/>
          </rPr>
          <t>[DA $]+[Licensed Royalty $]+[Load 1 $]</t>
        </r>
      </text>
    </comment>
    <comment ref="BB1" authorId="0" shapeId="0">
      <text>
        <r>
          <rPr>
            <sz val="10"/>
            <rFont val="Arial"/>
            <family val="2"/>
          </rPr>
          <t>[Factory Cost $]+[Total DI Loads $]</t>
        </r>
      </text>
    </comment>
    <comment ref="BC1" authorId="0" shapeId="0">
      <text>
        <r>
          <rPr>
            <sz val="10"/>
            <rFont val="Arial"/>
            <family val="2"/>
          </rPr>
          <t>([JLA FOB Country of Origin Price ]-[Factory Cost w/ DI Load $])/[JLA FOB Country of Origin Price ]</t>
        </r>
      </text>
    </comment>
    <comment ref="BF1" authorId="0" shapeId="0">
      <text>
        <r>
          <rPr>
            <sz val="10"/>
            <rFont val="Arial"/>
            <family val="2"/>
          </rPr>
          <t>[JLA FOB Warehouse Price]*[DA %]</t>
        </r>
      </text>
    </comment>
    <comment ref="BH1" authorId="0" shapeId="0">
      <text>
        <r>
          <rPr>
            <sz val="10"/>
            <rFont val="Arial"/>
            <family val="2"/>
          </rPr>
          <t>[JLA FOB Warehouse Price]*[Royalty %]</t>
        </r>
      </text>
    </comment>
    <comment ref="BJ1" authorId="0" shapeId="0">
      <text>
        <r>
          <rPr>
            <sz val="10"/>
            <rFont val="Arial"/>
            <family val="2"/>
          </rPr>
          <t>[JLA FOB Warehouse Price]*[General Load %]</t>
        </r>
      </text>
    </comment>
    <comment ref="BL1" authorId="0" shapeId="0">
      <text>
        <r>
          <rPr>
            <sz val="10"/>
            <rFont val="Arial"/>
            <family val="2"/>
          </rPr>
          <t>[JLA FOB Warehouse Price]*[Rebate %]</t>
        </r>
      </text>
    </comment>
    <comment ref="BN1" authorId="0" shapeId="0">
      <text>
        <r>
          <rPr>
            <sz val="10"/>
            <rFont val="Arial"/>
            <family val="2"/>
          </rPr>
          <t>[JLA FOB Warehouse Price]*[Warehouse Charge %]</t>
        </r>
      </text>
    </comment>
    <comment ref="BQ1" authorId="0" shapeId="0">
      <text>
        <r>
          <rPr>
            <sz val="10"/>
            <rFont val="Arial"/>
            <family val="2"/>
          </rPr>
          <t>[JLA FOB Warehouse Price]*[Load 2 %]</t>
        </r>
      </text>
    </comment>
    <comment ref="BT1" authorId="0" shapeId="0">
      <text>
        <r>
          <rPr>
            <sz val="10"/>
            <rFont val="Arial"/>
            <family val="2"/>
          </rPr>
          <t>[JLA FOB Warehouse Price]*[Load 3 %]</t>
        </r>
      </text>
    </comment>
    <comment ref="BU1" authorId="0" shapeId="0">
      <text>
        <r>
          <rPr>
            <sz val="10"/>
            <rFont val="Arial"/>
            <family val="2"/>
          </rPr>
          <t>[DA $]+[Royalty $]+[General Load $]+[Rebate/Co-op $]+[Load 1 $]+[Load 2 $]+[Load 3 $]</t>
        </r>
      </text>
    </comment>
    <comment ref="BV1" authorId="0" shapeId="0">
      <text>
        <r>
          <rPr>
            <sz val="10"/>
            <rFont val="Arial"/>
            <family val="2"/>
          </rPr>
          <t>[LDP Cost $]+[Testing Fee per Item]+[Total Load $]</t>
        </r>
      </text>
    </comment>
    <comment ref="BW1" authorId="0" shapeId="0">
      <text>
        <r>
          <rPr>
            <sz val="10"/>
            <rFont val="Arial"/>
            <family val="2"/>
          </rPr>
          <t>([JLA Domestic Price]-[LDP Cost with Load $])/[JLA Domestic Price]</t>
        </r>
      </text>
    </comment>
    <comment ref="BY1" authorId="0" shapeId="0">
      <text>
        <r>
          <rPr>
            <sz val="10"/>
            <rFont val="Arial"/>
            <family val="2"/>
          </rPr>
          <t>[JLA FOB Warehouse Price]*1.05</t>
        </r>
      </text>
    </comment>
    <comment ref="BZ1" authorId="0" shapeId="0">
      <text>
        <r>
          <rPr>
            <sz val="10"/>
            <rFont val="Arial"/>
            <family val="2"/>
          </rPr>
          <t>[Ecom Standard Dropship Price]/0.75</t>
        </r>
      </text>
    </comment>
    <comment ref="CB1" authorId="0" shapeId="0">
      <text>
        <r>
          <rPr>
            <sz val="10"/>
            <rFont val="Arial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<sst xmlns="http://schemas.openxmlformats.org/spreadsheetml/2006/main" count="102" uniqueCount="100">
  <si>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</si>
  <si>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</si>
  <si>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</si>
  <si>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</si>
  <si>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</si>
  <si>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</si>
  <si>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</si>
  <si>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</si>
  <si>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</si>
  <si>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</si>
  <si>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Pattern</t>
  </si>
  <si>
    <t>Trim</t>
  </si>
  <si>
    <t>Line No.</t>
  </si>
  <si>
    <t>Photo</t>
  </si>
  <si>
    <t>Program Name</t>
  </si>
  <si>
    <t>UPC</t>
  </si>
  <si>
    <t>Design No.</t>
  </si>
  <si>
    <t>Martha Stewart Lifestyle</t>
  </si>
  <si>
    <t>Item Description</t>
  </si>
  <si>
    <t>Overall size (W x D x H in inch)</t>
  </si>
  <si>
    <t>Fabric Composition</t>
    <phoneticPr fontId="5" type="noConversion"/>
  </si>
  <si>
    <t>Main Material (Species of wood, ect.)</t>
  </si>
  <si>
    <t>Foam Construction</t>
    <phoneticPr fontId="5" type="noConversion"/>
  </si>
  <si>
    <t>material</t>
  </si>
  <si>
    <t>Fabric Name &amp; Code</t>
    <phoneticPr fontId="5" type="noConversion"/>
  </si>
  <si>
    <t>Wood/Metal Finish</t>
  </si>
  <si>
    <t>Construction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</si>
  <si>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</si>
  <si>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</si>
  <si>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</si>
  <si>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</si>
  <si>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</si>
  <si>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</si>
  <si>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Fabric Usage (M)</t>
    <phoneticPr fontId="5" type="noConversion"/>
  </si>
  <si>
    <t>Factory FOB Cost $</t>
  </si>
  <si>
    <t>UCCPM Price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</si>
  <si>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</si>
  <si>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</si>
  <si>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</si>
  <si>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</si>
  <si>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</si>
  <si>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</si>
  <si>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</si>
  <si>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</si>
  <si>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</si>
  <si>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</si>
  <si>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</si>
  <si>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</si>
  <si>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</si>
  <si>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</si>
  <si>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</si>
  <si>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</si>
  <si>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</si>
  <si>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</si>
  <si>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</si>
  <si>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</si>
  <si>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</si>
  <si>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</si>
  <si>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</si>
  <si>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</si>
  <si>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</si>
  <si>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</si>
  <si>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</si>
  <si>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</si>
  <si>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</si>
  <si>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</si>
  <si>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</si>
  <si>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</si>
  <si>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</si>
  <si>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</si>
  <si>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</si>
  <si>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</si>
  <si>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</si>
  <si>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</si>
  <si>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</si>
  <si>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</si>
  <si>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</si>
  <si>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</si>
  <si>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</si>
  <si>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</si>
  <si>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</si>
  <si>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</si>
  <si>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</si>
  <si>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JLA MP Ultra B1</t>
  </si>
  <si>
    <t>F26B1S005</t>
  </si>
  <si>
    <t>Madison Park</t>
  </si>
  <si>
    <t>Ultra|Ultra|Ultra</t>
  </si>
  <si>
    <t>Dining Table</t>
  </si>
  <si>
    <t>DINING TABLE</t>
  </si>
  <si>
    <t>60"-78" (18" Leaf) x 35-3/4" x 30"H</t>
  </si>
  <si>
    <t>MDF + Oak Veneer; Legs: Rubberwood; Metal glide</t>
  </si>
  <si>
    <t>Assembly Required</t>
  </si>
  <si>
    <t>ISTA 3A</t>
  </si>
  <si>
    <t>TAN NHAT</t>
  </si>
  <si>
    <t>Hochiminh City, Vietnam</t>
  </si>
  <si>
    <t>9403.60.8093</t>
  </si>
  <si>
    <t>Comm</t>
  </si>
  <si>
    <t>MDF, Oak Veneer, Rubberwood</t>
    <phoneticPr fontId="3" type="noConversion"/>
  </si>
  <si>
    <t>MDF, Oak Veneer, Rubberwood,Assembly Required</t>
    <phoneticPr fontId="3" type="noConversion"/>
  </si>
  <si>
    <t>MP121-1307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</si>
</sst>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_(* #,##0.00_);_(* \(#,##0.00\);_(* &quot;-&quot;??_);_(@_)"/>
    <numFmt numFmtId="177" formatCode="_([$$-409]* #,##0.00_);_([$$-409]* \(#,##0.00\);_([$$-409]* &quot;-&quot;??_);_(@_)"/>
    <numFmt numFmtId="182" formatCode="0.0"/>
    <numFmt numFmtId="183" formatCode="\$#,##0.00"/>
    <numFmt numFmtId="184" formatCode="0_);[Red]\(0\)"/>
    <numFmt numFmtId="185" formatCode="0.000"/>
    <numFmt numFmtId="186" formatCode="0.0%"/>
    <numFmt numFmtId="187" formatCode="_([$$-409]* #,##0.00_);_([$$-409]* \(#,##0.00\);_([$$-409]* \-??_);_(@_)"/>
    <numFmt numFmtId="188" formatCode="#,##0_);[Red]\(#,##0\)"/>
    <numFmt numFmtId="189" formatCode="0.00_ "/>
    <numFmt numFmtId="190" formatCode="\$#,##0.00;&quot;-$&quot;#,##0.00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Calibri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0.5"/>
      <name val="Calibri"/>
      <family val="2"/>
      <charset val="1"/>
    </font>
    <font>
      <b/>
      <sz val="13"/>
      <color rgb="FFFF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FC7CE"/>
      </patternFill>
    </fill>
    <fill>
      <patternFill patternType="solid">
        <fgColor theme="5" tint="0.79989013336588644"/>
        <bgColor rgb="FFE8E8E8"/>
      </patternFill>
    </fill>
    <fill>
      <patternFill patternType="solid">
        <fgColor theme="9" tint="0.59987182226020086"/>
        <bgColor rgb="FFC2F1C8"/>
      </patternFill>
    </fill>
    <fill>
      <patternFill patternType="solid">
        <fgColor theme="4" tint="0.79989013336588644"/>
        <bgColor rgb="FFDCEAF7"/>
      </patternFill>
    </fill>
    <fill>
      <patternFill patternType="solid">
        <fgColor rgb="FF92D050"/>
        <bgColor rgb="FF84E291"/>
      </patternFill>
    </fill>
    <fill>
      <patternFill patternType="solid">
        <fgColor theme="6" tint="0.39988402966399123"/>
        <bgColor rgb="FF84E291"/>
      </patternFill>
    </fill>
    <fill>
      <patternFill patternType="solid">
        <fgColor theme="3" tint="0.89989928891872917"/>
        <bgColor rgb="FFE8E8E8"/>
      </patternFill>
    </fill>
    <fill>
      <patternFill patternType="solid">
        <fgColor theme="0"/>
        <bgColor rgb="FFFFFFCC"/>
      </patternFill>
    </fill>
    <fill>
      <patternFill patternType="solid">
        <fgColor theme="2"/>
        <bgColor rgb="FFDCEAF7"/>
      </patternFill>
    </fill>
    <fill>
      <patternFill patternType="solid">
        <fgColor rgb="FFFFC000"/>
        <bgColor rgb="FFFF99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7" fontId="1" fillId="0" borderId="0"/>
    <xf numFmtId="0" fontId="1" fillId="0" borderId="0"/>
    <xf numFmtId="0" fontId="1" fillId="0" borderId="0"/>
  </cellStyleXfs>
  <cellXfs count="59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82" fontId="6" fillId="0" borderId="2" xfId="0" applyNumberFormat="1" applyFont="1" applyBorder="1" applyAlignment="1">
      <alignment horizontal="center" vertical="center" wrapText="1"/>
    </xf>
    <xf numFmtId="183" fontId="6" fillId="4" borderId="2" xfId="0" applyNumberFormat="1" applyFont="1" applyFill="1" applyBorder="1" applyAlignment="1">
      <alignment horizontal="center" vertical="center" wrapText="1"/>
    </xf>
    <xf numFmtId="183" fontId="6" fillId="5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84" fontId="6" fillId="0" borderId="1" xfId="0" applyNumberFormat="1" applyFont="1" applyBorder="1" applyAlignment="1">
      <alignment horizontal="center" vertical="center" wrapText="1"/>
    </xf>
    <xf numFmtId="185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83" fontId="8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83" fontId="8" fillId="3" borderId="1" xfId="0" applyNumberFormat="1" applyFont="1" applyFill="1" applyBorder="1" applyAlignment="1">
      <alignment horizontal="center" vertical="center" wrapText="1"/>
    </xf>
    <xf numFmtId="183" fontId="9" fillId="0" borderId="1" xfId="0" applyNumberFormat="1" applyFont="1" applyBorder="1" applyAlignment="1">
      <alignment horizontal="center" vertical="center" wrapText="1"/>
    </xf>
    <xf numFmtId="9" fontId="8" fillId="6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183" fontId="8" fillId="8" borderId="1" xfId="0" applyNumberFormat="1" applyFont="1" applyFill="1" applyBorder="1" applyAlignment="1">
      <alignment horizontal="center" vertical="center" wrapText="1"/>
    </xf>
    <xf numFmtId="186" fontId="8" fillId="8" borderId="1" xfId="0" applyNumberFormat="1" applyFont="1" applyFill="1" applyBorder="1" applyAlignment="1">
      <alignment horizontal="center" vertical="center" wrapText="1"/>
    </xf>
    <xf numFmtId="10" fontId="9" fillId="9" borderId="1" xfId="0" applyNumberFormat="1" applyFont="1" applyFill="1" applyBorder="1" applyAlignment="1">
      <alignment horizontal="center" vertical="center" wrapText="1"/>
    </xf>
    <xf numFmtId="183" fontId="6" fillId="8" borderId="1" xfId="0" applyNumberFormat="1" applyFont="1" applyFill="1" applyBorder="1" applyAlignment="1">
      <alignment horizontal="center" vertical="center" wrapText="1"/>
    </xf>
    <xf numFmtId="183" fontId="6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87" fontId="11" fillId="0" borderId="0" xfId="0" applyNumberFormat="1" applyFont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vertical="center" wrapText="1" shrinkToFit="1"/>
      <protection locked="0"/>
    </xf>
    <xf numFmtId="187" fontId="10" fillId="0" borderId="1" xfId="0" applyNumberFormat="1" applyFont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87" fontId="10" fillId="11" borderId="1" xfId="0" applyNumberFormat="1" applyFont="1" applyFill="1" applyBorder="1" applyAlignment="1">
      <alignment horizontal="center" vertical="center" wrapText="1"/>
    </xf>
    <xf numFmtId="188" fontId="10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12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89" fontId="10" fillId="11" borderId="1" xfId="0" applyNumberFormat="1" applyFont="1" applyFill="1" applyBorder="1" applyAlignment="1">
      <alignment horizontal="center" vertical="center" wrapText="1"/>
    </xf>
    <xf numFmtId="183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0" fillId="12" borderId="1" xfId="0" applyNumberFormat="1" applyFill="1" applyBorder="1" applyAlignment="1">
      <alignment horizontal="center" vertical="center" wrapText="1"/>
    </xf>
    <xf numFmtId="184" fontId="10" fillId="0" borderId="1" xfId="0" applyNumberFormat="1" applyFont="1" applyBorder="1" applyAlignment="1">
      <alignment horizontal="center" vertical="center" wrapText="1"/>
    </xf>
    <xf numFmtId="185" fontId="10" fillId="12" borderId="1" xfId="0" applyNumberFormat="1" applyFont="1" applyFill="1" applyBorder="1" applyAlignment="1">
      <alignment horizontal="center" vertical="center" wrapText="1"/>
    </xf>
    <xf numFmtId="1" fontId="10" fillId="12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83" fontId="10" fillId="12" borderId="1" xfId="0" applyNumberFormat="1" applyFont="1" applyFill="1" applyBorder="1" applyAlignment="1">
      <alignment horizontal="center" vertical="center" wrapText="1"/>
    </xf>
    <xf numFmtId="186" fontId="10" fillId="0" borderId="1" xfId="0" applyNumberFormat="1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183" fontId="10" fillId="0" borderId="1" xfId="0" applyNumberFormat="1" applyFont="1" applyBorder="1" applyAlignment="1">
      <alignment horizontal="center" vertical="center"/>
    </xf>
    <xf numFmtId="9" fontId="0" fillId="12" borderId="1" xfId="0" applyNumberFormat="1" applyFill="1" applyBorder="1" applyAlignment="1">
      <alignment horizontal="center" vertical="center" wrapText="1"/>
    </xf>
    <xf numFmtId="183" fontId="10" fillId="7" borderId="1" xfId="0" applyNumberFormat="1" applyFont="1" applyFill="1" applyBorder="1" applyAlignment="1">
      <alignment horizontal="center" vertical="center" wrapText="1"/>
    </xf>
    <xf numFmtId="186" fontId="0" fillId="12" borderId="1" xfId="0" applyNumberFormat="1" applyFill="1" applyBorder="1" applyAlignment="1">
      <alignment horizontal="center" vertical="center" wrapText="1"/>
    </xf>
    <xf numFmtId="183" fontId="10" fillId="13" borderId="1" xfId="0" applyNumberFormat="1" applyFont="1" applyFill="1" applyBorder="1" applyAlignment="1">
      <alignment horizontal="center" vertical="center" wrapText="1"/>
    </xf>
    <xf numFmtId="190" fontId="10" fillId="13" borderId="1" xfId="0" applyNumberFormat="1" applyFont="1" applyFill="1" applyBorder="1" applyAlignment="1">
      <alignment horizontal="center" vertical="center" wrapText="1"/>
    </xf>
    <xf numFmtId="187" fontId="11" fillId="0" borderId="0" xfId="0" applyNumberFormat="1" applyFont="1" applyAlignment="1" applyProtection="1">
      <alignment horizontal="center" vertical="center" wrapText="1"/>
      <protection locked="0"/>
    </xf>
  </cellXfs>
  <cellStyles count="10">
    <cellStyle name="Comma 5" xfId="6"/>
    <cellStyle name="Normal 158" xfId="9"/>
    <cellStyle name="Normal 2 18 2 2" xfId="3"/>
    <cellStyle name="Normal 2 35" xfId="2"/>
    <cellStyle name="Normal 77" xfId="1"/>
    <cellStyle name="Normal_Shopko chairs 090413" xfId="8"/>
    <cellStyle name="Percent 2 5" xfId="4"/>
    <cellStyle name="Style 1" xfId="5"/>
    <cellStyle name="常规" xfId="0" builtinId="0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="" xmlns:a16="http://schemas.microsoft.com/office/drawing/2014/main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165653</xdr:colOff>
      <xdr:row>1</xdr:row>
      <xdr:rowOff>427936</xdr:rowOff>
    </xdr:from>
    <xdr:to>
      <xdr:col>1</xdr:col>
      <xdr:colOff>897283</xdr:colOff>
      <xdr:row>4</xdr:row>
      <xdr:rowOff>101715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xmlns="" id="{3EBED328-BA44-4B41-A732-992FB01C7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8" t="24800" r="5900" b="4851"/>
        <a:stretch/>
      </xdr:blipFill>
      <xdr:spPr>
        <a:xfrm>
          <a:off x="841928" y="1856686"/>
          <a:ext cx="731630" cy="426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G2"/>
  <sheetViews>
    <sheetView tabSelected="1" zoomScale="85" zoomScaleNormal="85" workbookViewId="0">
      <selection activeCell="D2" sqref="D2"/>
    </sheetView>
  </sheetViews>
  <sheetFormatPr defaultRowHeight="12.75" x14ac:dyDescent="0.2"/>
  <cols>
    <col min="1" max="32" width="20" style="1" customWidth="1"/>
    <col min="33" max="16384" width="9.140625" style="1"/>
  </cols>
  <sheetData>
    <row r="1" spans="1:85" s="28" customFormat="1" ht="68.25" customHeight="1" x14ac:dyDescent="0.25">
      <c r="A1" s="2" t="s">
        <v>12</v>
      </c>
      <c r="B1" s="2" t="s">
        <v>13</v>
      </c>
      <c r="C1" s="3" t="s">
        <v>14</v>
      </c>
      <c r="D1" s="3" t="s">
        <v>0</v>
      </c>
      <c r="E1" s="3" t="s">
        <v>15</v>
      </c>
      <c r="F1" s="3" t="s">
        <v>16</v>
      </c>
      <c r="G1" s="4" t="s">
        <v>3</v>
      </c>
      <c r="H1" s="4" t="s">
        <v>17</v>
      </c>
      <c r="I1" s="4" t="s">
        <v>2</v>
      </c>
      <c r="J1" s="3" t="s">
        <v>10</v>
      </c>
      <c r="K1" s="5" t="s">
        <v>18</v>
      </c>
      <c r="L1" s="5" t="s">
        <v>1</v>
      </c>
      <c r="M1" s="6" t="s">
        <v>4</v>
      </c>
      <c r="N1" s="7" t="s">
        <v>19</v>
      </c>
      <c r="O1" s="5" t="s">
        <v>6</v>
      </c>
      <c r="P1" s="4" t="s">
        <v>20</v>
      </c>
      <c r="Q1" s="4" t="s">
        <v>21</v>
      </c>
      <c r="R1" s="4" t="s">
        <v>22</v>
      </c>
      <c r="S1" s="7" t="s">
        <v>23</v>
      </c>
      <c r="T1" s="5" t="s">
        <v>5</v>
      </c>
      <c r="U1" s="4" t="s">
        <v>24</v>
      </c>
      <c r="V1" s="4" t="s">
        <v>25</v>
      </c>
      <c r="W1" s="4" t="s">
        <v>26</v>
      </c>
      <c r="X1" s="4" t="s">
        <v>27</v>
      </c>
      <c r="Y1" s="7" t="s">
        <v>11</v>
      </c>
      <c r="Z1" s="5" t="s">
        <v>28</v>
      </c>
      <c r="AA1" s="2" t="s">
        <v>29</v>
      </c>
      <c r="AB1" s="8" t="s">
        <v>7</v>
      </c>
      <c r="AC1" s="3" t="s">
        <v>30</v>
      </c>
      <c r="AD1" s="3" t="s">
        <v>31</v>
      </c>
      <c r="AE1" s="9" t="s">
        <v>32</v>
      </c>
      <c r="AF1" s="10" t="s">
        <v>33</v>
      </c>
      <c r="AG1" s="11" t="s">
        <v>34</v>
      </c>
      <c r="AH1" s="12" t="s">
        <v>35</v>
      </c>
      <c r="AI1" s="13" t="s">
        <v>36</v>
      </c>
      <c r="AJ1" s="14" t="s">
        <v>37</v>
      </c>
      <c r="AK1" s="15" t="s">
        <v>38</v>
      </c>
      <c r="AL1" s="16" t="s">
        <v>39</v>
      </c>
      <c r="AM1" s="13" t="s">
        <v>40</v>
      </c>
      <c r="AN1" s="2" t="s">
        <v>41</v>
      </c>
      <c r="AO1" s="17" t="s">
        <v>42</v>
      </c>
      <c r="AP1" s="2" t="s">
        <v>43</v>
      </c>
      <c r="AQ1" s="18" t="s">
        <v>44</v>
      </c>
      <c r="AR1" s="19" t="s">
        <v>45</v>
      </c>
      <c r="AS1" s="17" t="s">
        <v>46</v>
      </c>
      <c r="AT1" s="18" t="s">
        <v>47</v>
      </c>
      <c r="AU1" s="17" t="s">
        <v>48</v>
      </c>
      <c r="AV1" s="18" t="s">
        <v>49</v>
      </c>
      <c r="AW1" s="17" t="s">
        <v>50</v>
      </c>
      <c r="AX1" s="20" t="s">
        <v>51</v>
      </c>
      <c r="AY1" s="18" t="s">
        <v>52</v>
      </c>
      <c r="AZ1" s="17" t="s">
        <v>53</v>
      </c>
      <c r="BA1" s="17" t="s">
        <v>54</v>
      </c>
      <c r="BB1" s="17" t="s">
        <v>55</v>
      </c>
      <c r="BC1" s="21" t="s">
        <v>56</v>
      </c>
      <c r="BD1" s="22" t="s">
        <v>57</v>
      </c>
      <c r="BE1" s="18" t="s">
        <v>58</v>
      </c>
      <c r="BF1" s="17" t="s">
        <v>59</v>
      </c>
      <c r="BG1" s="18" t="s">
        <v>60</v>
      </c>
      <c r="BH1" s="17" t="s">
        <v>61</v>
      </c>
      <c r="BI1" s="18" t="s">
        <v>62</v>
      </c>
      <c r="BJ1" s="17" t="s">
        <v>63</v>
      </c>
      <c r="BK1" s="18" t="s">
        <v>64</v>
      </c>
      <c r="BL1" s="17" t="s">
        <v>65</v>
      </c>
      <c r="BM1" s="18" t="s">
        <v>66</v>
      </c>
      <c r="BN1" s="17" t="s">
        <v>67</v>
      </c>
      <c r="BO1" s="20" t="s">
        <v>68</v>
      </c>
      <c r="BP1" s="18" t="s">
        <v>69</v>
      </c>
      <c r="BQ1" s="17" t="s">
        <v>70</v>
      </c>
      <c r="BR1" s="20" t="s">
        <v>71</v>
      </c>
      <c r="BS1" s="18" t="s">
        <v>72</v>
      </c>
      <c r="BT1" s="17" t="s">
        <v>73</v>
      </c>
      <c r="BU1" s="17" t="s">
        <v>74</v>
      </c>
      <c r="BV1" s="23" t="s">
        <v>75</v>
      </c>
      <c r="BW1" s="24" t="s">
        <v>76</v>
      </c>
      <c r="BX1" s="25" t="s">
        <v>77</v>
      </c>
      <c r="BY1" s="23" t="s">
        <v>78</v>
      </c>
      <c r="BZ1" s="23" t="s">
        <v>79</v>
      </c>
      <c r="CA1" s="26" t="s">
        <v>80</v>
      </c>
      <c r="CB1" s="23" t="s">
        <v>81</v>
      </c>
      <c r="CC1" s="27" t="s">
        <v>82</v>
      </c>
      <c r="CE1" s="29"/>
      <c r="CF1" s="29"/>
      <c r="CG1" s="29"/>
    </row>
    <row r="2" spans="1:85" s="28" customFormat="1" ht="114.75" customHeight="1" x14ac:dyDescent="0.25">
      <c r="A2" s="30">
        <v>2</v>
      </c>
      <c r="B2" s="31"/>
      <c r="C2" s="32" t="s">
        <v>83</v>
      </c>
      <c r="D2" s="33" t="s">
        <v>99</v>
      </c>
      <c r="E2" s="33"/>
      <c r="F2" s="34" t="s">
        <v>84</v>
      </c>
      <c r="G2" s="34" t="s">
        <v>85</v>
      </c>
      <c r="H2" s="35"/>
      <c r="I2" s="30"/>
      <c r="J2" s="32" t="s">
        <v>86</v>
      </c>
      <c r="K2" s="36" t="s">
        <v>87</v>
      </c>
      <c r="L2" s="36" t="s">
        <v>87</v>
      </c>
      <c r="M2" s="30" t="s">
        <v>88</v>
      </c>
      <c r="N2" s="37" t="s">
        <v>89</v>
      </c>
      <c r="O2" s="30"/>
      <c r="P2" s="30"/>
      <c r="Q2" s="30" t="s">
        <v>90</v>
      </c>
      <c r="R2" s="30"/>
      <c r="S2" s="30" t="s">
        <v>90</v>
      </c>
      <c r="T2" s="30" t="s">
        <v>97</v>
      </c>
      <c r="U2" s="30"/>
      <c r="V2" s="30"/>
      <c r="W2" s="34" t="s">
        <v>91</v>
      </c>
      <c r="X2" s="30"/>
      <c r="Y2" s="38" t="s">
        <v>98</v>
      </c>
      <c r="Z2" s="30" t="s">
        <v>9</v>
      </c>
      <c r="AA2" s="30" t="s">
        <v>92</v>
      </c>
      <c r="AB2" s="30" t="s">
        <v>8</v>
      </c>
      <c r="AC2" s="30" t="s">
        <v>93</v>
      </c>
      <c r="AD2" s="30" t="s">
        <v>94</v>
      </c>
      <c r="AE2" s="39">
        <v>150</v>
      </c>
      <c r="AF2" s="40"/>
      <c r="AG2" s="41">
        <v>123</v>
      </c>
      <c r="AH2" s="41">
        <v>123</v>
      </c>
      <c r="AI2" s="43">
        <v>159</v>
      </c>
      <c r="AJ2" s="44">
        <v>1</v>
      </c>
      <c r="AK2" s="45">
        <v>0.26350398912</v>
      </c>
      <c r="AL2" s="42"/>
      <c r="AM2" s="46">
        <v>242</v>
      </c>
      <c r="AN2" s="47">
        <v>4000</v>
      </c>
      <c r="AO2" s="48">
        <f>IF(ISERROR(AN2/AM2),"",AN2/AM2)</f>
        <v>16.528925619834709</v>
      </c>
      <c r="AP2" s="32" t="s">
        <v>95</v>
      </c>
      <c r="AQ2" s="49">
        <v>0.1</v>
      </c>
      <c r="AR2" s="48">
        <f>IF(ISERROR(AG2*AQ2),"",AG2*AQ2)</f>
        <v>12.3</v>
      </c>
      <c r="AS2" s="48">
        <f>IF(ISERROR(AG2+AO2+AR2),"",AG2+AO2+AR2)</f>
        <v>151.82892561983471</v>
      </c>
      <c r="AT2" s="50">
        <v>0.05</v>
      </c>
      <c r="AU2" s="48">
        <f>IF(ISERROR(BD2*AT2),"",BD2*AT2)</f>
        <v>9.4615384615384635</v>
      </c>
      <c r="AV2" s="51">
        <v>0</v>
      </c>
      <c r="AW2" s="48">
        <f>IF(ISERROR(BD2*AV2),"",BD2*AV2)</f>
        <v>0</v>
      </c>
      <c r="AX2" s="52" t="s">
        <v>96</v>
      </c>
      <c r="AY2" s="50">
        <v>0.05</v>
      </c>
      <c r="AZ2" s="48">
        <f>IF(ISERROR(BD2*AY2),"",BD2*AY2)</f>
        <v>9.4615384615384635</v>
      </c>
      <c r="BA2" s="48">
        <f>IF(ISERROR(AU2+AW2+AZ2),"",AU2+AW2+AZ2)</f>
        <v>18.923076923076927</v>
      </c>
      <c r="BB2" s="48">
        <f>IF(ISERROR(AG2+BA2),"",AG2+BA2)</f>
        <v>141.92307692307693</v>
      </c>
      <c r="BC2" s="53">
        <f>IF(ISERROR((BD2-BB2)/BD2),"",(BD2-BB2)/BD2)</f>
        <v>0.25000000000000006</v>
      </c>
      <c r="BD2" s="54">
        <f>IF(ISERROR(AG2/(0.75-AT2-AV2-AY2)),"",AG2/(0.75-AT2-AV2-AY2))</f>
        <v>189.23076923076925</v>
      </c>
      <c r="BE2" s="50">
        <v>0.08</v>
      </c>
      <c r="BF2" s="48">
        <f>IF(ISERROR(BX2*BE2),"",BX2*BE2)</f>
        <v>23.84</v>
      </c>
      <c r="BG2" s="51">
        <v>0</v>
      </c>
      <c r="BH2" s="48">
        <f>IF(ISERROR(BX2*BG2),"",BX2*BG2)</f>
        <v>0</v>
      </c>
      <c r="BI2" s="50">
        <v>0.06</v>
      </c>
      <c r="BJ2" s="48">
        <f>IF(ISERROR(BX2*BI2),"",BX2*BI2)</f>
        <v>17.88</v>
      </c>
      <c r="BK2" s="50">
        <v>0.05</v>
      </c>
      <c r="BL2" s="48">
        <f>IF(ISERROR(BX2*BK2),"",BX2*BK2)</f>
        <v>14.9</v>
      </c>
      <c r="BM2" s="50">
        <v>0.1</v>
      </c>
      <c r="BN2" s="48">
        <f>IF(ISERROR(BX2*BM2),"",BX2*BM2)</f>
        <v>29.8</v>
      </c>
      <c r="BO2" s="41"/>
      <c r="BP2" s="50"/>
      <c r="BQ2" s="48">
        <f>IF(ISERROR(BX2*BP2),"",BX2*BP2)</f>
        <v>0</v>
      </c>
      <c r="BR2" s="41"/>
      <c r="BS2" s="50"/>
      <c r="BT2" s="48">
        <f>IF(ISERROR(BX2*BS2),"",BX2*BS2)</f>
        <v>0</v>
      </c>
      <c r="BU2" s="48">
        <f>IF(ISERROR(BF2+BH2+BJ2+BL2+BN2+BQ2+BT2),"",BF2+BH2+BJ2+BL2+BN2+BQ2+BT2)</f>
        <v>86.42</v>
      </c>
      <c r="BV2" s="48">
        <f>IF(ISERROR(AS2+BU2),"",AS2+BU2)</f>
        <v>238.24892561983472</v>
      </c>
      <c r="BW2" s="55">
        <f>IF(ISERROR((BX2-BV2)/BX2),"",(BX2-BV2)/BX2)</f>
        <v>0.20050696100726603</v>
      </c>
      <c r="BX2" s="56">
        <v>298</v>
      </c>
      <c r="BY2" s="48">
        <f>IF(BX2="","",BX2*1.05)</f>
        <v>312.90000000000003</v>
      </c>
      <c r="BZ2" s="48">
        <f>IF(BY2="","",BY2/0.75)</f>
        <v>417.20000000000005</v>
      </c>
      <c r="CA2" s="57">
        <v>619.99</v>
      </c>
      <c r="CB2" s="53">
        <f>IF(ISERROR((CA2-BY2)/CA2),"",(CA2-BY2)/CA2)</f>
        <v>0.49531444055549279</v>
      </c>
      <c r="CC2" s="41"/>
      <c r="CE2" s="58"/>
      <c r="CF2" s="58"/>
      <c r="CG2" s="58"/>
    </row>
  </sheetData>
  <phoneticPr fontId="3" type="noConversion"/>
  <dataValidations count="1">
    <dataValidation type="list" allowBlank="1" showInputMessage="1" showErrorMessage="1" sqref="W2">
      <formula1>$I$1:$K$1</formula1>
      <formula2>0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2026-05-24T15:05:32Z</dcterms:modified>
</cp:coreProperties>
</file>